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RCMProcess/Shared Documents/NAQ/NAQ RCC2023/11-RCC2023-NAQ Publications/02- NAQ WEB Page Updates/"/>
    </mc:Choice>
  </mc:AlternateContent>
  <xr:revisionPtr revIDLastSave="348" documentId="13_ncr:1_{AD99C738-7FA8-420C-9A54-1945A572F72A}" xr6:coauthVersionLast="47" xr6:coauthVersionMax="47" xr10:uidLastSave="{FBCB84D2-10B7-4E9D-AFA5-28AE80DCB9E7}"/>
  <bookViews>
    <workbookView xWindow="28680" yWindow="-285" windowWidth="29040" windowHeight="15840" tabRatio="907" activeTab="2" xr2:uid="{78935A1D-26D1-486C-AC3C-CA975DAB2ACB}"/>
  </bookViews>
  <sheets>
    <sheet name="Content" sheetId="44" r:id="rId1"/>
    <sheet name="NAQ Process Overview" sheetId="43" r:id="rId2"/>
    <sheet name="NAQ Runs Results" sheetId="26" r:id="rId3"/>
    <sheet name="CC assignment" sheetId="45" r:id="rId4"/>
    <sheet name="NaqResults_2023_3A_a_20231030_1" sheetId="39" r:id="rId5"/>
    <sheet name="NaqResults_2023_3B_a_20231030_1" sheetId="40" r:id="rId6"/>
    <sheet name="NaqResults_2023_3C_a_20231030_1" sheetId="41" r:id="rId7"/>
    <sheet name="NaqResults_2023_5_a_20231030_15" sheetId="42" r:id="rId8"/>
  </sheets>
  <definedNames>
    <definedName name="_xlnm._FilterDatabase" localSheetId="3" hidden="1">'CC assignment'!$A$1:$K$68</definedName>
    <definedName name="_xlnm._FilterDatabase" localSheetId="2" hidden="1">'NAQ Runs Results'!$A$1:$AV$68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1" i="26" l="1"/>
  <c r="Q71" i="26"/>
  <c r="B24" i="43" l="1"/>
  <c r="R52" i="26"/>
  <c r="R51" i="26"/>
  <c r="R46" i="26"/>
  <c r="R44" i="26"/>
  <c r="H36" i="43"/>
  <c r="J36" i="43" s="1"/>
  <c r="H35" i="43"/>
  <c r="J35" i="43" s="1"/>
  <c r="AA17" i="26" l="1"/>
  <c r="U17" i="26"/>
  <c r="J71" i="45" l="1"/>
  <c r="D71" i="45"/>
  <c r="C71" i="45"/>
  <c r="J34" i="43"/>
  <c r="J37" i="43" s="1"/>
  <c r="J33" i="43"/>
  <c r="F29" i="43"/>
  <c r="J32" i="43" s="1"/>
  <c r="D29" i="43"/>
  <c r="C29" i="43"/>
  <c r="B29" i="43"/>
  <c r="F24" i="43"/>
  <c r="F25" i="43" s="1"/>
  <c r="D24" i="43"/>
  <c r="D25" i="43" s="1"/>
  <c r="C24" i="43"/>
  <c r="C25" i="43" s="1"/>
  <c r="B25" i="43"/>
  <c r="C15" i="43"/>
  <c r="B4" i="43"/>
  <c r="B10" i="43" l="1"/>
  <c r="AO3" i="26" l="1"/>
  <c r="AO4" i="26"/>
  <c r="AO5" i="26"/>
  <c r="AO6" i="26"/>
  <c r="AO7" i="26"/>
  <c r="AO8" i="26"/>
  <c r="AO9" i="26"/>
  <c r="AO10" i="26"/>
  <c r="AO11" i="26"/>
  <c r="AO12" i="26"/>
  <c r="AO13" i="26"/>
  <c r="AO14" i="26"/>
  <c r="AO15" i="26"/>
  <c r="AO16" i="26"/>
  <c r="AO17" i="26"/>
  <c r="AO18" i="26"/>
  <c r="AO19" i="26"/>
  <c r="AO20" i="26"/>
  <c r="AO21" i="26"/>
  <c r="AO22" i="26"/>
  <c r="AO23" i="26"/>
  <c r="AO24" i="26"/>
  <c r="AO25" i="26"/>
  <c r="AO26" i="26"/>
  <c r="AO27" i="26"/>
  <c r="AO28" i="26"/>
  <c r="AO29" i="26"/>
  <c r="AO30" i="26"/>
  <c r="AO31" i="26"/>
  <c r="AO32" i="26"/>
  <c r="AO33" i="26"/>
  <c r="AO34" i="26"/>
  <c r="AO35" i="26"/>
  <c r="AO36" i="26"/>
  <c r="AO37" i="26"/>
  <c r="AO38" i="26"/>
  <c r="AO39" i="26"/>
  <c r="AO40" i="26"/>
  <c r="AO41" i="26"/>
  <c r="AO42" i="26"/>
  <c r="AO43" i="26"/>
  <c r="AO44" i="26"/>
  <c r="AO45" i="26"/>
  <c r="AO46" i="26"/>
  <c r="AO47" i="26"/>
  <c r="AO48" i="26"/>
  <c r="AO49" i="26"/>
  <c r="AO50" i="26"/>
  <c r="AO51" i="26"/>
  <c r="AO52" i="26"/>
  <c r="AO53" i="26"/>
  <c r="AO54" i="26"/>
  <c r="AO55" i="26"/>
  <c r="AO56" i="26"/>
  <c r="AO57" i="26"/>
  <c r="AO58" i="26"/>
  <c r="AO59" i="26"/>
  <c r="AO60" i="26"/>
  <c r="AO61" i="26"/>
  <c r="AO62" i="26"/>
  <c r="AO63" i="26"/>
  <c r="AO64" i="26"/>
  <c r="AO65" i="26"/>
  <c r="AO66" i="26"/>
  <c r="AO67" i="26"/>
  <c r="AO68" i="26"/>
  <c r="AO2" i="26"/>
  <c r="AI68" i="26"/>
  <c r="AI67" i="26"/>
  <c r="AI66" i="26"/>
  <c r="AI65" i="26"/>
  <c r="AI64" i="26"/>
  <c r="AI63" i="26"/>
  <c r="AI62" i="26"/>
  <c r="AI61" i="26"/>
  <c r="AI60" i="26"/>
  <c r="AI58" i="26"/>
  <c r="AI57" i="26"/>
  <c r="AI56" i="26"/>
  <c r="AI55" i="26"/>
  <c r="AI54" i="26"/>
  <c r="AI53" i="26"/>
  <c r="AI52" i="26"/>
  <c r="AI51" i="26"/>
  <c r="AI50" i="26"/>
  <c r="AI49" i="26"/>
  <c r="AI48" i="26"/>
  <c r="AI47" i="26"/>
  <c r="AI46" i="26"/>
  <c r="AI45" i="26"/>
  <c r="AI44" i="26"/>
  <c r="AI43" i="26"/>
  <c r="AI42" i="26"/>
  <c r="AI41" i="26"/>
  <c r="AI40" i="26"/>
  <c r="AI39" i="26"/>
  <c r="AI38" i="26"/>
  <c r="AI37" i="26"/>
  <c r="AI36" i="26"/>
  <c r="AI35" i="26"/>
  <c r="AI34" i="26"/>
  <c r="AI33" i="26"/>
  <c r="AI32" i="26"/>
  <c r="AI31" i="26"/>
  <c r="AI30" i="26"/>
  <c r="AI29" i="26"/>
  <c r="AI28" i="26"/>
  <c r="AI27" i="26"/>
  <c r="AI26" i="26"/>
  <c r="AI25" i="26"/>
  <c r="AI24" i="26"/>
  <c r="AI23" i="26"/>
  <c r="AI22" i="26"/>
  <c r="AI21" i="26"/>
  <c r="AI20" i="26"/>
  <c r="AI19" i="26"/>
  <c r="AI18" i="26"/>
  <c r="AI17" i="26"/>
  <c r="AI16" i="26"/>
  <c r="AI15" i="26"/>
  <c r="AI14" i="26"/>
  <c r="AI13" i="26"/>
  <c r="AI12" i="26"/>
  <c r="AI11" i="26"/>
  <c r="AI10" i="26"/>
  <c r="AI9" i="26"/>
  <c r="AI8" i="26"/>
  <c r="AI7" i="26"/>
  <c r="AI6" i="26"/>
  <c r="AI5" i="26"/>
  <c r="AI4" i="26"/>
  <c r="AI3" i="26"/>
  <c r="AI2" i="26"/>
  <c r="AC68" i="26"/>
  <c r="AC67" i="26"/>
  <c r="AC66" i="26"/>
  <c r="AC65" i="26"/>
  <c r="AC64" i="26"/>
  <c r="AC63" i="26"/>
  <c r="AC62" i="26"/>
  <c r="AC61" i="26"/>
  <c r="AC60" i="26"/>
  <c r="AC58" i="26"/>
  <c r="AC57" i="26"/>
  <c r="AC56" i="26"/>
  <c r="AC55" i="26"/>
  <c r="AC54" i="26"/>
  <c r="AC53" i="26"/>
  <c r="AC52" i="26"/>
  <c r="AC51" i="26"/>
  <c r="AC50" i="26"/>
  <c r="AC49" i="26"/>
  <c r="AC48" i="26"/>
  <c r="AC47" i="26"/>
  <c r="AC46" i="26"/>
  <c r="AC45" i="26"/>
  <c r="AC44" i="26"/>
  <c r="AC43" i="26"/>
  <c r="AC42" i="26"/>
  <c r="AC41" i="26"/>
  <c r="AC40" i="26"/>
  <c r="AC39" i="26"/>
  <c r="AC38" i="26"/>
  <c r="AC37" i="26"/>
  <c r="AC36" i="26"/>
  <c r="AC35" i="26"/>
  <c r="AC34" i="26"/>
  <c r="AC33" i="26"/>
  <c r="AC32" i="26"/>
  <c r="AC31" i="26"/>
  <c r="AC30" i="26"/>
  <c r="AC29" i="26"/>
  <c r="AC28" i="26"/>
  <c r="AC27" i="26"/>
  <c r="AC26" i="26"/>
  <c r="AC25" i="26"/>
  <c r="AC24" i="26"/>
  <c r="AC23" i="26"/>
  <c r="AC22" i="26"/>
  <c r="AC21" i="26"/>
  <c r="AC20" i="26"/>
  <c r="AC19" i="26"/>
  <c r="AC18" i="26"/>
  <c r="AC17" i="26"/>
  <c r="AC16" i="26"/>
  <c r="AC15" i="26"/>
  <c r="AC14" i="26"/>
  <c r="AC13" i="26"/>
  <c r="AC12" i="26"/>
  <c r="AC11" i="26"/>
  <c r="AC10" i="26"/>
  <c r="AC9" i="26"/>
  <c r="AC8" i="26"/>
  <c r="AC7" i="26"/>
  <c r="AC6" i="26"/>
  <c r="AC5" i="26"/>
  <c r="AC4" i="26"/>
  <c r="AC3" i="26"/>
  <c r="AC2" i="26"/>
  <c r="W68" i="26"/>
  <c r="W67" i="26"/>
  <c r="W66" i="26"/>
  <c r="W65" i="26"/>
  <c r="W64" i="26"/>
  <c r="W63" i="26"/>
  <c r="W62" i="26"/>
  <c r="W61" i="26"/>
  <c r="W60" i="26"/>
  <c r="W58" i="26"/>
  <c r="W57" i="26"/>
  <c r="W56" i="26"/>
  <c r="W55" i="26"/>
  <c r="W54" i="26"/>
  <c r="W53" i="26"/>
  <c r="W52" i="26"/>
  <c r="W51" i="26"/>
  <c r="W50" i="26"/>
  <c r="W49" i="26"/>
  <c r="W48" i="26"/>
  <c r="W47" i="26"/>
  <c r="W46" i="26"/>
  <c r="W45" i="26"/>
  <c r="W44" i="26"/>
  <c r="W43" i="26"/>
  <c r="W42" i="26"/>
  <c r="W41" i="26"/>
  <c r="W40" i="26"/>
  <c r="W39" i="26"/>
  <c r="W38" i="26"/>
  <c r="W37" i="26"/>
  <c r="W36" i="26"/>
  <c r="W35" i="26"/>
  <c r="W34" i="26"/>
  <c r="W33" i="26"/>
  <c r="W32" i="26"/>
  <c r="W31" i="26"/>
  <c r="W30" i="26"/>
  <c r="W29" i="26"/>
  <c r="W28" i="26"/>
  <c r="W27" i="26"/>
  <c r="W26" i="26"/>
  <c r="W25" i="26"/>
  <c r="W24" i="26"/>
  <c r="W23" i="26"/>
  <c r="W22" i="26"/>
  <c r="W21" i="26"/>
  <c r="W20" i="26"/>
  <c r="W19" i="26"/>
  <c r="W18" i="26"/>
  <c r="W17" i="26"/>
  <c r="W16" i="26"/>
  <c r="W15" i="26"/>
  <c r="W14" i="26"/>
  <c r="W13" i="26"/>
  <c r="W12" i="26"/>
  <c r="W11" i="26"/>
  <c r="W10" i="26"/>
  <c r="W9" i="26"/>
  <c r="W8" i="26"/>
  <c r="W7" i="26"/>
  <c r="W6" i="26"/>
  <c r="W5" i="26"/>
  <c r="W4" i="26"/>
  <c r="W3" i="26"/>
  <c r="W2" i="26"/>
  <c r="AF71" i="26"/>
  <c r="AB17" i="26" l="1"/>
  <c r="AA2" i="26" l="1"/>
  <c r="U2" i="26" l="1"/>
  <c r="U68" i="26" l="1"/>
  <c r="U67" i="26"/>
  <c r="U66" i="26"/>
  <c r="U65" i="26"/>
  <c r="U64" i="26"/>
  <c r="U63" i="26"/>
  <c r="U62" i="26"/>
  <c r="U61" i="26"/>
  <c r="U60" i="26"/>
  <c r="U58" i="26"/>
  <c r="U57" i="26"/>
  <c r="U56" i="26"/>
  <c r="U55" i="26"/>
  <c r="U54" i="26"/>
  <c r="U53" i="26"/>
  <c r="U52" i="26"/>
  <c r="U51" i="26"/>
  <c r="U50" i="26"/>
  <c r="U49" i="26"/>
  <c r="U48" i="26"/>
  <c r="U47" i="26"/>
  <c r="U46" i="26"/>
  <c r="U45" i="26"/>
  <c r="U44" i="26"/>
  <c r="U43" i="26"/>
  <c r="U42" i="26"/>
  <c r="U41" i="26"/>
  <c r="U40" i="26"/>
  <c r="U39" i="26"/>
  <c r="U38" i="26"/>
  <c r="U37" i="26"/>
  <c r="U36" i="26"/>
  <c r="U35" i="26"/>
  <c r="U34" i="26"/>
  <c r="U33" i="26"/>
  <c r="U32" i="26"/>
  <c r="U31" i="26"/>
  <c r="U30" i="26"/>
  <c r="U29" i="26"/>
  <c r="U28" i="26"/>
  <c r="U27" i="26"/>
  <c r="U26" i="26"/>
  <c r="U25" i="26"/>
  <c r="U24" i="26"/>
  <c r="U23" i="26"/>
  <c r="U22" i="26"/>
  <c r="U21" i="26"/>
  <c r="U20" i="26"/>
  <c r="U19" i="26"/>
  <c r="U18" i="26"/>
  <c r="U16" i="26"/>
  <c r="U15" i="26"/>
  <c r="U14" i="26"/>
  <c r="U13" i="26"/>
  <c r="U12" i="26"/>
  <c r="U11" i="26"/>
  <c r="U10" i="26"/>
  <c r="U9" i="26"/>
  <c r="U8" i="26"/>
  <c r="U7" i="26"/>
  <c r="U6" i="26"/>
  <c r="U5" i="26"/>
  <c r="U4" i="26"/>
  <c r="U3" i="26"/>
  <c r="AA68" i="26"/>
  <c r="AA67" i="26"/>
  <c r="AA66" i="26"/>
  <c r="AA65" i="26"/>
  <c r="AA64" i="26"/>
  <c r="AA63" i="26"/>
  <c r="AA62" i="26"/>
  <c r="AA61" i="26"/>
  <c r="AA60" i="26"/>
  <c r="AA58" i="26"/>
  <c r="AA57" i="26"/>
  <c r="AA56" i="26"/>
  <c r="AA55" i="26"/>
  <c r="AA54" i="26"/>
  <c r="AA53" i="26"/>
  <c r="AA52" i="26"/>
  <c r="AA51" i="26"/>
  <c r="AA50" i="26"/>
  <c r="AA49" i="26"/>
  <c r="AA48" i="26"/>
  <c r="AA47" i="26"/>
  <c r="AA46" i="26"/>
  <c r="AA45" i="26"/>
  <c r="AA44" i="26"/>
  <c r="AA43" i="26"/>
  <c r="AA42" i="26"/>
  <c r="AA41" i="26"/>
  <c r="AA40" i="26"/>
  <c r="AA39" i="26"/>
  <c r="AA38" i="26"/>
  <c r="AA37" i="26"/>
  <c r="AA36" i="26"/>
  <c r="AA35" i="26"/>
  <c r="AA34" i="26"/>
  <c r="AA33" i="26"/>
  <c r="AA32" i="26"/>
  <c r="AA31" i="26"/>
  <c r="AA30" i="26"/>
  <c r="AA29" i="26"/>
  <c r="AA28" i="26"/>
  <c r="AA27" i="26"/>
  <c r="AA26" i="26"/>
  <c r="AA25" i="26"/>
  <c r="AA24" i="26"/>
  <c r="AA23" i="26"/>
  <c r="AA22" i="26"/>
  <c r="AA21" i="26"/>
  <c r="AA20" i="26"/>
  <c r="AA19" i="26"/>
  <c r="AA18" i="26"/>
  <c r="AE17" i="26"/>
  <c r="AA16" i="26"/>
  <c r="AA15" i="26"/>
  <c r="AA14" i="26"/>
  <c r="AA13" i="26"/>
  <c r="AA12" i="26"/>
  <c r="AA11" i="26"/>
  <c r="AA10" i="26"/>
  <c r="AA9" i="26"/>
  <c r="AA8" i="26"/>
  <c r="AA7" i="26"/>
  <c r="AA6" i="26"/>
  <c r="AA5" i="26"/>
  <c r="AA4" i="26"/>
  <c r="AA3" i="26"/>
  <c r="AE2" i="26"/>
  <c r="AE21" i="26" l="1"/>
  <c r="AE15" i="26"/>
  <c r="AE3" i="26"/>
  <c r="AE44" i="26"/>
  <c r="AE47" i="26"/>
  <c r="AE33" i="26"/>
  <c r="AE14" i="26"/>
  <c r="AE55" i="26"/>
  <c r="AE57" i="26"/>
  <c r="AE60" i="26"/>
  <c r="AE61" i="26"/>
  <c r="AE63" i="26"/>
  <c r="AE43" i="26"/>
  <c r="AE45" i="26"/>
  <c r="AE46" i="26"/>
  <c r="AE28" i="26"/>
  <c r="AE54" i="26"/>
  <c r="AE36" i="26"/>
  <c r="AE58" i="26"/>
  <c r="AE39" i="26"/>
  <c r="AE24" i="26"/>
  <c r="AE26" i="26"/>
  <c r="AE68" i="26"/>
  <c r="AE49" i="26"/>
  <c r="AE16" i="26"/>
  <c r="AE38" i="26"/>
  <c r="AE20" i="26"/>
  <c r="AE42" i="26"/>
  <c r="AE5" i="26"/>
  <c r="AE66" i="26"/>
  <c r="AE7" i="26"/>
  <c r="AE10" i="26"/>
  <c r="AE53" i="26"/>
  <c r="AE34" i="26"/>
  <c r="AE35" i="26"/>
  <c r="AE18" i="26"/>
  <c r="AE40" i="26"/>
  <c r="AE62" i="26"/>
  <c r="AE22" i="26"/>
  <c r="AE64" i="26"/>
  <c r="AE25" i="26"/>
  <c r="AE6" i="26"/>
  <c r="AE8" i="26"/>
  <c r="AE48" i="26"/>
  <c r="AE9" i="26"/>
  <c r="AE50" i="26"/>
  <c r="AE11" i="26"/>
  <c r="AE31" i="26"/>
  <c r="AE51" i="26"/>
  <c r="AE13" i="26"/>
  <c r="AE56" i="26"/>
  <c r="AE37" i="26"/>
  <c r="AE19" i="26"/>
  <c r="AE41" i="26"/>
  <c r="AE23" i="26"/>
  <c r="AE4" i="26"/>
  <c r="AE65" i="26"/>
  <c r="AE67" i="26"/>
  <c r="AE27" i="26"/>
  <c r="AE29" i="26"/>
  <c r="AE30" i="26"/>
  <c r="AE12" i="26"/>
  <c r="AE32" i="26"/>
  <c r="AE52" i="26"/>
  <c r="AN68" i="26"/>
  <c r="AN67" i="26"/>
  <c r="AN66" i="26"/>
  <c r="AN65" i="26"/>
  <c r="AN64" i="26"/>
  <c r="AN63" i="26"/>
  <c r="AN62" i="26"/>
  <c r="AN60" i="26"/>
  <c r="AN57" i="26"/>
  <c r="AN54" i="26"/>
  <c r="AN52" i="26"/>
  <c r="AN51" i="26"/>
  <c r="AN50" i="26"/>
  <c r="AN49" i="26"/>
  <c r="AN48" i="26"/>
  <c r="AN47" i="26"/>
  <c r="AN46" i="26"/>
  <c r="AN45" i="26"/>
  <c r="AN44" i="26"/>
  <c r="AN43" i="26"/>
  <c r="AN42" i="26"/>
  <c r="AN40" i="26"/>
  <c r="AN39" i="26"/>
  <c r="AN38" i="26"/>
  <c r="AN37" i="26"/>
  <c r="AN36" i="26"/>
  <c r="AN35" i="26"/>
  <c r="AN34" i="26"/>
  <c r="AN33" i="26"/>
  <c r="AN32" i="26"/>
  <c r="AN31" i="26"/>
  <c r="AN30" i="26"/>
  <c r="AN29" i="26"/>
  <c r="AN27" i="26"/>
  <c r="AN25" i="26"/>
  <c r="AN24" i="26"/>
  <c r="AN23" i="26"/>
  <c r="AN22" i="26"/>
  <c r="AN21" i="26"/>
  <c r="AN20" i="26"/>
  <c r="AN18" i="26"/>
  <c r="AN17" i="26"/>
  <c r="AN16" i="26"/>
  <c r="AN15" i="26"/>
  <c r="AN14" i="26"/>
  <c r="AN10" i="26"/>
  <c r="AN8" i="26"/>
  <c r="AN7" i="26"/>
  <c r="AN6" i="26"/>
  <c r="AN5" i="26"/>
  <c r="AN4" i="26"/>
  <c r="AN3" i="26"/>
  <c r="AN2" i="26"/>
  <c r="AH68" i="26"/>
  <c r="AH67" i="26"/>
  <c r="AH66" i="26"/>
  <c r="AH65" i="26"/>
  <c r="AH64" i="26"/>
  <c r="AH63" i="26"/>
  <c r="AH62" i="26"/>
  <c r="AH60" i="26"/>
  <c r="AH57" i="26"/>
  <c r="AH54" i="26"/>
  <c r="AH52" i="26"/>
  <c r="AH51" i="26"/>
  <c r="AH50" i="26"/>
  <c r="AH49" i="26"/>
  <c r="AH48" i="26"/>
  <c r="AH47" i="26"/>
  <c r="AH46" i="26"/>
  <c r="AH45" i="26"/>
  <c r="AH44" i="26"/>
  <c r="AH43" i="26"/>
  <c r="AH42" i="26"/>
  <c r="AH40" i="26"/>
  <c r="AH39" i="26"/>
  <c r="AH38" i="26"/>
  <c r="AH37" i="26"/>
  <c r="AH36" i="26"/>
  <c r="AH35" i="26"/>
  <c r="AH34" i="26"/>
  <c r="AH33" i="26"/>
  <c r="AH32" i="26"/>
  <c r="AH31" i="26"/>
  <c r="AH30" i="26"/>
  <c r="AH29" i="26"/>
  <c r="AH27" i="26"/>
  <c r="AH25" i="26"/>
  <c r="AH24" i="26"/>
  <c r="AH23" i="26"/>
  <c r="AH22" i="26"/>
  <c r="AH21" i="26"/>
  <c r="AH20" i="26"/>
  <c r="AH18" i="26"/>
  <c r="AH17" i="26"/>
  <c r="AH16" i="26"/>
  <c r="AH15" i="26"/>
  <c r="AH14" i="26"/>
  <c r="AH10" i="26"/>
  <c r="AH8" i="26"/>
  <c r="AH7" i="26"/>
  <c r="AH6" i="26"/>
  <c r="AH5" i="26"/>
  <c r="AH4" i="26"/>
  <c r="AH3" i="26"/>
  <c r="AH2" i="26"/>
  <c r="AB68" i="26"/>
  <c r="AB67" i="26"/>
  <c r="AB66" i="26"/>
  <c r="AB65" i="26"/>
  <c r="AB64" i="26"/>
  <c r="AB63" i="26"/>
  <c r="AB62" i="26"/>
  <c r="AB60" i="26"/>
  <c r="AB57" i="26"/>
  <c r="AB54" i="26"/>
  <c r="AB52" i="26"/>
  <c r="AB51" i="26"/>
  <c r="AB50" i="26"/>
  <c r="AB49" i="26"/>
  <c r="AB48" i="26"/>
  <c r="AB47" i="26"/>
  <c r="AB46" i="26"/>
  <c r="AB45" i="26"/>
  <c r="AB44" i="26"/>
  <c r="AB43" i="26"/>
  <c r="AB42" i="26"/>
  <c r="AB40" i="26"/>
  <c r="AB39" i="26"/>
  <c r="AB38" i="26"/>
  <c r="AB37" i="26"/>
  <c r="AB36" i="26"/>
  <c r="AB35" i="26"/>
  <c r="AB34" i="26"/>
  <c r="AB33" i="26"/>
  <c r="AB32" i="26"/>
  <c r="AB31" i="26"/>
  <c r="AB30" i="26"/>
  <c r="AB29" i="26"/>
  <c r="AB27" i="26"/>
  <c r="AB25" i="26"/>
  <c r="AB24" i="26"/>
  <c r="AB23" i="26"/>
  <c r="AB22" i="26"/>
  <c r="AB21" i="26"/>
  <c r="AB20" i="26"/>
  <c r="AB18" i="26"/>
  <c r="AB16" i="26"/>
  <c r="AB15" i="26"/>
  <c r="AB14" i="26"/>
  <c r="AB10" i="26"/>
  <c r="AB8" i="26"/>
  <c r="AB7" i="26"/>
  <c r="AB6" i="26"/>
  <c r="AB5" i="26"/>
  <c r="AB4" i="26"/>
  <c r="AB3" i="26"/>
  <c r="AB2" i="26"/>
  <c r="Y4" i="26"/>
  <c r="Y5" i="26"/>
  <c r="Y6" i="26"/>
  <c r="Y7" i="26"/>
  <c r="Y8" i="26"/>
  <c r="Y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4" i="26"/>
  <c r="Y25" i="26"/>
  <c r="Y26" i="26"/>
  <c r="Y28" i="26"/>
  <c r="Y29" i="26"/>
  <c r="Y30" i="26"/>
  <c r="Y31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7" i="26"/>
  <c r="Y48" i="26"/>
  <c r="Y49" i="26"/>
  <c r="Y50" i="26"/>
  <c r="Y53" i="26"/>
  <c r="Y56" i="26"/>
  <c r="Y57" i="26"/>
  <c r="Y58" i="26"/>
  <c r="Y60" i="26"/>
  <c r="Y61" i="26"/>
  <c r="Y62" i="26"/>
  <c r="Y63" i="26"/>
  <c r="Y64" i="26"/>
  <c r="Y66" i="26"/>
  <c r="Y67" i="26"/>
  <c r="Y68" i="26"/>
  <c r="Y51" i="26"/>
  <c r="Y55" i="26"/>
  <c r="AS3" i="26"/>
  <c r="I3" i="45" s="1"/>
  <c r="AS4" i="26"/>
  <c r="AS5" i="26"/>
  <c r="AS6" i="26"/>
  <c r="AS7" i="26"/>
  <c r="AS8" i="26"/>
  <c r="AS9" i="26"/>
  <c r="AS10" i="26"/>
  <c r="AS11" i="26"/>
  <c r="AS12" i="26"/>
  <c r="AS13" i="26"/>
  <c r="AS14" i="26"/>
  <c r="AS15" i="26"/>
  <c r="AS16" i="26"/>
  <c r="AS17" i="26"/>
  <c r="AS18" i="26"/>
  <c r="AS19" i="26"/>
  <c r="AS20" i="26"/>
  <c r="AS21" i="26"/>
  <c r="AS22" i="26"/>
  <c r="AS23" i="26"/>
  <c r="AS24" i="26"/>
  <c r="AS25" i="26"/>
  <c r="AS26" i="26"/>
  <c r="AS27" i="26"/>
  <c r="AS28" i="26"/>
  <c r="AS29" i="26"/>
  <c r="AS30" i="26"/>
  <c r="AS31" i="26"/>
  <c r="AS32" i="26"/>
  <c r="AS33" i="26"/>
  <c r="AS34" i="26"/>
  <c r="AS35" i="26"/>
  <c r="AS36" i="26"/>
  <c r="AS37" i="26"/>
  <c r="AS38" i="26"/>
  <c r="AS39" i="26"/>
  <c r="AS40" i="26"/>
  <c r="AS41" i="26"/>
  <c r="AS42" i="26"/>
  <c r="AS43" i="26"/>
  <c r="AS44" i="26"/>
  <c r="AS45" i="26"/>
  <c r="AS46" i="26"/>
  <c r="AS47" i="26"/>
  <c r="AS48" i="26"/>
  <c r="AS49" i="26"/>
  <c r="AS50" i="26"/>
  <c r="AS51" i="26"/>
  <c r="AS52" i="26"/>
  <c r="AS53" i="26"/>
  <c r="AS54" i="26"/>
  <c r="AS55" i="26"/>
  <c r="AS56" i="26"/>
  <c r="AS57" i="26"/>
  <c r="AS58" i="26"/>
  <c r="AS59" i="26"/>
  <c r="AS60" i="26"/>
  <c r="AS61" i="26"/>
  <c r="AS62" i="26"/>
  <c r="AS63" i="26"/>
  <c r="AS64" i="26"/>
  <c r="AS65" i="26"/>
  <c r="AS66" i="26"/>
  <c r="AS67" i="26"/>
  <c r="AS68" i="26"/>
  <c r="AS2" i="26"/>
  <c r="AR71" i="26"/>
  <c r="AO71" i="26"/>
  <c r="AL71" i="26"/>
  <c r="AI71" i="26"/>
  <c r="Z71" i="26"/>
  <c r="W71" i="26"/>
  <c r="D71" i="26"/>
  <c r="C71" i="26"/>
  <c r="AM68" i="26"/>
  <c r="AG68" i="26"/>
  <c r="AM67" i="26"/>
  <c r="AG67" i="26"/>
  <c r="AM66" i="26"/>
  <c r="AG66" i="26"/>
  <c r="AM65" i="26"/>
  <c r="AG65" i="26"/>
  <c r="Y65" i="26"/>
  <c r="AM64" i="26"/>
  <c r="AG64" i="26"/>
  <c r="AM63" i="26"/>
  <c r="AG63" i="26"/>
  <c r="AM62" i="26"/>
  <c r="AG62" i="26"/>
  <c r="AM61" i="26"/>
  <c r="AG61" i="26"/>
  <c r="AM60" i="26"/>
  <c r="AG60" i="26"/>
  <c r="AM59" i="26"/>
  <c r="AM58" i="26"/>
  <c r="AG58" i="26"/>
  <c r="AM57" i="26"/>
  <c r="AG57" i="26"/>
  <c r="AM56" i="26"/>
  <c r="AG56" i="26"/>
  <c r="AM55" i="26"/>
  <c r="AG55" i="26"/>
  <c r="AM54" i="26"/>
  <c r="AG54" i="26"/>
  <c r="Y54" i="26"/>
  <c r="AM53" i="26"/>
  <c r="AG53" i="26"/>
  <c r="AM52" i="26"/>
  <c r="AG52" i="26"/>
  <c r="Y52" i="26"/>
  <c r="AM51" i="26"/>
  <c r="AG51" i="26"/>
  <c r="AM50" i="26"/>
  <c r="AG50" i="26"/>
  <c r="AM49" i="26"/>
  <c r="AG49" i="26"/>
  <c r="AM48" i="26"/>
  <c r="AG48" i="26"/>
  <c r="AM47" i="26"/>
  <c r="AG47" i="26"/>
  <c r="AM46" i="26"/>
  <c r="AG46" i="26"/>
  <c r="Y46" i="26"/>
  <c r="AM45" i="26"/>
  <c r="AG45" i="26"/>
  <c r="AM44" i="26"/>
  <c r="AG44" i="26"/>
  <c r="AM43" i="26"/>
  <c r="AG43" i="26"/>
  <c r="AM42" i="26"/>
  <c r="AG42" i="26"/>
  <c r="AM41" i="26"/>
  <c r="AG41" i="26"/>
  <c r="AM40" i="26"/>
  <c r="AG40" i="26"/>
  <c r="AM39" i="26"/>
  <c r="AG39" i="26"/>
  <c r="AM38" i="26"/>
  <c r="AG38" i="26"/>
  <c r="AM37" i="26"/>
  <c r="AG37" i="26"/>
  <c r="AM36" i="26"/>
  <c r="AG36" i="26"/>
  <c r="AM35" i="26"/>
  <c r="AG35" i="26"/>
  <c r="AM34" i="26"/>
  <c r="AG34" i="26"/>
  <c r="AM33" i="26"/>
  <c r="AG33" i="26"/>
  <c r="AM32" i="26"/>
  <c r="AG32" i="26"/>
  <c r="Y32" i="26"/>
  <c r="AM31" i="26"/>
  <c r="AG31" i="26"/>
  <c r="AM30" i="26"/>
  <c r="AG30" i="26"/>
  <c r="AM29" i="26"/>
  <c r="AG29" i="26"/>
  <c r="AM28" i="26"/>
  <c r="AG28" i="26"/>
  <c r="AM27" i="26"/>
  <c r="AG27" i="26"/>
  <c r="Y27" i="26"/>
  <c r="AM26" i="26"/>
  <c r="AG26" i="26"/>
  <c r="AM25" i="26"/>
  <c r="AG25" i="26"/>
  <c r="AM24" i="26"/>
  <c r="AG24" i="26"/>
  <c r="AM23" i="26"/>
  <c r="AG23" i="26"/>
  <c r="Y23" i="26"/>
  <c r="AM22" i="26"/>
  <c r="AG22" i="26"/>
  <c r="AM21" i="26"/>
  <c r="AG21" i="26"/>
  <c r="AM20" i="26"/>
  <c r="AG20" i="26"/>
  <c r="AM19" i="26"/>
  <c r="AG19" i="26"/>
  <c r="AM18" i="26"/>
  <c r="AG18" i="26"/>
  <c r="AM17" i="26"/>
  <c r="AG17" i="26"/>
  <c r="AM16" i="26"/>
  <c r="AG16" i="26"/>
  <c r="AM15" i="26"/>
  <c r="AG15" i="26"/>
  <c r="AM14" i="26"/>
  <c r="AG14" i="26"/>
  <c r="AM13" i="26"/>
  <c r="AG13" i="26"/>
  <c r="AM12" i="26"/>
  <c r="AG12" i="26"/>
  <c r="AM11" i="26"/>
  <c r="AG11" i="26"/>
  <c r="AM10" i="26"/>
  <c r="AG10" i="26"/>
  <c r="AM9" i="26"/>
  <c r="AG9" i="26"/>
  <c r="AM8" i="26"/>
  <c r="AG8" i="26"/>
  <c r="AM7" i="26"/>
  <c r="AG7" i="26"/>
  <c r="AM6" i="26"/>
  <c r="AG6" i="26"/>
  <c r="AM5" i="26"/>
  <c r="AG5" i="26"/>
  <c r="AM4" i="26"/>
  <c r="AG4" i="26"/>
  <c r="AM3" i="26"/>
  <c r="AG3" i="26"/>
  <c r="Y3" i="26"/>
  <c r="AM2" i="26"/>
  <c r="AG2" i="26"/>
  <c r="AE71" i="26" l="1"/>
  <c r="I24" i="45"/>
  <c r="I55" i="45"/>
  <c r="I39" i="45"/>
  <c r="I23" i="45"/>
  <c r="I7" i="45"/>
  <c r="I40" i="45"/>
  <c r="I54" i="45"/>
  <c r="I38" i="45"/>
  <c r="I22" i="45"/>
  <c r="I6" i="45"/>
  <c r="I2" i="45"/>
  <c r="I53" i="45"/>
  <c r="I37" i="45"/>
  <c r="I21" i="45"/>
  <c r="I5" i="45"/>
  <c r="I56" i="45"/>
  <c r="I8" i="45"/>
  <c r="I68" i="45"/>
  <c r="I52" i="45"/>
  <c r="I36" i="45"/>
  <c r="I20" i="45"/>
  <c r="I4" i="45"/>
  <c r="I49" i="45"/>
  <c r="I33" i="45"/>
  <c r="I17" i="45"/>
  <c r="I19" i="45"/>
  <c r="I64" i="45"/>
  <c r="I48" i="45"/>
  <c r="I32" i="45"/>
  <c r="I16" i="45"/>
  <c r="I18" i="45"/>
  <c r="I63" i="45"/>
  <c r="I47" i="45"/>
  <c r="I31" i="45"/>
  <c r="I34" i="45"/>
  <c r="I62" i="45"/>
  <c r="I46" i="45"/>
  <c r="I30" i="45"/>
  <c r="I14" i="45"/>
  <c r="I35" i="45"/>
  <c r="I61" i="45"/>
  <c r="I45" i="45"/>
  <c r="I29" i="45"/>
  <c r="I13" i="45"/>
  <c r="I51" i="45"/>
  <c r="I66" i="45"/>
  <c r="I60" i="45"/>
  <c r="I44" i="45"/>
  <c r="I28" i="45"/>
  <c r="I12" i="45"/>
  <c r="I43" i="45"/>
  <c r="I27" i="45"/>
  <c r="I11" i="45"/>
  <c r="I67" i="45"/>
  <c r="I65" i="45"/>
  <c r="I58" i="45"/>
  <c r="I42" i="45"/>
  <c r="I10" i="45"/>
  <c r="I50" i="45"/>
  <c r="I26" i="45"/>
  <c r="I57" i="45"/>
  <c r="I41" i="45"/>
  <c r="I25" i="45"/>
  <c r="I9" i="45"/>
  <c r="AT8" i="26"/>
  <c r="AV54" i="26"/>
  <c r="AV38" i="26"/>
  <c r="AT22" i="26"/>
  <c r="AV6" i="26"/>
  <c r="AV2" i="26"/>
  <c r="AV53" i="26"/>
  <c r="AT37" i="26"/>
  <c r="AV21" i="26"/>
  <c r="AV5" i="26"/>
  <c r="AV68" i="26"/>
  <c r="AT52" i="26"/>
  <c r="AT36" i="26"/>
  <c r="AT20" i="26"/>
  <c r="AV4" i="26"/>
  <c r="AV67" i="26"/>
  <c r="AT51" i="26"/>
  <c r="AV35" i="26"/>
  <c r="AV19" i="26"/>
  <c r="K3" i="45"/>
  <c r="AT66" i="26"/>
  <c r="AT50" i="26"/>
  <c r="AV34" i="26"/>
  <c r="AT18" i="26"/>
  <c r="AV7" i="26"/>
  <c r="AV65" i="26"/>
  <c r="AV49" i="26"/>
  <c r="AV33" i="26"/>
  <c r="AT17" i="26"/>
  <c r="AT64" i="26"/>
  <c r="AV48" i="26"/>
  <c r="AV32" i="26"/>
  <c r="AV16" i="26"/>
  <c r="AV23" i="26"/>
  <c r="AV62" i="26"/>
  <c r="AT46" i="26"/>
  <c r="AV30" i="26"/>
  <c r="AT14" i="26"/>
  <c r="AV39" i="26"/>
  <c r="AV63" i="26"/>
  <c r="AV61" i="26"/>
  <c r="AV45" i="26"/>
  <c r="AV29" i="26"/>
  <c r="AV13" i="26"/>
  <c r="AV56" i="26"/>
  <c r="AV60" i="26"/>
  <c r="AV44" i="26"/>
  <c r="AV28" i="26"/>
  <c r="AV12" i="26"/>
  <c r="AV43" i="26"/>
  <c r="AV27" i="26"/>
  <c r="AV11" i="26"/>
  <c r="AV40" i="26"/>
  <c r="AT55" i="26"/>
  <c r="AV10" i="26"/>
  <c r="AV24" i="26"/>
  <c r="AT31" i="26"/>
  <c r="AV42" i="26"/>
  <c r="AT57" i="26"/>
  <c r="AT41" i="26"/>
  <c r="AT25" i="26"/>
  <c r="AV9" i="26"/>
  <c r="AQ34" i="26"/>
  <c r="AQ16" i="26"/>
  <c r="AQ35" i="26"/>
  <c r="AQ36" i="26"/>
  <c r="AQ4" i="26"/>
  <c r="AQ33" i="26"/>
  <c r="AQ5" i="26"/>
  <c r="AQ25" i="26"/>
  <c r="AQ44" i="26"/>
  <c r="AQ53" i="26"/>
  <c r="AQ63" i="26"/>
  <c r="AQ6" i="26"/>
  <c r="AQ26" i="26"/>
  <c r="AQ45" i="26"/>
  <c r="AQ64" i="26"/>
  <c r="AQ7" i="26"/>
  <c r="AQ17" i="26"/>
  <c r="AQ54" i="26"/>
  <c r="AQ8" i="26"/>
  <c r="AQ18" i="26"/>
  <c r="AQ27" i="26"/>
  <c r="AQ46" i="26"/>
  <c r="AQ55" i="26"/>
  <c r="AQ65" i="26"/>
  <c r="AQ24" i="26"/>
  <c r="AQ19" i="26"/>
  <c r="AQ10" i="26"/>
  <c r="AQ67" i="26"/>
  <c r="AQ39" i="26"/>
  <c r="AQ21" i="26"/>
  <c r="AQ58" i="26"/>
  <c r="AQ40" i="26"/>
  <c r="AQ59" i="26"/>
  <c r="AQ52" i="26"/>
  <c r="AQ43" i="26"/>
  <c r="AQ28" i="26"/>
  <c r="AQ56" i="26"/>
  <c r="AQ38" i="26"/>
  <c r="AQ20" i="26"/>
  <c r="AQ11" i="26"/>
  <c r="AQ49" i="26"/>
  <c r="AQ41" i="26"/>
  <c r="AQ60" i="26"/>
  <c r="AQ14" i="26"/>
  <c r="AQ66" i="26"/>
  <c r="AQ29" i="26"/>
  <c r="AQ57" i="26"/>
  <c r="AQ22" i="26"/>
  <c r="AQ50" i="26"/>
  <c r="AQ3" i="26"/>
  <c r="AQ13" i="26"/>
  <c r="AQ51" i="26"/>
  <c r="AQ62" i="26"/>
  <c r="AQ15" i="26"/>
  <c r="AQ37" i="26"/>
  <c r="AQ9" i="26"/>
  <c r="AQ47" i="26"/>
  <c r="AQ48" i="26"/>
  <c r="AQ30" i="26"/>
  <c r="AQ68" i="26"/>
  <c r="AQ12" i="26"/>
  <c r="AQ31" i="26"/>
  <c r="AQ23" i="26"/>
  <c r="AQ32" i="26"/>
  <c r="AQ42" i="26"/>
  <c r="AQ61" i="26"/>
  <c r="AK24" i="26"/>
  <c r="AK34" i="26"/>
  <c r="AK7" i="26"/>
  <c r="AK17" i="26"/>
  <c r="AK54" i="26"/>
  <c r="AK36" i="26"/>
  <c r="AK18" i="26"/>
  <c r="AK27" i="26"/>
  <c r="AK46" i="26"/>
  <c r="AK55" i="26"/>
  <c r="AK25" i="26"/>
  <c r="AK37" i="26"/>
  <c r="AK63" i="26"/>
  <c r="AK47" i="26"/>
  <c r="AK67" i="26"/>
  <c r="AK11" i="26"/>
  <c r="AK40" i="26"/>
  <c r="AK33" i="26"/>
  <c r="AK15" i="26"/>
  <c r="AK45" i="26"/>
  <c r="AK56" i="26"/>
  <c r="AK57" i="26"/>
  <c r="AK39" i="26"/>
  <c r="AK43" i="26"/>
  <c r="AK16" i="26"/>
  <c r="AK9" i="26"/>
  <c r="AK66" i="26"/>
  <c r="AK20" i="26"/>
  <c r="AK30" i="26"/>
  <c r="AK62" i="26"/>
  <c r="AK29" i="26"/>
  <c r="AK58" i="26"/>
  <c r="AK22" i="26"/>
  <c r="AK31" i="26"/>
  <c r="AK13" i="26"/>
  <c r="AK51" i="26"/>
  <c r="AK6" i="26"/>
  <c r="AK35" i="26"/>
  <c r="AK12" i="26"/>
  <c r="AK50" i="26"/>
  <c r="AK60" i="26"/>
  <c r="AK23" i="26"/>
  <c r="AK42" i="26"/>
  <c r="AK61" i="26"/>
  <c r="AK52" i="26"/>
  <c r="AK5" i="26"/>
  <c r="AK53" i="26"/>
  <c r="AK26" i="26"/>
  <c r="AK38" i="26"/>
  <c r="AK48" i="26"/>
  <c r="AK21" i="26"/>
  <c r="AK68" i="26"/>
  <c r="AK2" i="26"/>
  <c r="AK41" i="26"/>
  <c r="AK4" i="26"/>
  <c r="AK14" i="26"/>
  <c r="AV25" i="26"/>
  <c r="AV51" i="26"/>
  <c r="AK8" i="26"/>
  <c r="AK64" i="26"/>
  <c r="AV20" i="26"/>
  <c r="AK19" i="26"/>
  <c r="AT6" i="26"/>
  <c r="AV66" i="26"/>
  <c r="AV22" i="26"/>
  <c r="AK65" i="26"/>
  <c r="AV17" i="26"/>
  <c r="AK44" i="26"/>
  <c r="AV41" i="26"/>
  <c r="AV31" i="26"/>
  <c r="AT33" i="26"/>
  <c r="AV46" i="26"/>
  <c r="AV55" i="26"/>
  <c r="AV50" i="26"/>
  <c r="AT7" i="26"/>
  <c r="AK28" i="26"/>
  <c r="AV36" i="26"/>
  <c r="AT12" i="26"/>
  <c r="AK49" i="26"/>
  <c r="AT10" i="26"/>
  <c r="AT63" i="26"/>
  <c r="AT45" i="26"/>
  <c r="AT2" i="26"/>
  <c r="AV14" i="26"/>
  <c r="AT19" i="26"/>
  <c r="AT40" i="26"/>
  <c r="AK32" i="26"/>
  <c r="AT54" i="26"/>
  <c r="AK10" i="26"/>
  <c r="AV18" i="26"/>
  <c r="AV57" i="26"/>
  <c r="AV64" i="26"/>
  <c r="AT49" i="26"/>
  <c r="AT30" i="26"/>
  <c r="AT44" i="26"/>
  <c r="AT3" i="26"/>
  <c r="AV3" i="26"/>
  <c r="AT26" i="26"/>
  <c r="AV26" i="26"/>
  <c r="AV58" i="26"/>
  <c r="AT58" i="26"/>
  <c r="AT15" i="26"/>
  <c r="AV15" i="26"/>
  <c r="U71" i="26"/>
  <c r="Y2" i="26"/>
  <c r="Y71" i="26" s="1"/>
  <c r="AS71" i="26"/>
  <c r="AT71" i="26" s="1"/>
  <c r="AV47" i="26"/>
  <c r="AT47" i="26"/>
  <c r="AT59" i="26"/>
  <c r="AV59" i="26"/>
  <c r="AT27" i="26"/>
  <c r="AV37" i="26"/>
  <c r="AT48" i="26"/>
  <c r="AT60" i="26"/>
  <c r="AT4" i="26"/>
  <c r="AT16" i="26"/>
  <c r="AT28" i="26"/>
  <c r="AT38" i="26"/>
  <c r="AT61" i="26"/>
  <c r="AT5" i="26"/>
  <c r="AT29" i="26"/>
  <c r="AT39" i="26"/>
  <c r="AT62" i="26"/>
  <c r="AK3" i="26"/>
  <c r="AM71" i="26"/>
  <c r="AG71" i="26"/>
  <c r="AQ2" i="26"/>
  <c r="AT42" i="26"/>
  <c r="AT21" i="26"/>
  <c r="AT32" i="26"/>
  <c r="AT53" i="26"/>
  <c r="AT65" i="26"/>
  <c r="AV8" i="26"/>
  <c r="AT9" i="26"/>
  <c r="AT43" i="26"/>
  <c r="AV52" i="26"/>
  <c r="AT11" i="26"/>
  <c r="AT23" i="26"/>
  <c r="AT34" i="26"/>
  <c r="AT67" i="26"/>
  <c r="AT13" i="26"/>
  <c r="AT24" i="26"/>
  <c r="AT35" i="26"/>
  <c r="AT56" i="26"/>
  <c r="AT68" i="26"/>
  <c r="AQ71" i="26" l="1"/>
  <c r="K59" i="45"/>
  <c r="I59" i="45"/>
  <c r="K15" i="45"/>
  <c r="I15" i="45"/>
  <c r="K47" i="45"/>
  <c r="K58" i="45"/>
  <c r="K26" i="45"/>
  <c r="K37" i="45"/>
  <c r="K11" i="45"/>
  <c r="K60" i="45"/>
  <c r="K14" i="45"/>
  <c r="K34" i="45"/>
  <c r="K4" i="45"/>
  <c r="K53" i="45"/>
  <c r="K48" i="45"/>
  <c r="K40" i="45"/>
  <c r="K31" i="45"/>
  <c r="K56" i="45"/>
  <c r="K30" i="45"/>
  <c r="K64" i="45"/>
  <c r="K50" i="45"/>
  <c r="K20" i="45"/>
  <c r="G71" i="45"/>
  <c r="K2" i="45"/>
  <c r="K27" i="45"/>
  <c r="K44" i="45"/>
  <c r="K24" i="45"/>
  <c r="K43" i="45"/>
  <c r="K13" i="45"/>
  <c r="K46" i="45"/>
  <c r="K17" i="45"/>
  <c r="K66" i="45"/>
  <c r="K36" i="45"/>
  <c r="K6" i="45"/>
  <c r="K42" i="45"/>
  <c r="K32" i="45"/>
  <c r="K10" i="45"/>
  <c r="K29" i="45"/>
  <c r="K62" i="45"/>
  <c r="K33" i="45"/>
  <c r="K52" i="45"/>
  <c r="K22" i="45"/>
  <c r="K39" i="45"/>
  <c r="K9" i="45"/>
  <c r="K45" i="45"/>
  <c r="K23" i="45"/>
  <c r="K49" i="45"/>
  <c r="K19" i="45"/>
  <c r="K68" i="45"/>
  <c r="K38" i="45"/>
  <c r="K25" i="45"/>
  <c r="K12" i="45"/>
  <c r="K61" i="45"/>
  <c r="K65" i="45"/>
  <c r="K35" i="45"/>
  <c r="K5" i="45"/>
  <c r="K54" i="45"/>
  <c r="K67" i="45"/>
  <c r="K57" i="45"/>
  <c r="K41" i="45"/>
  <c r="K28" i="45"/>
  <c r="K63" i="45"/>
  <c r="K7" i="45"/>
  <c r="K51" i="45"/>
  <c r="K21" i="45"/>
  <c r="K8" i="45"/>
  <c r="K18" i="45"/>
  <c r="K55" i="45"/>
  <c r="K16" i="45"/>
  <c r="AK71" i="26"/>
  <c r="AV71" i="26"/>
  <c r="H71" i="45" l="1"/>
  <c r="I71" i="45"/>
  <c r="K71" i="45"/>
</calcChain>
</file>

<file path=xl/sharedStrings.xml><?xml version="1.0" encoding="utf-8"?>
<sst xmlns="http://schemas.openxmlformats.org/spreadsheetml/2006/main" count="1921" uniqueCount="360">
  <si>
    <t>Purpose</t>
  </si>
  <si>
    <t>Issue Date</t>
  </si>
  <si>
    <t>20-November-2023</t>
  </si>
  <si>
    <t>Reason for Issue</t>
  </si>
  <si>
    <t>Sheet</t>
  </si>
  <si>
    <t xml:space="preserve">Description </t>
  </si>
  <si>
    <t>Content</t>
  </si>
  <si>
    <t>This sheet, showing the content of this Excel file.</t>
  </si>
  <si>
    <t>NAQ Process Overview</t>
  </si>
  <si>
    <t>Provide process level information: 
 - Demand, Reserve Capacity Requirement (AC1 and AC2), Appendix 3 part A or B selection.  
 - Prioritisation step details including Constraint Set used, Number of Scenarios, Total NAQ Result
 - Excess or Shortfall associated to Availability Class 1 and Availability Class 2</t>
  </si>
  <si>
    <t>NAQ Run Results</t>
  </si>
  <si>
    <t xml:space="preserve">CC Assignment </t>
  </si>
  <si>
    <t>NaqResults_2023_3A_a_20231030_1</t>
  </si>
  <si>
    <t>NAQ Result (direct output from NAQ Engine) for step 3A</t>
  </si>
  <si>
    <t>NaqResults_2023_3B_a_20231030_1</t>
  </si>
  <si>
    <t>NAQ Result (direct output from NAQ Engine) for step 3B</t>
  </si>
  <si>
    <t>NaqResults_2023_3C_a_20231030_1</t>
  </si>
  <si>
    <t>NAQ Result (direct output from NAQ Engine) for step 3C</t>
  </si>
  <si>
    <t>NaqResults_2023_5_a_20231030_15</t>
  </si>
  <si>
    <t>NAQ Result (direct output from NAQ Engine) for step 5</t>
  </si>
  <si>
    <t>References</t>
  </si>
  <si>
    <t>WEM Procedure : Network Access Quantity Model</t>
  </si>
  <si>
    <t>WEM Rules section 4.15</t>
  </si>
  <si>
    <t>WEM Rules Appendix 3</t>
  </si>
  <si>
    <t>Determination of Network Access Quantities</t>
  </si>
  <si>
    <t>Constraint and limit advices library</t>
  </si>
  <si>
    <t>Library where RCM Constraint Equations and Limit Advices are published</t>
  </si>
  <si>
    <t>Publication requirement</t>
  </si>
  <si>
    <t>RCCycleYear</t>
  </si>
  <si>
    <t>Color coding:</t>
  </si>
  <si>
    <t>Appendix 3 Part</t>
  </si>
  <si>
    <t>A</t>
  </si>
  <si>
    <r>
      <t xml:space="preserve">Demand </t>
    </r>
    <r>
      <rPr>
        <i/>
        <sz val="11"/>
        <color theme="1"/>
        <rFont val="Calibri"/>
        <family val="2"/>
        <scheme val="minor"/>
      </rPr>
      <t>(10% POE determined under MR 4.5.10(a)(iv))</t>
    </r>
  </si>
  <si>
    <t>RCR total</t>
  </si>
  <si>
    <t>Formula in this spreadsheet</t>
  </si>
  <si>
    <r>
      <t xml:space="preserve">RcrAvailabilityClass1 </t>
    </r>
    <r>
      <rPr>
        <i/>
        <sz val="11"/>
        <color theme="1"/>
        <rFont val="Calibri"/>
        <family val="2"/>
        <scheme val="minor"/>
      </rPr>
      <t>(as specified under clause 4.5.12 (b))</t>
    </r>
  </si>
  <si>
    <r>
      <t>RcrAvailabilityClass2</t>
    </r>
    <r>
      <rPr>
        <i/>
        <sz val="11"/>
        <color theme="1"/>
        <rFont val="Calibri"/>
        <family val="2"/>
        <scheme val="minor"/>
      </rPr>
      <t xml:space="preserve">  (as specified under clause 4.5.12 (c))</t>
    </r>
  </si>
  <si>
    <r>
      <t xml:space="preserve">ShortfallClass1 </t>
    </r>
    <r>
      <rPr>
        <i/>
        <sz val="11"/>
        <color theme="1"/>
        <rFont val="Calibri"/>
        <family val="2"/>
        <scheme val="minor"/>
      </rPr>
      <t xml:space="preserve"> (as recorded in step 7 of Appendix 3 part A)</t>
    </r>
  </si>
  <si>
    <r>
      <t xml:space="preserve">ShortfallClass2 </t>
    </r>
    <r>
      <rPr>
        <i/>
        <sz val="11"/>
        <color theme="1"/>
        <rFont val="Calibri"/>
        <family val="2"/>
        <scheme val="minor"/>
      </rPr>
      <t xml:space="preserve"> (as recorded in step 10 of Appendix 3 part A)</t>
    </r>
  </si>
  <si>
    <t>Supplementary Reserve Capacity Process Required (Yes/No)</t>
  </si>
  <si>
    <t>Yes</t>
  </si>
  <si>
    <r>
      <t xml:space="preserve">CapacityRequirementClass2 </t>
    </r>
    <r>
      <rPr>
        <i/>
        <sz val="11"/>
        <color theme="1"/>
        <rFont val="Calibri"/>
        <family val="2"/>
        <scheme val="minor"/>
      </rPr>
      <t xml:space="preserve"> (as recorded in step 8 of Appendix 3 part A)</t>
    </r>
  </si>
  <si>
    <t>Step (As described in NAQ WEM Procedure)</t>
  </si>
  <si>
    <t>3A</t>
  </si>
  <si>
    <t>3B</t>
  </si>
  <si>
    <t>3C</t>
  </si>
  <si>
    <t>7 &amp; 8</t>
  </si>
  <si>
    <t>10&amp;11&amp;12</t>
  </si>
  <si>
    <t>13a_1</t>
  </si>
  <si>
    <t>13b_1</t>
  </si>
  <si>
    <t>13a_2</t>
  </si>
  <si>
    <t>13b_2</t>
  </si>
  <si>
    <t>Type of Step (Prioritisation Step is where the NAQ Engine is run to determine a NAQ Result for a set of Entities )</t>
  </si>
  <si>
    <t>Prioritisation Step</t>
  </si>
  <si>
    <r>
      <t xml:space="preserve">Prioritisation Step
</t>
    </r>
    <r>
      <rPr>
        <sz val="11"/>
        <color rgb="FFFF0000"/>
        <rFont val="Calibri"/>
        <family val="2"/>
        <scheme val="minor"/>
      </rPr>
      <t>Not Required
(No NAFF)</t>
    </r>
  </si>
  <si>
    <r>
      <t>Prioritisation Step</t>
    </r>
    <r>
      <rPr>
        <sz val="11"/>
        <color rgb="FFFF0000"/>
        <rFont val="Calibri"/>
        <family val="2"/>
        <scheme val="minor"/>
      </rPr>
      <t xml:space="preserve">
Not Required
(No Proposed AC1)</t>
    </r>
  </si>
  <si>
    <t xml:space="preserve">AC1 shortfall determination &amp; Capacity AC2 requirement </t>
  </si>
  <si>
    <r>
      <t xml:space="preserve">Prioritisation Step
</t>
    </r>
    <r>
      <rPr>
        <sz val="11"/>
        <color rgb="FFFF0000"/>
        <rFont val="Calibri"/>
        <family val="2"/>
        <scheme val="minor"/>
      </rPr>
      <t>Not Required
(No Proposed AC2)</t>
    </r>
  </si>
  <si>
    <t>Version</t>
  </si>
  <si>
    <t>a</t>
  </si>
  <si>
    <t>Prioritisation Step Version Identifier</t>
  </si>
  <si>
    <t>3A_a</t>
  </si>
  <si>
    <t>3B_a</t>
  </si>
  <si>
    <t>3C_a</t>
  </si>
  <si>
    <t>5_a</t>
  </si>
  <si>
    <t>Parent Prioritisation Step Version Identifier</t>
  </si>
  <si>
    <t>n/a</t>
  </si>
  <si>
    <t>ConstraintSetName</t>
  </si>
  <si>
    <t>CE_T57</t>
  </si>
  <si>
    <t>Number of Scenarios in the FDS set</t>
  </si>
  <si>
    <t>Total NAQ Ceiling (MW)</t>
  </si>
  <si>
    <t>Total NAQ Result (MW)</t>
  </si>
  <si>
    <t>Total NAQ Curtailment from Ceiling (MW)</t>
  </si>
  <si>
    <t>Total NAQ Curtailment from Ceiling (Percentage)</t>
  </si>
  <si>
    <t>Total Indicative NAQ</t>
  </si>
  <si>
    <t>N/A</t>
  </si>
  <si>
    <t>Total Indicative NAQ Class1</t>
  </si>
  <si>
    <t>Total Indicative NAQ Class2</t>
  </si>
  <si>
    <t>Total Preliminary NAQ</t>
  </si>
  <si>
    <t>Total Preliminary NAQ Class1</t>
  </si>
  <si>
    <t>Total Preliminary NAQ Class2</t>
  </si>
  <si>
    <t>Total Final NAQ</t>
  </si>
  <si>
    <t>Total Final NAQ Class1</t>
  </si>
  <si>
    <t>Total Final NAQ Class2</t>
  </si>
  <si>
    <t xml:space="preserve">Capacity Requirement Class 2 </t>
  </si>
  <si>
    <t>NAQ Entity Name</t>
  </si>
  <si>
    <t>Facility Class</t>
  </si>
  <si>
    <t>CRC Entity</t>
  </si>
  <si>
    <t>Entity Min Loading Level</t>
  </si>
  <si>
    <t>AvailabilityClass</t>
  </si>
  <si>
    <t>Min CCQ</t>
  </si>
  <si>
    <t>Market Participant</t>
  </si>
  <si>
    <t>Facility Name</t>
  </si>
  <si>
    <t>Technology Type</t>
  </si>
  <si>
    <t>NCESS</t>
  </si>
  <si>
    <t xml:space="preserve">NAQ Upgrade </t>
  </si>
  <si>
    <t xml:space="preserve">NAFF </t>
  </si>
  <si>
    <t xml:space="preserve">Fixed Price </t>
  </si>
  <si>
    <t>Reserve Capacity Status</t>
  </si>
  <si>
    <t>IsEarlyCRC</t>
  </si>
  <si>
    <t>EarlyCRCCapacityYearCommencing</t>
  </si>
  <si>
    <t>Final NAQ Previous Year</t>
  </si>
  <si>
    <t>Highest NAQ Previous Year</t>
  </si>
  <si>
    <t>Group</t>
  </si>
  <si>
    <t>PrioritisationStepFirstIncluded</t>
  </si>
  <si>
    <t>NAQCeil_3A_a</t>
  </si>
  <si>
    <t>NAQFloor_3A_a</t>
  </si>
  <si>
    <t>NAQResult_3A_a</t>
  </si>
  <si>
    <t>NAQResultType_3A_a</t>
  </si>
  <si>
    <t>NAQReduction_MW_3A_a</t>
  </si>
  <si>
    <t>NAQCeil_3B_a</t>
  </si>
  <si>
    <t>NAQFloor_3B_a</t>
  </si>
  <si>
    <t>NAQResult_3B_a</t>
  </si>
  <si>
    <t>NAQResultType_3B_a</t>
  </si>
  <si>
    <t>NAQReduction_MW_3B_a</t>
  </si>
  <si>
    <t>NAQCeil_3C_a</t>
  </si>
  <si>
    <t>NAQFloor_3C_a</t>
  </si>
  <si>
    <t>NAQResult_3C_a</t>
  </si>
  <si>
    <t>NAQResultType_3C_a</t>
  </si>
  <si>
    <t>NAQReduction_MW_3C_a</t>
  </si>
  <si>
    <t>NAQCeil_5_a</t>
  </si>
  <si>
    <t>NAQFloor_5_a</t>
  </si>
  <si>
    <t>NAQResult_5_a</t>
  </si>
  <si>
    <t>NAQResultType_5_a</t>
  </si>
  <si>
    <t>NAQReduction_MW_5_a</t>
  </si>
  <si>
    <t>NAQEndResult</t>
  </si>
  <si>
    <t>NAQEndResultPct</t>
  </si>
  <si>
    <t>NAQEndResultType</t>
  </si>
  <si>
    <t>NAQReduction</t>
  </si>
  <si>
    <t>N_ALBANY_WF1</t>
  </si>
  <si>
    <t>SSF</t>
  </si>
  <si>
    <t>NULL</t>
  </si>
  <si>
    <t>ALBGRAS</t>
  </si>
  <si>
    <t>ALBANY_WF1</t>
  </si>
  <si>
    <t>IGS</t>
  </si>
  <si>
    <t>COMMERCIAL_OPERATION</t>
  </si>
  <si>
    <t>Gr_1</t>
  </si>
  <si>
    <t>Preliminary</t>
  </si>
  <si>
    <t>Final</t>
  </si>
  <si>
    <t>N_ALCOA_WGP</t>
  </si>
  <si>
    <t>SF</t>
  </si>
  <si>
    <t>ALCOA</t>
  </si>
  <si>
    <t>ALCOA_WGP</t>
  </si>
  <si>
    <t>NIGS</t>
  </si>
  <si>
    <t>N_ALINTA_PNJ_U1</t>
  </si>
  <si>
    <t>ALINTA</t>
  </si>
  <si>
    <t>ALINTA_PNJ_U1</t>
  </si>
  <si>
    <t>N_ALINTA_PNJ_U2</t>
  </si>
  <si>
    <t>ALINTA_PNJ_U2</t>
  </si>
  <si>
    <t>N_ALINTA_WGP_GT</t>
  </si>
  <si>
    <t>ALINTA_WGP_GT</t>
  </si>
  <si>
    <t>N_ALINTA_WGP_U2</t>
  </si>
  <si>
    <t>ALINTA_WGP_U2</t>
  </si>
  <si>
    <t>N_ALINTA_WWF</t>
  </si>
  <si>
    <t>ALINTA_WWF</t>
  </si>
  <si>
    <t>N_AMBRISOLAR_PV1</t>
  </si>
  <si>
    <t>NSF</t>
  </si>
  <si>
    <t>MPOWER</t>
  </si>
  <si>
    <t>AMBRISOLAR_PV1</t>
  </si>
  <si>
    <t>ESR IGS</t>
  </si>
  <si>
    <t>N_BADGINGARRA_WF1</t>
  </si>
  <si>
    <t>BADGINGARRA_WF1</t>
  </si>
  <si>
    <t>N_BIOGAS01</t>
  </si>
  <si>
    <t>AMENERGY</t>
  </si>
  <si>
    <t>BIOGAS01</t>
  </si>
  <si>
    <t>N_BLAIRFOX_KARAKIN_WF1</t>
  </si>
  <si>
    <t>BLAIRFOX</t>
  </si>
  <si>
    <t>BLAIRFOX_KARAKIN_WF1</t>
  </si>
  <si>
    <t>N_BREMER_BAY_WF1</t>
  </si>
  <si>
    <t>WPGENER</t>
  </si>
  <si>
    <t>BREMER_BAY_WF1</t>
  </si>
  <si>
    <t>N_BW1_BLUEWATERS_G2</t>
  </si>
  <si>
    <t>GRIFFINP</t>
  </si>
  <si>
    <t>BW1_BLUEWATERS_G2</t>
  </si>
  <si>
    <t>N_BW2_BLUEWATERS_G1</t>
  </si>
  <si>
    <t>GRIFFIN2</t>
  </si>
  <si>
    <t>BW2_BLUEWATERS_G1</t>
  </si>
  <si>
    <t>N_COCKBURN_CCG1</t>
  </si>
  <si>
    <t>COCKBURN_CCG1</t>
  </si>
  <si>
    <t>N_COLLIE_ESR1</t>
  </si>
  <si>
    <t>NEOENAUS</t>
  </si>
  <si>
    <t>COLLIE_ESR1</t>
  </si>
  <si>
    <t>ESR</t>
  </si>
  <si>
    <t>PROPOSED</t>
  </si>
  <si>
    <t>N_COLLIE_G1</t>
  </si>
  <si>
    <t>COLLIE_G1</t>
  </si>
  <si>
    <t>N_DCWL_DENMARK_WF1</t>
  </si>
  <si>
    <t>DCWL</t>
  </si>
  <si>
    <t>DCWL_DENMARK_WF1</t>
  </si>
  <si>
    <t>N_EDWFMAN_WF1</t>
  </si>
  <si>
    <t>EDWFMAN</t>
  </si>
  <si>
    <t>EDWFMAN_WF1</t>
  </si>
  <si>
    <t>N_ERRRF_WTE_G1</t>
  </si>
  <si>
    <t>ERRRF</t>
  </si>
  <si>
    <t>ERRRF_WTE_G1</t>
  </si>
  <si>
    <t>COMMITTED</t>
  </si>
  <si>
    <t>N_FLATROCKS_WF1</t>
  </si>
  <si>
    <t>EGPA</t>
  </si>
  <si>
    <t>FLATROCKS_WF1</t>
  </si>
  <si>
    <t>N_GRASMERE_WF1</t>
  </si>
  <si>
    <t>GRASMERE_WF1</t>
  </si>
  <si>
    <t>N_GREENOUGH_RIVER_PV1</t>
  </si>
  <si>
    <t>GRENOUGH</t>
  </si>
  <si>
    <t>GREENOUGH_RIVER_PV1</t>
  </si>
  <si>
    <t>N_GRIFFINP_DSP_01</t>
  </si>
  <si>
    <t>DSP</t>
  </si>
  <si>
    <t>GRIFFINP_DSP_01</t>
  </si>
  <si>
    <t>NDL</t>
  </si>
  <si>
    <t>N_HENDERSON_RENEWABLE_IG1</t>
  </si>
  <si>
    <t>WGRES</t>
  </si>
  <si>
    <t>HENDERSON_RENEWABLE_IG1</t>
  </si>
  <si>
    <t>N_INVESTEC_COLLGAR_WF1</t>
  </si>
  <si>
    <t>COLLGAR</t>
  </si>
  <si>
    <t>INVESTEC_COLLGAR_WF1</t>
  </si>
  <si>
    <t>N_KALBARRI_WF1</t>
  </si>
  <si>
    <t>KALBARRI_WF1</t>
  </si>
  <si>
    <t>N_KEMERTON_GT11</t>
  </si>
  <si>
    <t>KEMERTON_GT11</t>
  </si>
  <si>
    <t>N_KEMERTON_GT12</t>
  </si>
  <si>
    <t>KEMERTON_GT12</t>
  </si>
  <si>
    <t>N_KWINANA_ESR1</t>
  </si>
  <si>
    <t>KWINANA_ESR1</t>
  </si>
  <si>
    <t>N_KWINANA_GT2</t>
  </si>
  <si>
    <t>KWINANA_GT2</t>
  </si>
  <si>
    <t>N_KWINANA_GT3</t>
  </si>
  <si>
    <t>KWINANA_GT3</t>
  </si>
  <si>
    <t>N_MERSOLAR_PV1</t>
  </si>
  <si>
    <t>SUNAUST22</t>
  </si>
  <si>
    <t>MERSOLAR_PV1</t>
  </si>
  <si>
    <t>N_MUJA_G7</t>
  </si>
  <si>
    <t>MUJA_G7</t>
  </si>
  <si>
    <t>N_MUJA_G8</t>
  </si>
  <si>
    <t>MUJA_G8</t>
  </si>
  <si>
    <t>N_MWF_MUMBIDA_WF1</t>
  </si>
  <si>
    <t>MUMBIDA</t>
  </si>
  <si>
    <t>MWF_MUMBIDA_WF1</t>
  </si>
  <si>
    <t>N_NAMKKN_MERR_SG1</t>
  </si>
  <si>
    <t>MERREDIN</t>
  </si>
  <si>
    <t>NAMKKN_MERR_SG1</t>
  </si>
  <si>
    <t>N_NEWGEN_KWINANA_CCG1</t>
  </si>
  <si>
    <t>NEWGEN</t>
  </si>
  <si>
    <t>NEWGEN_KWINANA_CCG1</t>
  </si>
  <si>
    <t>N_NEWGEN_NEERABUP_GT1</t>
  </si>
  <si>
    <t>NGENEERP</t>
  </si>
  <si>
    <t>NEWGEN_NEERABUP_GT1</t>
  </si>
  <si>
    <t>N_NORTHAM_SF_PV1</t>
  </si>
  <si>
    <t>MEGHP1</t>
  </si>
  <si>
    <t>NORTHAM_SF_PV1</t>
  </si>
  <si>
    <t>N_PERTHENERGY_KWINANA_GT1</t>
  </si>
  <si>
    <t>WENERGY</t>
  </si>
  <si>
    <t>PERTHENERGY_KWINANA_GT1</t>
  </si>
  <si>
    <t>N_PHOENIX_KWINANA_WTE_G1</t>
  </si>
  <si>
    <t>KWINWTE</t>
  </si>
  <si>
    <t>PHOENIX_KWINANA_WTE_G1</t>
  </si>
  <si>
    <t>N_PINJAR_GT1</t>
  </si>
  <si>
    <t>PINJAR_GT1</t>
  </si>
  <si>
    <t>N_PINJAR_GT10</t>
  </si>
  <si>
    <t>PINJAR_GT10</t>
  </si>
  <si>
    <t>N_PINJAR_GT11</t>
  </si>
  <si>
    <t>PINJAR_GT11</t>
  </si>
  <si>
    <t>N_PINJAR_GT2</t>
  </si>
  <si>
    <t>PINJAR_GT2</t>
  </si>
  <si>
    <t>N_PINJAR_GT3</t>
  </si>
  <si>
    <t>PINJAR_GT3</t>
  </si>
  <si>
    <t>N_PINJAR_GT4</t>
  </si>
  <si>
    <t>PINJAR_GT4</t>
  </si>
  <si>
    <t>N_PINJAR_GT5</t>
  </si>
  <si>
    <t>PINJAR_GT5</t>
  </si>
  <si>
    <t>N_PINJAR_GT7</t>
  </si>
  <si>
    <t>PINJAR_GT7</t>
  </si>
  <si>
    <t>N_PINJAR_GT9</t>
  </si>
  <si>
    <t>PINJAR_GT9</t>
  </si>
  <si>
    <t>N_PRDSO_WALPOLE_HG1</t>
  </si>
  <si>
    <t>PRDSO</t>
  </si>
  <si>
    <t>PRDSO_WALPOLE_HG1</t>
  </si>
  <si>
    <t>N_PREMPWR_DSP_02</t>
  </si>
  <si>
    <t>PREMPWR</t>
  </si>
  <si>
    <t>PREMPWR_DSP_02</t>
  </si>
  <si>
    <t>N_RED_HILL</t>
  </si>
  <si>
    <t>LNDFLLGP</t>
  </si>
  <si>
    <t>RED_HILL</t>
  </si>
  <si>
    <t>N_ROCKINGHAM</t>
  </si>
  <si>
    <t>PERTHNRGY</t>
  </si>
  <si>
    <t>ROCKINGHAM</t>
  </si>
  <si>
    <t>N_SBSOLAR1_CUNDERDIN_PV1</t>
  </si>
  <si>
    <t>SBSOLAR1</t>
  </si>
  <si>
    <t>SBSOLAR1_CUNDERDIN_PV1</t>
  </si>
  <si>
    <t>IGS ESR</t>
  </si>
  <si>
    <t>N_SKYFRM_MTBARKER_WF1</t>
  </si>
  <si>
    <t>MBARKER</t>
  </si>
  <si>
    <t>SKYFRM_MTBARKER_WF1</t>
  </si>
  <si>
    <t>N_SOUTH_CARDUP</t>
  </si>
  <si>
    <t>SOUTH_CARDUP</t>
  </si>
  <si>
    <t>Gr_4</t>
  </si>
  <si>
    <t>N_SYNERGY_DSP_04</t>
  </si>
  <si>
    <t>SYNERGY_DSP_04</t>
  </si>
  <si>
    <t>N_TAMALA_PARK</t>
  </si>
  <si>
    <t>TAMALA_PARK</t>
  </si>
  <si>
    <t>N_TESLA_GERALDTON_G1</t>
  </si>
  <si>
    <t>TSLA_GER</t>
  </si>
  <si>
    <t>TESLA_GERALDTON_G1</t>
  </si>
  <si>
    <t>N_TESLA_KEMERTON_G1</t>
  </si>
  <si>
    <t>TSLA_KEM</t>
  </si>
  <si>
    <t>TESLA_KEMERTON_G1</t>
  </si>
  <si>
    <t>N_TESLA_NORTHAM_G1</t>
  </si>
  <si>
    <t>TSLA_NOR</t>
  </si>
  <si>
    <t>TESLA_NORTHAM_G1</t>
  </si>
  <si>
    <t>N_TESLA_PICTON_G1</t>
  </si>
  <si>
    <t>TSLA_MGT</t>
  </si>
  <si>
    <t>TESLA_PICTON_G1</t>
  </si>
  <si>
    <t>N_TIWEST_COG1</t>
  </si>
  <si>
    <t>TIWEST</t>
  </si>
  <si>
    <t>TIWEST_COG1</t>
  </si>
  <si>
    <t>N_WARRADARGE_WF1</t>
  </si>
  <si>
    <t>WARADGE</t>
  </si>
  <si>
    <t>WARRADARGE_WF1</t>
  </si>
  <si>
    <t>N_YANDIN_WF1</t>
  </si>
  <si>
    <t>YANDIN_WF1</t>
  </si>
  <si>
    <t>Total</t>
  </si>
  <si>
    <t>Column headings color code</t>
  </si>
  <si>
    <t>Fixed, determined at the start afer entity creation</t>
  </si>
  <si>
    <t>Prioritisation Steps inputs and outputs</t>
  </si>
  <si>
    <t>set (prioritisation group inclusion)</t>
  </si>
  <si>
    <t>Determined at the start of process</t>
  </si>
  <si>
    <t>determined during Appendix 3 workflow</t>
  </si>
  <si>
    <t>Number of Entities comprised</t>
  </si>
  <si>
    <t>CRC RCC2023</t>
  </si>
  <si>
    <t>Initial NAQ RCC2022</t>
  </si>
  <si>
    <t>Final NAQ RCC2022</t>
  </si>
  <si>
    <t>Final NAQ RCC2023</t>
  </si>
  <si>
    <t>Highest NAQ input for RCC2023</t>
  </si>
  <si>
    <t>Highest NAQ input for RCC2024</t>
  </si>
  <si>
    <t>CCUplift RCC2023</t>
  </si>
  <si>
    <t>Capacity Credit RCC2023</t>
  </si>
  <si>
    <t xml:space="preserve">Total </t>
  </si>
  <si>
    <t>NAQEntityName</t>
  </si>
  <si>
    <t>FacilityClass</t>
  </si>
  <si>
    <t>NAQCeil</t>
  </si>
  <si>
    <t>NAQFloor</t>
  </si>
  <si>
    <t>NEntityMinContRange</t>
  </si>
  <si>
    <t>NEntityMaxContRange</t>
  </si>
  <si>
    <t>NAQResult</t>
  </si>
  <si>
    <t>NAQResultFloorAdjustment</t>
  </si>
  <si>
    <t>NAQResultConvergenceStatus</t>
  </si>
  <si>
    <t>TotalNaqCeilingAboveDemand</t>
  </si>
  <si>
    <t>NAQ Process Summary Reserve Capacity Cycle 2023</t>
  </si>
  <si>
    <t>Release on AEMO Website after simplifying fields not relevant for publication</t>
  </si>
  <si>
    <t xml:space="preserve"> Provides information at Faciliy level 
 - Aggregation of NAQ Result from NAQ Entity level to Facility Level.
 - Highest NAQ
 - Final NAQ
 - CC Uplift 
 - CC</t>
  </si>
  <si>
    <t>Network Acecss Quantity</t>
  </si>
  <si>
    <t>Determined at the start of process when NAQ Entities are created</t>
  </si>
  <si>
    <t>Determined during process following Appendix 3</t>
  </si>
  <si>
    <t xml:space="preserve">AC1 &amp; AC2 shortfall determination 
&amp; NAQ Records </t>
  </si>
  <si>
    <r>
      <t xml:space="preserve">Prioritisation Step
</t>
    </r>
    <r>
      <rPr>
        <sz val="11"/>
        <color rgb="FFFF0000"/>
        <rFont val="Calibri"/>
        <family val="2"/>
        <scheme val="minor"/>
      </rPr>
      <t xml:space="preserve">Not Required
(No Early CRC) </t>
    </r>
  </si>
  <si>
    <t>Number of NAQ Entities</t>
  </si>
  <si>
    <t xml:space="preserve">Shortfall (if negative)/Excess (if positive) Class1 </t>
  </si>
  <si>
    <t>End Results</t>
  </si>
  <si>
    <t>Color code of lines in Prioritisation steps inputs and outputs  section</t>
  </si>
  <si>
    <t>Provides detailed information at NAQ Entity Level: 
 - Characteristics/Attributes associated to each NAQ Entity
 - Input parameters and NAQ Results associated to each NAQ Entity for each Prioritisation Step.</t>
  </si>
  <si>
    <t>Procedure documenting the processes, methodologies, inputs parameters and assumptions to be applied in the Network Access Quantities to Facilities under Appendix 3 of the WEM Rules</t>
  </si>
  <si>
    <t xml:space="preserve">This spreadsheet is published to fulfill the requirement specified in the NAQ WEM Procedure chapter 10 and in the WEM Rules 4.16.16. 
 - The Network Access Quantity Model Inputs (MR 4.15.16.a.) are provided by this file in addition to the RCM Constraint Equations and Limit Advices published on the library referenced above
 - the Network Access Quantities or Indicative Network Access Quantities determined for each Facility assessed in the Network Access Quantity Model (MR 4.15.16.b.) are provided in the sheet "CC assignment" 
 - The Highest Network Access Quantities for each Facility (MR 4.15.16.c.) are provided in the sheet "CC Assignment"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</si>
</sst>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10" fontId="0" fillId="9" borderId="1" xfId="0" applyNumberFormat="1" applyFill="1" applyBorder="1"/>
    <xf numFmtId="0" fontId="0" fillId="9" borderId="1" xfId="0" applyFill="1" applyBorder="1"/>
    <xf numFmtId="1" fontId="0" fillId="0" borderId="1" xfId="0" applyNumberFormat="1" applyBorder="1"/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0" fillId="11" borderId="1" xfId="0" applyFill="1" applyBorder="1"/>
    <xf numFmtId="165" fontId="0" fillId="0" borderId="1" xfId="1" applyNumberFormat="1" applyFont="1" applyBorder="1"/>
    <xf numFmtId="0" fontId="0" fillId="12" borderId="1" xfId="0" applyFill="1" applyBorder="1"/>
    <xf numFmtId="164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left"/>
    </xf>
    <xf numFmtId="0" fontId="1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4" borderId="1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13" borderId="7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wrapText="1"/>
    </xf>
    <xf numFmtId="0" fontId="0" fillId="13" borderId="8" xfId="0" applyFill="1" applyBorder="1" applyAlignment="1">
      <alignment horizontal="center" wrapText="1"/>
    </xf>
    <xf numFmtId="0" fontId="0" fillId="13" borderId="1" xfId="0" applyFill="1" applyBorder="1"/>
    <xf numFmtId="0" fontId="0" fillId="15" borderId="1" xfId="0" applyFill="1" applyBorder="1"/>
    <xf numFmtId="0" fontId="0" fillId="15" borderId="9" xfId="0" applyFill="1" applyBorder="1"/>
    <xf numFmtId="166" fontId="0" fillId="13" borderId="1" xfId="3" applyNumberFormat="1" applyFont="1" applyFill="1" applyBorder="1"/>
    <xf numFmtId="0" fontId="0" fillId="14" borderId="1" xfId="0" applyFill="1" applyBorder="1"/>
    <xf numFmtId="10" fontId="0" fillId="14" borderId="1" xfId="0" applyNumberFormat="1" applyFill="1" applyBorder="1"/>
    <xf numFmtId="10" fontId="0" fillId="15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17" borderId="1" xfId="0" applyFill="1" applyBorder="1"/>
    <xf numFmtId="0" fontId="1" fillId="17" borderId="1" xfId="0" applyFont="1" applyFill="1" applyBorder="1"/>
    <xf numFmtId="0" fontId="0" fillId="12" borderId="1" xfId="0" applyFill="1" applyBorder="1" applyAlignment="1">
      <alignment wrapText="1"/>
    </xf>
    <xf numFmtId="0" fontId="8" fillId="0" borderId="1" xfId="4" applyBorder="1"/>
    <xf numFmtId="0" fontId="8" fillId="0" borderId="0" xfId="4" applyBorder="1"/>
    <xf numFmtId="0" fontId="1" fillId="16" borderId="1" xfId="0" applyFont="1" applyFill="1" applyBorder="1" applyAlignment="1">
      <alignment wrapText="1"/>
    </xf>
    <xf numFmtId="164" fontId="0" fillId="8" borderId="1" xfId="0" applyNumberForma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164" fontId="0" fillId="4" borderId="1" xfId="0" applyNumberFormat="1" applyFill="1" applyBorder="1"/>
    <xf numFmtId="164" fontId="0" fillId="0" borderId="0" xfId="0" applyNumberFormat="1" applyAlignment="1">
      <alignment horizontal="left" vertical="center" wrapText="1"/>
    </xf>
    <xf numFmtId="164" fontId="0" fillId="0" borderId="0" xfId="0" applyNumberFormat="1"/>
    <xf numFmtId="0" fontId="9" fillId="8" borderId="1" xfId="0" applyFont="1" applyFill="1" applyBorder="1"/>
    <xf numFmtId="164" fontId="0" fillId="6" borderId="1" xfId="0" applyNumberFormat="1" applyFill="1" applyBorder="1" applyAlignment="1">
      <alignment horizontal="left"/>
    </xf>
    <xf numFmtId="164" fontId="0" fillId="11" borderId="1" xfId="0" applyNumberFormat="1" applyFill="1" applyBorder="1" applyAlignment="1">
      <alignment horizontal="left"/>
    </xf>
    <xf numFmtId="164" fontId="0" fillId="18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wrapText="1"/>
    </xf>
    <xf numFmtId="164" fontId="0" fillId="12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9" fillId="4" borderId="1" xfId="0" applyFont="1" applyFill="1" applyBorder="1"/>
    <xf numFmtId="0" fontId="0" fillId="0" borderId="10" xfId="0" applyBorder="1" applyAlignment="1">
      <alignment horizontal="left" vertical="top" wrapText="1"/>
    </xf>
    <xf numFmtId="0" fontId="0" fillId="15" borderId="8" xfId="0" applyFill="1" applyBorder="1"/>
    <xf numFmtId="0" fontId="0" fillId="0" borderId="11" xfId="0" applyBorder="1"/>
    <xf numFmtId="0" fontId="0" fillId="0" borderId="2" xfId="0" applyBorder="1"/>
    <xf numFmtId="0" fontId="0" fillId="1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14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</cellXfs>
  <cellStyles count="5">
    <cellStyle name="Comma" xfId="3" builtinId="3"/>
    <cellStyle name="Hyperlink" xfId="4" builtinId="8"/>
    <cellStyle name="Normal" xfId="0" builtinId="0"/>
    <cellStyle name="Normal 2" xfId="2" xr:uid="{4DA670CE-F4F8-40E0-9D72-D78C99D07A1C}"/>
    <cellStyle name="Percent" xfId="1" builtinId="5"/>
  </cellStyles>
  <dxfs count="17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emo.com.au/energy-systems/electricity/wholesale-electricity-market-wem/system-operations/congestion-information-resource/constraints-library" TargetMode="External"/><Relationship Id="rId1" Type="http://schemas.openxmlformats.org/officeDocument/2006/relationships/hyperlink" Target="https://aemo.com.au/-/media/files/electricity/wem/procedures/network-access-quantity-model-wem-procedure.pdf?la=en&amp;hash=06D11C2D9FF73DA04A984556E9A8C3E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EDBA-0208-4C43-8C7E-75BBB8F439A7}">
  <sheetPr codeName="Sheet1"/>
  <dimension ref="A1:C25"/>
  <sheetViews>
    <sheetView zoomScaleNormal="100" workbookViewId="0">
      <selection activeCell="C25" sqref="C25"/>
    </sheetView>
  </sheetViews>
  <sheetFormatPr defaultRowHeight="14.5" x14ac:dyDescent="0.35"/>
  <cols>
    <col min="1" max="1" width="55.26953125" customWidth="1"/>
    <col min="2" max="2" width="102.453125" customWidth="1"/>
    <col min="3" max="3" width="74.453125" customWidth="1"/>
  </cols>
  <sheetData>
    <row r="1" spans="1:3" ht="46" customHeight="1" x14ac:dyDescent="0.35">
      <c r="A1" s="52" t="s">
        <v>0</v>
      </c>
      <c r="B1" s="3" t="s">
        <v>345</v>
      </c>
      <c r="C1" s="51"/>
    </row>
    <row r="2" spans="1:3" x14ac:dyDescent="0.35">
      <c r="A2" s="52" t="s">
        <v>1</v>
      </c>
      <c r="B2" s="70" t="s">
        <v>2</v>
      </c>
    </row>
    <row r="3" spans="1:3" x14ac:dyDescent="0.35">
      <c r="A3" s="52" t="s">
        <v>3</v>
      </c>
      <c r="B3" s="50" t="s">
        <v>346</v>
      </c>
    </row>
    <row r="5" spans="1:3" x14ac:dyDescent="0.35">
      <c r="A5" s="53" t="s">
        <v>4</v>
      </c>
      <c r="B5" s="53" t="s">
        <v>5</v>
      </c>
    </row>
    <row r="6" spans="1:3" x14ac:dyDescent="0.35">
      <c r="A6" s="3" t="s">
        <v>6</v>
      </c>
      <c r="B6" s="50" t="s">
        <v>7</v>
      </c>
    </row>
    <row r="7" spans="1:3" ht="61.5" customHeight="1" x14ac:dyDescent="0.35">
      <c r="A7" s="3" t="s">
        <v>8</v>
      </c>
      <c r="B7" s="50" t="s">
        <v>9</v>
      </c>
    </row>
    <row r="8" spans="1:3" ht="43.5" x14ac:dyDescent="0.35">
      <c r="A8" s="3" t="s">
        <v>10</v>
      </c>
      <c r="B8" s="50" t="s">
        <v>357</v>
      </c>
      <c r="C8" s="51"/>
    </row>
    <row r="9" spans="1:3" ht="87" x14ac:dyDescent="0.35">
      <c r="A9" s="3" t="s">
        <v>11</v>
      </c>
      <c r="B9" s="50" t="s">
        <v>347</v>
      </c>
    </row>
    <row r="10" spans="1:3" x14ac:dyDescent="0.35">
      <c r="A10" s="26" t="s">
        <v>12</v>
      </c>
      <c r="B10" s="54" t="s">
        <v>13</v>
      </c>
    </row>
    <row r="11" spans="1:3" x14ac:dyDescent="0.35">
      <c r="A11" s="26" t="s">
        <v>14</v>
      </c>
      <c r="B11" s="54" t="s">
        <v>15</v>
      </c>
    </row>
    <row r="12" spans="1:3" x14ac:dyDescent="0.35">
      <c r="A12" s="26" t="s">
        <v>16</v>
      </c>
      <c r="B12" s="54" t="s">
        <v>17</v>
      </c>
    </row>
    <row r="13" spans="1:3" x14ac:dyDescent="0.35">
      <c r="A13" s="26" t="s">
        <v>18</v>
      </c>
      <c r="B13" s="54" t="s">
        <v>19</v>
      </c>
    </row>
    <row r="17" spans="1:2" x14ac:dyDescent="0.35">
      <c r="A17" s="53" t="s">
        <v>20</v>
      </c>
      <c r="B17" s="53"/>
    </row>
    <row r="18" spans="1:2" ht="29" x14ac:dyDescent="0.35">
      <c r="A18" s="55" t="s">
        <v>21</v>
      </c>
      <c r="B18" s="50" t="s">
        <v>358</v>
      </c>
    </row>
    <row r="19" spans="1:2" x14ac:dyDescent="0.35">
      <c r="A19" s="3" t="s">
        <v>22</v>
      </c>
      <c r="B19" s="3" t="s">
        <v>348</v>
      </c>
    </row>
    <row r="20" spans="1:2" x14ac:dyDescent="0.35">
      <c r="A20" s="3" t="s">
        <v>23</v>
      </c>
      <c r="B20" s="3" t="s">
        <v>24</v>
      </c>
    </row>
    <row r="21" spans="1:2" x14ac:dyDescent="0.35">
      <c r="A21" s="55" t="s">
        <v>25</v>
      </c>
      <c r="B21" s="3" t="s">
        <v>26</v>
      </c>
    </row>
    <row r="22" spans="1:2" x14ac:dyDescent="0.35">
      <c r="A22" s="56"/>
    </row>
    <row r="24" spans="1:2" x14ac:dyDescent="0.35">
      <c r="A24" s="53" t="s">
        <v>27</v>
      </c>
      <c r="B24" s="53"/>
    </row>
    <row r="25" spans="1:2" ht="89.5" customHeight="1" x14ac:dyDescent="0.35">
      <c r="A25" s="72" t="s">
        <v>359</v>
      </c>
      <c r="B25" s="72"/>
    </row>
  </sheetData>
  <sheetProtection sheet="1" objects="1" scenarios="1"/>
  <mergeCells count="1">
    <mergeCell ref="A25:B25"/>
  </mergeCells>
  <hyperlinks>
    <hyperlink ref="A18" r:id="rId1" xr:uid="{7CEAC2CF-3866-49D7-97F3-3D9070D40C90}"/>
    <hyperlink ref="A21" r:id="rId2" xr:uid="{6B27E69C-0A39-48D3-BD7E-FEFF819F99C8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F0A5-F0AA-4E52-85B9-6A7E9381F8B7}">
  <sheetPr codeName="Sheet2"/>
  <dimension ref="A1:N37"/>
  <sheetViews>
    <sheetView zoomScale="80" zoomScaleNormal="80" workbookViewId="0">
      <pane xSplit="1" topLeftCell="B1" activePane="topRight" state="frozen"/>
      <selection pane="topRight" activeCell="B23" sqref="B23"/>
    </sheetView>
  </sheetViews>
  <sheetFormatPr defaultRowHeight="14.5" x14ac:dyDescent="0.35"/>
  <cols>
    <col min="1" max="1" width="66.81640625" customWidth="1"/>
    <col min="2" max="2" width="18.453125" customWidth="1"/>
    <col min="3" max="3" width="19.453125" customWidth="1"/>
    <col min="4" max="13" width="18.453125" customWidth="1"/>
    <col min="14" max="14" width="19.1796875" customWidth="1"/>
    <col min="15" max="238" width="18.7265625" customWidth="1"/>
  </cols>
  <sheetData>
    <row r="1" spans="1:14" x14ac:dyDescent="0.35">
      <c r="A1" s="31" t="s">
        <v>28</v>
      </c>
      <c r="B1" s="29">
        <v>2023</v>
      </c>
      <c r="E1" s="67" t="s">
        <v>29</v>
      </c>
      <c r="F1" s="67"/>
      <c r="G1" s="67"/>
    </row>
    <row r="2" spans="1:14" x14ac:dyDescent="0.35">
      <c r="A2" s="31" t="s">
        <v>30</v>
      </c>
      <c r="B2" s="29" t="s">
        <v>31</v>
      </c>
      <c r="E2" s="76" t="s">
        <v>349</v>
      </c>
      <c r="F2" s="76"/>
      <c r="G2" s="76"/>
      <c r="H2" s="76"/>
    </row>
    <row r="3" spans="1:14" x14ac:dyDescent="0.35">
      <c r="A3" s="31" t="s">
        <v>32</v>
      </c>
      <c r="B3" s="29">
        <v>4418</v>
      </c>
      <c r="E3" s="77" t="s">
        <v>350</v>
      </c>
      <c r="F3" s="77"/>
      <c r="G3" s="77"/>
      <c r="H3" s="77"/>
    </row>
    <row r="4" spans="1:14" x14ac:dyDescent="0.35">
      <c r="A4" s="31" t="s">
        <v>33</v>
      </c>
      <c r="B4" s="29">
        <f>B5+B6</f>
        <v>5543</v>
      </c>
      <c r="E4" s="78" t="s">
        <v>34</v>
      </c>
      <c r="F4" s="78"/>
      <c r="G4" s="78"/>
      <c r="H4" s="78"/>
    </row>
    <row r="5" spans="1:14" x14ac:dyDescent="0.35">
      <c r="A5" s="31" t="s">
        <v>35</v>
      </c>
      <c r="B5" s="29">
        <v>4510</v>
      </c>
    </row>
    <row r="6" spans="1:14" x14ac:dyDescent="0.35">
      <c r="A6" s="31" t="s">
        <v>36</v>
      </c>
      <c r="B6" s="29">
        <v>1033</v>
      </c>
    </row>
    <row r="7" spans="1:14" x14ac:dyDescent="0.35">
      <c r="A7" s="32" t="s">
        <v>37</v>
      </c>
      <c r="B7" s="33">
        <v>110.84600000000199</v>
      </c>
    </row>
    <row r="8" spans="1:14" x14ac:dyDescent="0.35">
      <c r="A8" s="32" t="s">
        <v>38</v>
      </c>
      <c r="B8" s="33">
        <v>715.42499999999995</v>
      </c>
    </row>
    <row r="9" spans="1:14" x14ac:dyDescent="0.35">
      <c r="A9" s="34" t="s">
        <v>39</v>
      </c>
      <c r="B9" s="33" t="s">
        <v>40</v>
      </c>
    </row>
    <row r="10" spans="1:14" ht="15" thickBot="1" x14ac:dyDescent="0.4">
      <c r="A10" s="35" t="s">
        <v>41</v>
      </c>
      <c r="B10" s="33">
        <f>J36</f>
        <v>1033</v>
      </c>
    </row>
    <row r="12" spans="1:14" x14ac:dyDescent="0.35">
      <c r="K12" s="30"/>
    </row>
    <row r="14" spans="1:14" x14ac:dyDescent="0.35">
      <c r="A14" s="36" t="s">
        <v>42</v>
      </c>
      <c r="B14" s="37" t="s">
        <v>43</v>
      </c>
      <c r="C14" s="37" t="s">
        <v>44</v>
      </c>
      <c r="D14" s="37" t="s">
        <v>45</v>
      </c>
      <c r="E14" s="38">
        <v>4</v>
      </c>
      <c r="F14" s="37">
        <v>5</v>
      </c>
      <c r="G14" s="38">
        <v>6</v>
      </c>
      <c r="H14" s="38" t="s">
        <v>46</v>
      </c>
      <c r="I14" s="38">
        <v>9</v>
      </c>
      <c r="J14" s="38" t="s">
        <v>47</v>
      </c>
      <c r="K14" s="38" t="s">
        <v>48</v>
      </c>
      <c r="L14" s="38" t="s">
        <v>49</v>
      </c>
      <c r="M14" s="38" t="s">
        <v>50</v>
      </c>
      <c r="N14" s="38" t="s">
        <v>51</v>
      </c>
    </row>
    <row r="15" spans="1:14" ht="75" customHeight="1" x14ac:dyDescent="0.35">
      <c r="A15" s="68" t="s">
        <v>52</v>
      </c>
      <c r="B15" s="38" t="s">
        <v>53</v>
      </c>
      <c r="C15" s="38" t="str">
        <f>$B$15</f>
        <v>Prioritisation Step</v>
      </c>
      <c r="D15" s="38" t="s">
        <v>53</v>
      </c>
      <c r="E15" s="39" t="s">
        <v>54</v>
      </c>
      <c r="F15" s="38" t="s">
        <v>53</v>
      </c>
      <c r="G15" s="39" t="s">
        <v>55</v>
      </c>
      <c r="H15" s="40" t="s">
        <v>56</v>
      </c>
      <c r="I15" s="39" t="s">
        <v>57</v>
      </c>
      <c r="J15" s="39" t="s">
        <v>351</v>
      </c>
      <c r="K15" s="39" t="s">
        <v>352</v>
      </c>
      <c r="L15" s="39" t="s">
        <v>352</v>
      </c>
      <c r="M15" s="39" t="s">
        <v>352</v>
      </c>
      <c r="N15" s="39" t="s">
        <v>352</v>
      </c>
    </row>
    <row r="16" spans="1:14" x14ac:dyDescent="0.35">
      <c r="A16" s="36" t="s">
        <v>58</v>
      </c>
      <c r="B16" s="41" t="s">
        <v>59</v>
      </c>
      <c r="C16" s="41" t="s">
        <v>59</v>
      </c>
      <c r="D16" s="41" t="s">
        <v>59</v>
      </c>
      <c r="E16" s="42"/>
      <c r="F16" s="41" t="s">
        <v>59</v>
      </c>
      <c r="G16" s="42"/>
      <c r="H16" s="73"/>
      <c r="I16" s="42"/>
      <c r="J16" s="42"/>
      <c r="K16" s="43"/>
      <c r="L16" s="42"/>
      <c r="M16" s="42"/>
      <c r="N16" s="42"/>
    </row>
    <row r="17" spans="1:14" x14ac:dyDescent="0.35">
      <c r="A17" s="36" t="s">
        <v>60</v>
      </c>
      <c r="B17" s="6" t="s">
        <v>61</v>
      </c>
      <c r="C17" s="6" t="s">
        <v>62</v>
      </c>
      <c r="D17" s="6" t="s">
        <v>63</v>
      </c>
      <c r="E17" s="42"/>
      <c r="F17" s="6" t="s">
        <v>64</v>
      </c>
      <c r="G17" s="42"/>
      <c r="H17" s="74"/>
      <c r="I17" s="42"/>
      <c r="J17" s="42"/>
      <c r="K17" s="43"/>
      <c r="L17" s="42"/>
      <c r="M17" s="42"/>
      <c r="N17" s="42"/>
    </row>
    <row r="18" spans="1:14" x14ac:dyDescent="0.35">
      <c r="A18" s="36" t="s">
        <v>65</v>
      </c>
      <c r="B18" s="6" t="s">
        <v>66</v>
      </c>
      <c r="C18" s="6" t="s">
        <v>61</v>
      </c>
      <c r="D18" s="6" t="s">
        <v>62</v>
      </c>
      <c r="E18" s="42"/>
      <c r="F18" s="6" t="s">
        <v>63</v>
      </c>
      <c r="G18" s="42"/>
      <c r="H18" s="74"/>
      <c r="I18" s="42"/>
      <c r="J18" s="42"/>
      <c r="K18" s="43"/>
      <c r="L18" s="42"/>
      <c r="M18" s="42"/>
      <c r="N18" s="42"/>
    </row>
    <row r="19" spans="1:14" x14ac:dyDescent="0.35">
      <c r="A19" s="36" t="s">
        <v>67</v>
      </c>
      <c r="B19" s="41" t="s">
        <v>68</v>
      </c>
      <c r="C19" s="41" t="s">
        <v>68</v>
      </c>
      <c r="D19" s="41" t="s">
        <v>68</v>
      </c>
      <c r="E19" s="42"/>
      <c r="F19" s="41" t="s">
        <v>68</v>
      </c>
      <c r="G19" s="42"/>
      <c r="H19" s="74"/>
      <c r="I19" s="42"/>
      <c r="J19" s="42"/>
      <c r="K19" s="43"/>
      <c r="L19" s="42"/>
      <c r="M19" s="42"/>
      <c r="N19" s="42"/>
    </row>
    <row r="20" spans="1:14" x14ac:dyDescent="0.35">
      <c r="A20" s="36" t="s">
        <v>69</v>
      </c>
      <c r="B20" s="44">
        <v>100000</v>
      </c>
      <c r="C20" s="44">
        <v>100000</v>
      </c>
      <c r="D20" s="44">
        <v>100000</v>
      </c>
      <c r="E20" s="42"/>
      <c r="F20" s="44">
        <v>100000</v>
      </c>
      <c r="G20" s="42"/>
      <c r="H20" s="74"/>
      <c r="I20" s="42"/>
      <c r="J20" s="42"/>
      <c r="K20" s="43"/>
      <c r="L20" s="42"/>
      <c r="M20" s="42"/>
      <c r="N20" s="42"/>
    </row>
    <row r="21" spans="1:14" x14ac:dyDescent="0.35">
      <c r="A21" s="36" t="s">
        <v>353</v>
      </c>
      <c r="B21" s="41">
        <v>66</v>
      </c>
      <c r="C21" s="41">
        <v>66</v>
      </c>
      <c r="D21" s="41">
        <v>66</v>
      </c>
      <c r="E21" s="42"/>
      <c r="F21" s="41">
        <v>67</v>
      </c>
      <c r="G21" s="42"/>
      <c r="H21" s="74"/>
      <c r="I21" s="42"/>
      <c r="J21" s="42"/>
      <c r="K21" s="43"/>
      <c r="L21" s="42"/>
      <c r="M21" s="42"/>
      <c r="N21" s="42"/>
    </row>
    <row r="22" spans="1:14" x14ac:dyDescent="0.35">
      <c r="A22" s="36" t="s">
        <v>70</v>
      </c>
      <c r="B22" s="41">
        <v>4725.1969999999983</v>
      </c>
      <c r="C22" s="41">
        <v>4725.1969999999983</v>
      </c>
      <c r="D22" s="41">
        <v>4729.8289999999988</v>
      </c>
      <c r="E22" s="42"/>
      <c r="F22" s="41">
        <v>4731.6169999999984</v>
      </c>
      <c r="G22" s="42"/>
      <c r="H22" s="74"/>
      <c r="I22" s="42"/>
      <c r="J22" s="42"/>
      <c r="K22" s="43"/>
      <c r="L22" s="42"/>
      <c r="M22" s="42"/>
      <c r="N22" s="42"/>
    </row>
    <row r="23" spans="1:14" x14ac:dyDescent="0.35">
      <c r="A23" s="36" t="s">
        <v>71</v>
      </c>
      <c r="B23" s="6">
        <v>4707.89299999999</v>
      </c>
      <c r="C23" s="6">
        <v>4707.9809999999898</v>
      </c>
      <c r="D23" s="6">
        <v>4713.6409999999896</v>
      </c>
      <c r="E23" s="42"/>
      <c r="F23" s="6">
        <v>4716.7289999999903</v>
      </c>
      <c r="G23" s="42"/>
      <c r="H23" s="74"/>
      <c r="I23" s="42"/>
      <c r="J23" s="42"/>
      <c r="K23" s="43"/>
      <c r="L23" s="42"/>
      <c r="M23" s="42"/>
      <c r="N23" s="42"/>
    </row>
    <row r="24" spans="1:14" x14ac:dyDescent="0.35">
      <c r="A24" s="36" t="s">
        <v>72</v>
      </c>
      <c r="B24" s="45">
        <f>B22-B23</f>
        <v>17.304000000008273</v>
      </c>
      <c r="C24" s="45">
        <f>C22-C23</f>
        <v>17.216000000008535</v>
      </c>
      <c r="D24" s="45">
        <f>D22-D23</f>
        <v>16.188000000009197</v>
      </c>
      <c r="E24" s="42"/>
      <c r="F24" s="45">
        <f>F22-F23</f>
        <v>14.888000000008105</v>
      </c>
      <c r="G24" s="42"/>
      <c r="H24" s="74"/>
      <c r="I24" s="42"/>
      <c r="J24" s="42"/>
      <c r="K24" s="43"/>
      <c r="L24" s="42"/>
      <c r="M24" s="42"/>
      <c r="N24" s="42"/>
    </row>
    <row r="25" spans="1:14" x14ac:dyDescent="0.35">
      <c r="A25" s="36" t="s">
        <v>73</v>
      </c>
      <c r="B25" s="46">
        <f>B24/B22</f>
        <v>3.6620695391130316E-3</v>
      </c>
      <c r="C25" s="46">
        <f>C24/C22</f>
        <v>3.6434459769631913E-3</v>
      </c>
      <c r="D25" s="46">
        <f>D24/D22</f>
        <v>3.4225338801908483E-3</v>
      </c>
      <c r="E25" s="47"/>
      <c r="F25" s="46">
        <f>F24/F22</f>
        <v>3.1464930487839801E-3</v>
      </c>
      <c r="G25" s="42"/>
      <c r="H25" s="74"/>
      <c r="I25" s="42"/>
      <c r="J25" s="42"/>
      <c r="K25" s="43"/>
      <c r="L25" s="42"/>
      <c r="M25" s="42"/>
      <c r="N25" s="42"/>
    </row>
    <row r="26" spans="1:14" x14ac:dyDescent="0.35">
      <c r="A26" s="36" t="s">
        <v>74</v>
      </c>
      <c r="B26" s="48" t="s">
        <v>75</v>
      </c>
      <c r="C26" s="48" t="s">
        <v>75</v>
      </c>
      <c r="D26" s="48" t="s">
        <v>75</v>
      </c>
      <c r="E26" s="42"/>
      <c r="F26" s="48" t="s">
        <v>75</v>
      </c>
      <c r="G26" s="42"/>
      <c r="H26" s="74"/>
      <c r="I26" s="42"/>
      <c r="J26" s="48" t="s">
        <v>75</v>
      </c>
      <c r="K26" s="43"/>
      <c r="L26" s="42"/>
      <c r="M26" s="42"/>
      <c r="N26" s="42"/>
    </row>
    <row r="27" spans="1:14" x14ac:dyDescent="0.35">
      <c r="A27" s="36" t="s">
        <v>76</v>
      </c>
      <c r="B27" s="48" t="s">
        <v>75</v>
      </c>
      <c r="C27" s="48" t="s">
        <v>75</v>
      </c>
      <c r="D27" s="48" t="s">
        <v>75</v>
      </c>
      <c r="E27" s="42"/>
      <c r="F27" s="48" t="s">
        <v>75</v>
      </c>
      <c r="G27" s="42"/>
      <c r="H27" s="74"/>
      <c r="I27" s="42"/>
      <c r="J27" s="48" t="s">
        <v>75</v>
      </c>
      <c r="K27" s="43"/>
      <c r="L27" s="42"/>
      <c r="M27" s="42"/>
      <c r="N27" s="42"/>
    </row>
    <row r="28" spans="1:14" x14ac:dyDescent="0.35">
      <c r="A28" s="36" t="s">
        <v>77</v>
      </c>
      <c r="B28" s="48" t="s">
        <v>75</v>
      </c>
      <c r="C28" s="48" t="s">
        <v>75</v>
      </c>
      <c r="D28" s="48" t="s">
        <v>75</v>
      </c>
      <c r="E28" s="42"/>
      <c r="F28" s="48" t="s">
        <v>75</v>
      </c>
      <c r="G28" s="42"/>
      <c r="H28" s="74"/>
      <c r="I28" s="42"/>
      <c r="J28" s="48" t="s">
        <v>75</v>
      </c>
      <c r="K28" s="43"/>
      <c r="L28" s="42"/>
      <c r="M28" s="42"/>
      <c r="N28" s="42"/>
    </row>
    <row r="29" spans="1:14" x14ac:dyDescent="0.35">
      <c r="A29" s="36" t="s">
        <v>78</v>
      </c>
      <c r="B29" s="45">
        <f>B30+B31</f>
        <v>4707.8929999999982</v>
      </c>
      <c r="C29" s="45">
        <f>C30+C31</f>
        <v>4707.980999999997</v>
      </c>
      <c r="D29" s="45">
        <f>D30+D31</f>
        <v>4713.6409999999978</v>
      </c>
      <c r="E29" s="42"/>
      <c r="F29" s="45">
        <f>F30+F31</f>
        <v>4716.7289999999975</v>
      </c>
      <c r="G29" s="42"/>
      <c r="H29" s="74"/>
      <c r="I29" s="42"/>
      <c r="J29" s="48" t="s">
        <v>75</v>
      </c>
      <c r="K29" s="43"/>
      <c r="L29" s="42"/>
      <c r="M29" s="42"/>
      <c r="N29" s="42"/>
    </row>
    <row r="30" spans="1:14" x14ac:dyDescent="0.35">
      <c r="A30" s="36" t="s">
        <v>79</v>
      </c>
      <c r="B30" s="6">
        <v>4392.400999999998</v>
      </c>
      <c r="C30" s="6">
        <v>4392.4279999999972</v>
      </c>
      <c r="D30" s="6">
        <v>4397.2219999999979</v>
      </c>
      <c r="E30" s="42"/>
      <c r="F30" s="6">
        <v>4399.1539999999977</v>
      </c>
      <c r="G30" s="42"/>
      <c r="H30" s="74"/>
      <c r="I30" s="42"/>
      <c r="J30" s="48" t="s">
        <v>75</v>
      </c>
      <c r="K30" s="43"/>
      <c r="L30" s="42"/>
      <c r="M30" s="42"/>
      <c r="N30" s="42"/>
    </row>
    <row r="31" spans="1:14" ht="15" customHeight="1" x14ac:dyDescent="0.35">
      <c r="A31" s="36" t="s">
        <v>80</v>
      </c>
      <c r="B31" s="6">
        <v>315.49199999999996</v>
      </c>
      <c r="C31" s="6">
        <v>315.553</v>
      </c>
      <c r="D31" s="6">
        <v>316.41899999999998</v>
      </c>
      <c r="E31" s="42"/>
      <c r="F31" s="6">
        <v>317.57500000000005</v>
      </c>
      <c r="G31" s="42"/>
      <c r="H31" s="74"/>
      <c r="I31" s="42"/>
      <c r="J31" s="48" t="s">
        <v>75</v>
      </c>
      <c r="K31" s="43"/>
      <c r="L31" s="42"/>
      <c r="M31" s="42"/>
      <c r="N31" s="42"/>
    </row>
    <row r="32" spans="1:14" x14ac:dyDescent="0.35">
      <c r="A32" s="36" t="s">
        <v>81</v>
      </c>
      <c r="B32" s="42"/>
      <c r="C32" s="42"/>
      <c r="D32" s="42"/>
      <c r="E32" s="42"/>
      <c r="F32" s="42"/>
      <c r="G32" s="42"/>
      <c r="H32" s="74"/>
      <c r="I32" s="42"/>
      <c r="J32" s="6">
        <f>F29</f>
        <v>4716.7289999999975</v>
      </c>
      <c r="K32" s="43"/>
      <c r="L32" s="42"/>
      <c r="M32" s="42"/>
      <c r="N32" s="42"/>
    </row>
    <row r="33" spans="1:14" x14ac:dyDescent="0.35">
      <c r="A33" s="36" t="s">
        <v>82</v>
      </c>
      <c r="B33" s="42"/>
      <c r="C33" s="42"/>
      <c r="D33" s="42"/>
      <c r="E33" s="42"/>
      <c r="F33" s="42"/>
      <c r="G33" s="42"/>
      <c r="H33" s="74"/>
      <c r="I33" s="42"/>
      <c r="J33" s="6">
        <f>F30</f>
        <v>4399.1539999999977</v>
      </c>
      <c r="K33" s="43"/>
      <c r="L33" s="42"/>
      <c r="M33" s="42"/>
      <c r="N33" s="42"/>
    </row>
    <row r="34" spans="1:14" ht="15" customHeight="1" x14ac:dyDescent="0.35">
      <c r="A34" s="36" t="s">
        <v>83</v>
      </c>
      <c r="B34" s="42"/>
      <c r="C34" s="42"/>
      <c r="D34" s="42"/>
      <c r="E34" s="42"/>
      <c r="F34" s="42"/>
      <c r="G34" s="42"/>
      <c r="H34" s="75"/>
      <c r="I34" s="42"/>
      <c r="J34" s="6">
        <f>F31</f>
        <v>317.57500000000005</v>
      </c>
      <c r="K34" s="43"/>
      <c r="L34" s="42"/>
      <c r="M34" s="42"/>
      <c r="N34" s="42"/>
    </row>
    <row r="35" spans="1:14" x14ac:dyDescent="0.35">
      <c r="A35" s="36" t="s">
        <v>354</v>
      </c>
      <c r="B35" s="42"/>
      <c r="C35" s="42"/>
      <c r="D35" s="42"/>
      <c r="E35" s="42"/>
      <c r="F35" s="42"/>
      <c r="G35" s="42"/>
      <c r="H35" s="6">
        <f>F30-B5</f>
        <v>-110.84600000000228</v>
      </c>
      <c r="I35" s="42"/>
      <c r="J35" s="6">
        <f>H35</f>
        <v>-110.84600000000228</v>
      </c>
      <c r="K35" s="43"/>
      <c r="L35" s="42"/>
      <c r="M35" s="42"/>
      <c r="N35" s="42"/>
    </row>
    <row r="36" spans="1:14" x14ac:dyDescent="0.35">
      <c r="A36" s="36" t="s">
        <v>84</v>
      </c>
      <c r="B36" s="42"/>
      <c r="C36" s="42"/>
      <c r="D36" s="42"/>
      <c r="E36" s="42"/>
      <c r="F36" s="42"/>
      <c r="G36" s="42"/>
      <c r="H36" s="6">
        <f>B6-F35</f>
        <v>1033</v>
      </c>
      <c r="I36" s="42"/>
      <c r="J36" s="49">
        <f>H36</f>
        <v>1033</v>
      </c>
      <c r="K36" s="43"/>
      <c r="L36" s="42"/>
      <c r="M36" s="42"/>
      <c r="N36" s="42"/>
    </row>
    <row r="37" spans="1:14" x14ac:dyDescent="0.35">
      <c r="A37" s="36" t="s">
        <v>354</v>
      </c>
      <c r="B37" s="42"/>
      <c r="C37" s="42"/>
      <c r="D37" s="42"/>
      <c r="E37" s="42"/>
      <c r="F37" s="42"/>
      <c r="G37" s="42"/>
      <c r="H37" s="42"/>
      <c r="I37" s="42"/>
      <c r="J37" s="6">
        <f>J34-J36</f>
        <v>-715.42499999999995</v>
      </c>
      <c r="K37" s="43"/>
      <c r="L37" s="42"/>
      <c r="M37" s="42"/>
      <c r="N37" s="42"/>
    </row>
  </sheetData>
  <sheetProtection algorithmName="SHA-512" hashValue="1FiI3zQ+71TigJHzMwdS0Bc79e9Jq7tISg668NSadgNz9Dw1l5Ifu0I8bab53/dUCUlGqbH+abf85MGV7jFGkQ==" saltValue="EJKTVAaaALkuwJeXNOodyA==" spinCount="100000" sheet="1" objects="1" scenarios="1"/>
  <mergeCells count="4">
    <mergeCell ref="H16:H34"/>
    <mergeCell ref="E2:H2"/>
    <mergeCell ref="E3:H3"/>
    <mergeCell ref="E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D4E54-5C8D-49EB-91A6-E1EAD536D9CE}">
  <sheetPr codeName="Sheet3">
    <tabColor theme="0"/>
  </sheetPr>
  <dimension ref="A1:AV82"/>
  <sheetViews>
    <sheetView tabSelected="1" zoomScale="85" zoomScaleNormal="85" workbookViewId="0">
      <pane xSplit="2" ySplit="1" topLeftCell="AH37" activePane="bottomRight" state="frozen"/>
      <selection pane="topRight" activeCell="C1" sqref="C1"/>
      <selection pane="bottomLeft" activeCell="A2" sqref="A2"/>
      <selection pane="bottomRight" activeCell="AH76" sqref="AH76"/>
    </sheetView>
  </sheetViews>
  <sheetFormatPr defaultRowHeight="14.5" outlineLevelCol="1" x14ac:dyDescent="0.35"/>
  <cols>
    <col min="1" max="1" width="37.81640625" customWidth="1"/>
    <col min="2" max="2" width="11.453125" customWidth="1"/>
    <col min="3" max="3" width="15.1796875" style="1" customWidth="1"/>
    <col min="4" max="4" width="16.54296875" style="2" customWidth="1"/>
    <col min="5" max="5" width="10.54296875" customWidth="1"/>
    <col min="6" max="6" width="9.453125" customWidth="1" outlineLevel="1"/>
    <col min="7" max="7" width="17.7265625" customWidth="1" outlineLevel="1"/>
    <col min="8" max="8" width="27" customWidth="1" outlineLevel="1"/>
    <col min="9" max="9" width="16.453125" style="2" customWidth="1" outlineLevel="1"/>
    <col min="10" max="10" width="15" customWidth="1" outlineLevel="1"/>
    <col min="11" max="11" width="12.54296875" customWidth="1" outlineLevel="1"/>
    <col min="12" max="12" width="11.1796875" customWidth="1" outlineLevel="1"/>
    <col min="13" max="13" width="10.7265625" customWidth="1" outlineLevel="1"/>
    <col min="14" max="14" width="30.1796875" customWidth="1" outlineLevel="1"/>
    <col min="15" max="15" width="8.81640625" customWidth="1" outlineLevel="1"/>
    <col min="16" max="16" width="13" customWidth="1" outlineLevel="1"/>
    <col min="17" max="18" width="14.26953125" customWidth="1" outlineLevel="1"/>
    <col min="19" max="19" width="11" customWidth="1"/>
    <col min="20" max="20" width="11.54296875" customWidth="1"/>
    <col min="21" max="25" width="17.453125" customWidth="1" outlineLevel="1"/>
    <col min="26" max="26" width="17.453125" style="14" customWidth="1"/>
    <col min="27" max="31" width="17.453125" style="14" customWidth="1" outlineLevel="1"/>
    <col min="32" max="32" width="17.453125" style="14" customWidth="1"/>
    <col min="33" max="37" width="17.453125" customWidth="1" outlineLevel="1"/>
    <col min="38" max="38" width="17.453125" style="14" customWidth="1"/>
    <col min="39" max="43" width="17.453125" customWidth="1" outlineLevel="1"/>
    <col min="44" max="44" width="17.453125" style="14" customWidth="1"/>
    <col min="45" max="46" width="16.453125" customWidth="1"/>
    <col min="47" max="47" width="12.1796875" customWidth="1"/>
    <col min="48" max="48" width="14.453125" customWidth="1"/>
  </cols>
  <sheetData>
    <row r="1" spans="1:48" ht="65.150000000000006" customHeight="1" x14ac:dyDescent="0.35">
      <c r="A1" s="22" t="s">
        <v>85</v>
      </c>
      <c r="B1" s="22" t="s">
        <v>86</v>
      </c>
      <c r="C1" s="22" t="s">
        <v>87</v>
      </c>
      <c r="D1" s="22" t="s">
        <v>88</v>
      </c>
      <c r="E1" s="23" t="s">
        <v>89</v>
      </c>
      <c r="F1" s="23" t="s">
        <v>90</v>
      </c>
      <c r="G1" s="22" t="s">
        <v>91</v>
      </c>
      <c r="H1" s="22" t="s">
        <v>92</v>
      </c>
      <c r="I1" s="22" t="s">
        <v>93</v>
      </c>
      <c r="J1" s="23" t="s">
        <v>94</v>
      </c>
      <c r="K1" s="23" t="s">
        <v>95</v>
      </c>
      <c r="L1" s="23" t="s">
        <v>96</v>
      </c>
      <c r="M1" s="23" t="s">
        <v>97</v>
      </c>
      <c r="N1" s="23" t="s">
        <v>98</v>
      </c>
      <c r="O1" s="23" t="s">
        <v>99</v>
      </c>
      <c r="P1" s="23" t="s">
        <v>100</v>
      </c>
      <c r="Q1" s="23" t="s">
        <v>101</v>
      </c>
      <c r="R1" s="23" t="s">
        <v>102</v>
      </c>
      <c r="S1" s="23" t="s">
        <v>103</v>
      </c>
      <c r="T1" s="23" t="s">
        <v>104</v>
      </c>
      <c r="U1" s="4" t="s">
        <v>105</v>
      </c>
      <c r="V1" s="4" t="s">
        <v>106</v>
      </c>
      <c r="W1" s="4" t="s">
        <v>107</v>
      </c>
      <c r="X1" s="4" t="s">
        <v>108</v>
      </c>
      <c r="Y1" s="4" t="s">
        <v>109</v>
      </c>
      <c r="Z1" s="5" t="s">
        <v>61</v>
      </c>
      <c r="AA1" s="4" t="s">
        <v>110</v>
      </c>
      <c r="AB1" s="4" t="s">
        <v>111</v>
      </c>
      <c r="AC1" s="4" t="s">
        <v>112</v>
      </c>
      <c r="AD1" s="4" t="s">
        <v>113</v>
      </c>
      <c r="AE1" s="4" t="s">
        <v>114</v>
      </c>
      <c r="AF1" s="5" t="s">
        <v>62</v>
      </c>
      <c r="AG1" s="4" t="s">
        <v>115</v>
      </c>
      <c r="AH1" s="4" t="s">
        <v>116</v>
      </c>
      <c r="AI1" s="4" t="s">
        <v>117</v>
      </c>
      <c r="AJ1" s="4" t="s">
        <v>118</v>
      </c>
      <c r="AK1" s="4" t="s">
        <v>119</v>
      </c>
      <c r="AL1" s="5" t="s">
        <v>63</v>
      </c>
      <c r="AM1" s="4" t="s">
        <v>120</v>
      </c>
      <c r="AN1" s="4" t="s">
        <v>121</v>
      </c>
      <c r="AO1" s="4" t="s">
        <v>122</v>
      </c>
      <c r="AP1" s="4" t="s">
        <v>123</v>
      </c>
      <c r="AQ1" s="4" t="s">
        <v>124</v>
      </c>
      <c r="AR1" s="5" t="s">
        <v>64</v>
      </c>
      <c r="AS1" s="7" t="s">
        <v>125</v>
      </c>
      <c r="AT1" s="7" t="s">
        <v>126</v>
      </c>
      <c r="AU1" s="7" t="s">
        <v>127</v>
      </c>
      <c r="AV1" s="7" t="s">
        <v>128</v>
      </c>
    </row>
    <row r="2" spans="1:48" x14ac:dyDescent="0.35">
      <c r="A2" s="9" t="s">
        <v>129</v>
      </c>
      <c r="B2" s="3" t="s">
        <v>130</v>
      </c>
      <c r="C2" s="3">
        <v>6.09</v>
      </c>
      <c r="D2" s="3">
        <v>0</v>
      </c>
      <c r="E2" s="8">
        <v>1</v>
      </c>
      <c r="F2" s="8" t="s">
        <v>131</v>
      </c>
      <c r="G2" s="3" t="s">
        <v>132</v>
      </c>
      <c r="H2" s="3" t="s">
        <v>133</v>
      </c>
      <c r="I2" s="3" t="s">
        <v>134</v>
      </c>
      <c r="J2" s="8">
        <v>0</v>
      </c>
      <c r="K2" s="8">
        <v>0</v>
      </c>
      <c r="L2" s="8">
        <v>0</v>
      </c>
      <c r="M2" s="8">
        <v>0</v>
      </c>
      <c r="N2" s="8" t="s">
        <v>135</v>
      </c>
      <c r="O2" s="8">
        <v>0</v>
      </c>
      <c r="P2" s="3" t="s">
        <v>131</v>
      </c>
      <c r="Q2" s="10">
        <v>6.1950000000000003</v>
      </c>
      <c r="R2" s="10">
        <v>6.1950000000000003</v>
      </c>
      <c r="S2" s="12" t="s">
        <v>136</v>
      </c>
      <c r="T2" s="12" t="s">
        <v>43</v>
      </c>
      <c r="U2" s="17">
        <f t="shared" ref="U2:U16" si="0">MIN(Q2, C2)</f>
        <v>6.09</v>
      </c>
      <c r="V2" s="16">
        <v>0</v>
      </c>
      <c r="W2" s="6">
        <f>VLOOKUP(A2,NaqResults_2023_3A_a_20231030_1!A$2:G$67,7,FALSE)</f>
        <v>6.09</v>
      </c>
      <c r="X2" s="16" t="s">
        <v>137</v>
      </c>
      <c r="Y2" s="60">
        <f>U2-W2</f>
        <v>0</v>
      </c>
      <c r="Z2" s="15">
        <v>1</v>
      </c>
      <c r="AA2" s="17">
        <f t="shared" ref="AA2:AA16" si="1">MIN(R2,C2)</f>
        <v>6.09</v>
      </c>
      <c r="AB2" s="6">
        <f t="shared" ref="AB2:AB8" si="2">W2</f>
        <v>6.09</v>
      </c>
      <c r="AC2" s="6">
        <f>VLOOKUP(A2,NaqResults_2023_3B_a_20231030_1!A$2:G$67,7,FALSE)</f>
        <v>6.09</v>
      </c>
      <c r="AD2" s="16" t="s">
        <v>137</v>
      </c>
      <c r="AE2" s="60">
        <f>AA2-AC2</f>
        <v>0</v>
      </c>
      <c r="AF2" s="15">
        <v>1</v>
      </c>
      <c r="AG2" s="17">
        <f t="shared" ref="AG2:AG33" si="3">C2</f>
        <v>6.09</v>
      </c>
      <c r="AH2" s="6">
        <f t="shared" ref="AH2:AH8" si="4">AC2</f>
        <v>6.09</v>
      </c>
      <c r="AI2" s="6">
        <f>VLOOKUP(A2,NaqResults_2023_3C_a_20231030_1!A$2:G$67,7,FALSE)</f>
        <v>6.09</v>
      </c>
      <c r="AJ2" s="16" t="s">
        <v>137</v>
      </c>
      <c r="AK2" s="60">
        <f>AG2-AI2</f>
        <v>0</v>
      </c>
      <c r="AL2" s="13">
        <v>1</v>
      </c>
      <c r="AM2" s="17">
        <f t="shared" ref="AM2:AM33" si="5">C2</f>
        <v>6.09</v>
      </c>
      <c r="AN2" s="6">
        <f t="shared" ref="AN2:AN8" si="6">AI2</f>
        <v>6.09</v>
      </c>
      <c r="AO2" s="6">
        <f>VLOOKUP(A2,NaqResults_2023_5_a_20231030_15!A$2:G$68,7,FALSE)</f>
        <v>6.09</v>
      </c>
      <c r="AP2" s="16" t="s">
        <v>137</v>
      </c>
      <c r="AQ2" s="60">
        <f>AM2-AO2</f>
        <v>0</v>
      </c>
      <c r="AR2" s="13">
        <v>1</v>
      </c>
      <c r="AS2" s="20">
        <f t="shared" ref="AS2:AS33" si="7">AO2</f>
        <v>6.09</v>
      </c>
      <c r="AT2" s="19">
        <f t="shared" ref="AT2:AT33" si="8">AS2/C2</f>
        <v>1</v>
      </c>
      <c r="AU2" s="20" t="s">
        <v>138</v>
      </c>
      <c r="AV2" s="18">
        <f t="shared" ref="AV2:AV33" si="9">C2-AS2</f>
        <v>0</v>
      </c>
    </row>
    <row r="3" spans="1:48" x14ac:dyDescent="0.35">
      <c r="A3" s="9" t="s">
        <v>139</v>
      </c>
      <c r="B3" s="3" t="s">
        <v>140</v>
      </c>
      <c r="C3" s="3">
        <v>16</v>
      </c>
      <c r="D3" s="3">
        <v>0</v>
      </c>
      <c r="E3" s="8">
        <v>1</v>
      </c>
      <c r="F3" s="8" t="s">
        <v>131</v>
      </c>
      <c r="G3" s="3" t="s">
        <v>141</v>
      </c>
      <c r="H3" s="3" t="s">
        <v>142</v>
      </c>
      <c r="I3" s="3" t="s">
        <v>143</v>
      </c>
      <c r="J3" s="8">
        <v>0</v>
      </c>
      <c r="K3" s="8">
        <v>0</v>
      </c>
      <c r="L3" s="8">
        <v>0</v>
      </c>
      <c r="M3" s="8">
        <v>0</v>
      </c>
      <c r="N3" s="8" t="s">
        <v>135</v>
      </c>
      <c r="O3" s="8">
        <v>0</v>
      </c>
      <c r="P3" s="3" t="s">
        <v>131</v>
      </c>
      <c r="Q3" s="10">
        <v>16</v>
      </c>
      <c r="R3" s="10">
        <v>16</v>
      </c>
      <c r="S3" s="12" t="s">
        <v>136</v>
      </c>
      <c r="T3" s="12" t="s">
        <v>43</v>
      </c>
      <c r="U3" s="17">
        <f t="shared" si="0"/>
        <v>16</v>
      </c>
      <c r="V3" s="16">
        <v>0</v>
      </c>
      <c r="W3" s="6">
        <f>VLOOKUP(A3,NaqResults_2023_3A_a_20231030_1!A$2:G$67,7,FALSE)</f>
        <v>16</v>
      </c>
      <c r="X3" s="16" t="s">
        <v>137</v>
      </c>
      <c r="Y3" s="60">
        <f t="shared" ref="Y3:Y5" si="10">U3-W3</f>
        <v>0</v>
      </c>
      <c r="Z3" s="15">
        <v>1</v>
      </c>
      <c r="AA3" s="17">
        <f t="shared" si="1"/>
        <v>16</v>
      </c>
      <c r="AB3" s="6">
        <f t="shared" si="2"/>
        <v>16</v>
      </c>
      <c r="AC3" s="6">
        <f>VLOOKUP(A3,NaqResults_2023_3B_a_20231030_1!A$2:G$67,7,FALSE)</f>
        <v>16</v>
      </c>
      <c r="AD3" s="16" t="s">
        <v>137</v>
      </c>
      <c r="AE3" s="60">
        <f t="shared" ref="AE3:AE58" si="11">AA3-AC3</f>
        <v>0</v>
      </c>
      <c r="AF3" s="15">
        <v>1</v>
      </c>
      <c r="AG3" s="17">
        <f t="shared" si="3"/>
        <v>16</v>
      </c>
      <c r="AH3" s="6">
        <f t="shared" si="4"/>
        <v>16</v>
      </c>
      <c r="AI3" s="6">
        <f>VLOOKUP(A3,NaqResults_2023_3C_a_20231030_1!A$2:G$67,7,FALSE)</f>
        <v>16</v>
      </c>
      <c r="AJ3" s="16" t="s">
        <v>137</v>
      </c>
      <c r="AK3" s="60">
        <f t="shared" ref="AK3:AK5" si="12">AG3-AI3</f>
        <v>0</v>
      </c>
      <c r="AL3" s="13">
        <v>1</v>
      </c>
      <c r="AM3" s="17">
        <f t="shared" si="5"/>
        <v>16</v>
      </c>
      <c r="AN3" s="6">
        <f t="shared" si="6"/>
        <v>16</v>
      </c>
      <c r="AO3" s="6">
        <f>VLOOKUP(A3,NaqResults_2023_5_a_20231030_15!A$2:G$68,7,FALSE)</f>
        <v>16</v>
      </c>
      <c r="AP3" s="16" t="s">
        <v>137</v>
      </c>
      <c r="AQ3" s="60">
        <f t="shared" ref="AQ3:AQ5" si="13">AM3-AO3</f>
        <v>0</v>
      </c>
      <c r="AR3" s="13">
        <v>1</v>
      </c>
      <c r="AS3" s="20">
        <f t="shared" si="7"/>
        <v>16</v>
      </c>
      <c r="AT3" s="19">
        <f t="shared" si="8"/>
        <v>1</v>
      </c>
      <c r="AU3" s="20" t="s">
        <v>138</v>
      </c>
      <c r="AV3" s="18">
        <f t="shared" si="9"/>
        <v>0</v>
      </c>
    </row>
    <row r="4" spans="1:48" x14ac:dyDescent="0.35">
      <c r="A4" s="9" t="s">
        <v>144</v>
      </c>
      <c r="B4" s="3" t="s">
        <v>140</v>
      </c>
      <c r="C4" s="3">
        <v>142.44999999999999</v>
      </c>
      <c r="D4" s="3">
        <v>5</v>
      </c>
      <c r="E4" s="8">
        <v>1</v>
      </c>
      <c r="F4" s="8" t="s">
        <v>131</v>
      </c>
      <c r="G4" s="3" t="s">
        <v>145</v>
      </c>
      <c r="H4" s="3" t="s">
        <v>146</v>
      </c>
      <c r="I4" s="3" t="s">
        <v>143</v>
      </c>
      <c r="J4" s="8">
        <v>0</v>
      </c>
      <c r="K4" s="8">
        <v>0</v>
      </c>
      <c r="L4" s="8">
        <v>0</v>
      </c>
      <c r="M4" s="8">
        <v>0</v>
      </c>
      <c r="N4" s="8" t="s">
        <v>135</v>
      </c>
      <c r="O4" s="8">
        <v>0</v>
      </c>
      <c r="P4" s="3" t="s">
        <v>131</v>
      </c>
      <c r="Q4" s="10">
        <v>142.44999999999999</v>
      </c>
      <c r="R4" s="10">
        <v>142.44999999999999</v>
      </c>
      <c r="S4" s="12" t="s">
        <v>136</v>
      </c>
      <c r="T4" s="12" t="s">
        <v>43</v>
      </c>
      <c r="U4" s="17">
        <f t="shared" si="0"/>
        <v>142.44999999999999</v>
      </c>
      <c r="V4" s="16">
        <v>0</v>
      </c>
      <c r="W4" s="6">
        <f>VLOOKUP(A4,NaqResults_2023_3A_a_20231030_1!A$2:G$67,7,FALSE)</f>
        <v>142.44999999999999</v>
      </c>
      <c r="X4" s="16" t="s">
        <v>137</v>
      </c>
      <c r="Y4" s="60">
        <f t="shared" si="10"/>
        <v>0</v>
      </c>
      <c r="Z4" s="15">
        <v>1</v>
      </c>
      <c r="AA4" s="17">
        <f t="shared" si="1"/>
        <v>142.44999999999999</v>
      </c>
      <c r="AB4" s="6">
        <f t="shared" si="2"/>
        <v>142.44999999999999</v>
      </c>
      <c r="AC4" s="6">
        <f>VLOOKUP(A4,NaqResults_2023_3B_a_20231030_1!A$2:G$67,7,FALSE)</f>
        <v>142.44999999999999</v>
      </c>
      <c r="AD4" s="16" t="s">
        <v>137</v>
      </c>
      <c r="AE4" s="60">
        <f t="shared" si="11"/>
        <v>0</v>
      </c>
      <c r="AF4" s="15">
        <v>1</v>
      </c>
      <c r="AG4" s="17">
        <f t="shared" si="3"/>
        <v>142.44999999999999</v>
      </c>
      <c r="AH4" s="6">
        <f t="shared" si="4"/>
        <v>142.44999999999999</v>
      </c>
      <c r="AI4" s="6">
        <f>VLOOKUP(A4,NaqResults_2023_3C_a_20231030_1!A$2:G$67,7,FALSE)</f>
        <v>142.44999999999999</v>
      </c>
      <c r="AJ4" s="16" t="s">
        <v>137</v>
      </c>
      <c r="AK4" s="60">
        <f t="shared" si="12"/>
        <v>0</v>
      </c>
      <c r="AL4" s="13">
        <v>1</v>
      </c>
      <c r="AM4" s="17">
        <f t="shared" si="5"/>
        <v>142.44999999999999</v>
      </c>
      <c r="AN4" s="6">
        <f t="shared" si="6"/>
        <v>142.44999999999999</v>
      </c>
      <c r="AO4" s="6">
        <f>VLOOKUP(A4,NaqResults_2023_5_a_20231030_15!A$2:G$68,7,FALSE)</f>
        <v>142.44999999999999</v>
      </c>
      <c r="AP4" s="16" t="s">
        <v>137</v>
      </c>
      <c r="AQ4" s="60">
        <f t="shared" si="13"/>
        <v>0</v>
      </c>
      <c r="AR4" s="13">
        <v>1</v>
      </c>
      <c r="AS4" s="20">
        <f t="shared" si="7"/>
        <v>142.44999999999999</v>
      </c>
      <c r="AT4" s="19">
        <f t="shared" si="8"/>
        <v>1</v>
      </c>
      <c r="AU4" s="20" t="s">
        <v>138</v>
      </c>
      <c r="AV4" s="18">
        <f t="shared" si="9"/>
        <v>0</v>
      </c>
    </row>
    <row r="5" spans="1:48" x14ac:dyDescent="0.35">
      <c r="A5" s="9" t="s">
        <v>147</v>
      </c>
      <c r="B5" s="3" t="s">
        <v>140</v>
      </c>
      <c r="C5" s="3">
        <v>142.44999999999999</v>
      </c>
      <c r="D5" s="3">
        <v>5</v>
      </c>
      <c r="E5" s="8">
        <v>1</v>
      </c>
      <c r="F5" s="8" t="s">
        <v>131</v>
      </c>
      <c r="G5" s="3" t="s">
        <v>145</v>
      </c>
      <c r="H5" s="3" t="s">
        <v>148</v>
      </c>
      <c r="I5" s="3" t="s">
        <v>143</v>
      </c>
      <c r="J5" s="8">
        <v>0</v>
      </c>
      <c r="K5" s="8">
        <v>0</v>
      </c>
      <c r="L5" s="8">
        <v>0</v>
      </c>
      <c r="M5" s="8">
        <v>0</v>
      </c>
      <c r="N5" s="8" t="s">
        <v>135</v>
      </c>
      <c r="O5" s="8">
        <v>0</v>
      </c>
      <c r="P5" s="3" t="s">
        <v>131</v>
      </c>
      <c r="Q5" s="10">
        <v>142.44999999999999</v>
      </c>
      <c r="R5" s="10">
        <v>142.44999999999999</v>
      </c>
      <c r="S5" s="12" t="s">
        <v>136</v>
      </c>
      <c r="T5" s="12" t="s">
        <v>43</v>
      </c>
      <c r="U5" s="17">
        <f t="shared" si="0"/>
        <v>142.44999999999999</v>
      </c>
      <c r="V5" s="16">
        <v>0</v>
      </c>
      <c r="W5" s="6">
        <f>VLOOKUP(A5,NaqResults_2023_3A_a_20231030_1!A$2:G$67,7,FALSE)</f>
        <v>142.44999999999999</v>
      </c>
      <c r="X5" s="16" t="s">
        <v>137</v>
      </c>
      <c r="Y5" s="60">
        <f t="shared" si="10"/>
        <v>0</v>
      </c>
      <c r="Z5" s="15">
        <v>1</v>
      </c>
      <c r="AA5" s="17">
        <f t="shared" si="1"/>
        <v>142.44999999999999</v>
      </c>
      <c r="AB5" s="6">
        <f t="shared" si="2"/>
        <v>142.44999999999999</v>
      </c>
      <c r="AC5" s="6">
        <f>VLOOKUP(A5,NaqResults_2023_3B_a_20231030_1!A$2:G$67,7,FALSE)</f>
        <v>142.44999999999999</v>
      </c>
      <c r="AD5" s="16" t="s">
        <v>137</v>
      </c>
      <c r="AE5" s="60">
        <f t="shared" si="11"/>
        <v>0</v>
      </c>
      <c r="AF5" s="15">
        <v>1</v>
      </c>
      <c r="AG5" s="17">
        <f t="shared" si="3"/>
        <v>142.44999999999999</v>
      </c>
      <c r="AH5" s="6">
        <f t="shared" si="4"/>
        <v>142.44999999999999</v>
      </c>
      <c r="AI5" s="6">
        <f>VLOOKUP(A5,NaqResults_2023_3C_a_20231030_1!A$2:G$67,7,FALSE)</f>
        <v>142.44999999999999</v>
      </c>
      <c r="AJ5" s="16" t="s">
        <v>137</v>
      </c>
      <c r="AK5" s="60">
        <f t="shared" si="12"/>
        <v>0</v>
      </c>
      <c r="AL5" s="13">
        <v>1</v>
      </c>
      <c r="AM5" s="17">
        <f t="shared" si="5"/>
        <v>142.44999999999999</v>
      </c>
      <c r="AN5" s="6">
        <f t="shared" si="6"/>
        <v>142.44999999999999</v>
      </c>
      <c r="AO5" s="6">
        <f>VLOOKUP(A5,NaqResults_2023_5_a_20231030_15!A$2:G$68,7,FALSE)</f>
        <v>142.44999999999999</v>
      </c>
      <c r="AP5" s="16" t="s">
        <v>137</v>
      </c>
      <c r="AQ5" s="60">
        <f t="shared" si="13"/>
        <v>0</v>
      </c>
      <c r="AR5" s="13">
        <v>1</v>
      </c>
      <c r="AS5" s="20">
        <f t="shared" si="7"/>
        <v>142.44999999999999</v>
      </c>
      <c r="AT5" s="19">
        <f t="shared" si="8"/>
        <v>1</v>
      </c>
      <c r="AU5" s="20" t="s">
        <v>138</v>
      </c>
      <c r="AV5" s="18">
        <f t="shared" si="9"/>
        <v>0</v>
      </c>
    </row>
    <row r="6" spans="1:48" x14ac:dyDescent="0.35">
      <c r="A6" s="9" t="s">
        <v>149</v>
      </c>
      <c r="B6" s="3" t="s">
        <v>140</v>
      </c>
      <c r="C6" s="3">
        <v>196</v>
      </c>
      <c r="D6" s="3">
        <v>30</v>
      </c>
      <c r="E6" s="8">
        <v>1</v>
      </c>
      <c r="F6" s="8" t="s">
        <v>131</v>
      </c>
      <c r="G6" s="3" t="s">
        <v>145</v>
      </c>
      <c r="H6" s="3" t="s">
        <v>150</v>
      </c>
      <c r="I6" s="3" t="s">
        <v>143</v>
      </c>
      <c r="J6" s="8">
        <v>1</v>
      </c>
      <c r="K6" s="8">
        <v>0</v>
      </c>
      <c r="L6" s="8">
        <v>0</v>
      </c>
      <c r="M6" s="8">
        <v>0</v>
      </c>
      <c r="N6" s="8" t="s">
        <v>135</v>
      </c>
      <c r="O6" s="8">
        <v>0</v>
      </c>
      <c r="P6" s="3" t="s">
        <v>131</v>
      </c>
      <c r="Q6" s="10">
        <v>196</v>
      </c>
      <c r="R6" s="10">
        <v>196</v>
      </c>
      <c r="S6" s="12" t="s">
        <v>136</v>
      </c>
      <c r="T6" s="12" t="s">
        <v>43</v>
      </c>
      <c r="U6" s="17">
        <f t="shared" si="0"/>
        <v>196</v>
      </c>
      <c r="V6" s="16">
        <v>0</v>
      </c>
      <c r="W6" s="6">
        <f>VLOOKUP(A6,NaqResults_2023_3A_a_20231030_1!A$2:G$67,7,FALSE)</f>
        <v>196</v>
      </c>
      <c r="X6" s="16" t="s">
        <v>137</v>
      </c>
      <c r="Y6" s="60">
        <f>U6-W6</f>
        <v>0</v>
      </c>
      <c r="Z6" s="15">
        <v>1</v>
      </c>
      <c r="AA6" s="17">
        <f t="shared" si="1"/>
        <v>196</v>
      </c>
      <c r="AB6" s="6">
        <f t="shared" si="2"/>
        <v>196</v>
      </c>
      <c r="AC6" s="6">
        <f>VLOOKUP(A6,NaqResults_2023_3B_a_20231030_1!A$2:G$67,7,FALSE)</f>
        <v>196</v>
      </c>
      <c r="AD6" s="16" t="s">
        <v>137</v>
      </c>
      <c r="AE6" s="60">
        <f t="shared" si="11"/>
        <v>0</v>
      </c>
      <c r="AF6" s="15">
        <v>1</v>
      </c>
      <c r="AG6" s="17">
        <f t="shared" si="3"/>
        <v>196</v>
      </c>
      <c r="AH6" s="6">
        <f t="shared" si="4"/>
        <v>196</v>
      </c>
      <c r="AI6" s="6">
        <f>VLOOKUP(A6,NaqResults_2023_3C_a_20231030_1!A$2:G$67,7,FALSE)</f>
        <v>196</v>
      </c>
      <c r="AJ6" s="16" t="s">
        <v>137</v>
      </c>
      <c r="AK6" s="60">
        <f>AG6-AI6</f>
        <v>0</v>
      </c>
      <c r="AL6" s="13">
        <v>1</v>
      </c>
      <c r="AM6" s="17">
        <f t="shared" si="5"/>
        <v>196</v>
      </c>
      <c r="AN6" s="6">
        <f t="shared" si="6"/>
        <v>196</v>
      </c>
      <c r="AO6" s="6">
        <f>VLOOKUP(A6,NaqResults_2023_5_a_20231030_15!A$2:G$68,7,FALSE)</f>
        <v>196</v>
      </c>
      <c r="AP6" s="16" t="s">
        <v>137</v>
      </c>
      <c r="AQ6" s="60">
        <f>AM6-AO6</f>
        <v>0</v>
      </c>
      <c r="AR6" s="13">
        <v>1</v>
      </c>
      <c r="AS6" s="20">
        <f t="shared" si="7"/>
        <v>196</v>
      </c>
      <c r="AT6" s="19">
        <f t="shared" si="8"/>
        <v>1</v>
      </c>
      <c r="AU6" s="20" t="s">
        <v>138</v>
      </c>
      <c r="AV6" s="18">
        <f t="shared" si="9"/>
        <v>0</v>
      </c>
    </row>
    <row r="7" spans="1:48" x14ac:dyDescent="0.35">
      <c r="A7" s="9" t="s">
        <v>151</v>
      </c>
      <c r="B7" s="3" t="s">
        <v>140</v>
      </c>
      <c r="C7" s="3">
        <v>196</v>
      </c>
      <c r="D7" s="3">
        <v>30</v>
      </c>
      <c r="E7" s="8">
        <v>1</v>
      </c>
      <c r="F7" s="8" t="s">
        <v>131</v>
      </c>
      <c r="G7" s="3" t="s">
        <v>145</v>
      </c>
      <c r="H7" s="3" t="s">
        <v>152</v>
      </c>
      <c r="I7" s="3" t="s">
        <v>143</v>
      </c>
      <c r="J7" s="8">
        <v>1</v>
      </c>
      <c r="K7" s="8">
        <v>0</v>
      </c>
      <c r="L7" s="8">
        <v>0</v>
      </c>
      <c r="M7" s="8">
        <v>0</v>
      </c>
      <c r="N7" s="8" t="s">
        <v>135</v>
      </c>
      <c r="O7" s="8">
        <v>0</v>
      </c>
      <c r="P7" s="3" t="s">
        <v>131</v>
      </c>
      <c r="Q7" s="10">
        <v>196</v>
      </c>
      <c r="R7" s="10">
        <v>196</v>
      </c>
      <c r="S7" s="12" t="s">
        <v>136</v>
      </c>
      <c r="T7" s="12" t="s">
        <v>43</v>
      </c>
      <c r="U7" s="17">
        <f t="shared" si="0"/>
        <v>196</v>
      </c>
      <c r="V7" s="16">
        <v>0</v>
      </c>
      <c r="W7" s="6">
        <f>VLOOKUP(A7,NaqResults_2023_3A_a_20231030_1!A$2:G$67,7,FALSE)</f>
        <v>196</v>
      </c>
      <c r="X7" s="16" t="s">
        <v>137</v>
      </c>
      <c r="Y7" s="60">
        <f t="shared" ref="Y7:Y30" si="14">U7-W7</f>
        <v>0</v>
      </c>
      <c r="Z7" s="15">
        <v>1</v>
      </c>
      <c r="AA7" s="17">
        <f t="shared" si="1"/>
        <v>196</v>
      </c>
      <c r="AB7" s="6">
        <f t="shared" si="2"/>
        <v>196</v>
      </c>
      <c r="AC7" s="6">
        <f>VLOOKUP(A7,NaqResults_2023_3B_a_20231030_1!A$2:G$67,7,FALSE)</f>
        <v>196</v>
      </c>
      <c r="AD7" s="16" t="s">
        <v>137</v>
      </c>
      <c r="AE7" s="60">
        <f t="shared" si="11"/>
        <v>0</v>
      </c>
      <c r="AF7" s="15">
        <v>1</v>
      </c>
      <c r="AG7" s="17">
        <f t="shared" si="3"/>
        <v>196</v>
      </c>
      <c r="AH7" s="6">
        <f t="shared" si="4"/>
        <v>196</v>
      </c>
      <c r="AI7" s="6">
        <f>VLOOKUP(A7,NaqResults_2023_3C_a_20231030_1!A$2:G$67,7,FALSE)</f>
        <v>196</v>
      </c>
      <c r="AJ7" s="16" t="s">
        <v>137</v>
      </c>
      <c r="AK7" s="60">
        <f t="shared" ref="AK7:AK30" si="15">AG7-AI7</f>
        <v>0</v>
      </c>
      <c r="AL7" s="13">
        <v>1</v>
      </c>
      <c r="AM7" s="17">
        <f t="shared" si="5"/>
        <v>196</v>
      </c>
      <c r="AN7" s="6">
        <f t="shared" si="6"/>
        <v>196</v>
      </c>
      <c r="AO7" s="6">
        <f>VLOOKUP(A7,NaqResults_2023_5_a_20231030_15!A$2:G$68,7,FALSE)</f>
        <v>196</v>
      </c>
      <c r="AP7" s="16" t="s">
        <v>137</v>
      </c>
      <c r="AQ7" s="60">
        <f t="shared" ref="AQ7:AQ30" si="16">AM7-AO7</f>
        <v>0</v>
      </c>
      <c r="AR7" s="13">
        <v>1</v>
      </c>
      <c r="AS7" s="20">
        <f t="shared" si="7"/>
        <v>196</v>
      </c>
      <c r="AT7" s="19">
        <f t="shared" si="8"/>
        <v>1</v>
      </c>
      <c r="AU7" s="20" t="s">
        <v>138</v>
      </c>
      <c r="AV7" s="18">
        <f t="shared" si="9"/>
        <v>0</v>
      </c>
    </row>
    <row r="8" spans="1:48" x14ac:dyDescent="0.35">
      <c r="A8" s="9" t="s">
        <v>153</v>
      </c>
      <c r="B8" s="3" t="s">
        <v>130</v>
      </c>
      <c r="C8" s="3">
        <v>14.006</v>
      </c>
      <c r="D8" s="3">
        <v>0</v>
      </c>
      <c r="E8" s="8">
        <v>1</v>
      </c>
      <c r="F8" s="8" t="s">
        <v>131</v>
      </c>
      <c r="G8" s="3" t="s">
        <v>145</v>
      </c>
      <c r="H8" s="3" t="s">
        <v>154</v>
      </c>
      <c r="I8" s="3" t="s">
        <v>134</v>
      </c>
      <c r="J8" s="8">
        <v>0</v>
      </c>
      <c r="K8" s="8">
        <v>0</v>
      </c>
      <c r="L8" s="8">
        <v>0</v>
      </c>
      <c r="M8" s="8">
        <v>0</v>
      </c>
      <c r="N8" s="8" t="s">
        <v>135</v>
      </c>
      <c r="O8" s="8">
        <v>0</v>
      </c>
      <c r="P8" s="3" t="s">
        <v>131</v>
      </c>
      <c r="Q8" s="10">
        <v>15.121</v>
      </c>
      <c r="R8" s="10">
        <v>15.121</v>
      </c>
      <c r="S8" s="12" t="s">
        <v>136</v>
      </c>
      <c r="T8" s="12" t="s">
        <v>43</v>
      </c>
      <c r="U8" s="17">
        <f t="shared" si="0"/>
        <v>14.006</v>
      </c>
      <c r="V8" s="16">
        <v>0</v>
      </c>
      <c r="W8" s="6">
        <f>VLOOKUP(A8,NaqResults_2023_3A_a_20231030_1!A$2:G$67,7,FALSE)</f>
        <v>14.006</v>
      </c>
      <c r="X8" s="16" t="s">
        <v>137</v>
      </c>
      <c r="Y8" s="60">
        <f t="shared" si="14"/>
        <v>0</v>
      </c>
      <c r="Z8" s="15">
        <v>1</v>
      </c>
      <c r="AA8" s="17">
        <f t="shared" si="1"/>
        <v>14.006</v>
      </c>
      <c r="AB8" s="6">
        <f t="shared" si="2"/>
        <v>14.006</v>
      </c>
      <c r="AC8" s="6">
        <f>VLOOKUP(A8,NaqResults_2023_3B_a_20231030_1!A$2:G$67,7,FALSE)</f>
        <v>14.006</v>
      </c>
      <c r="AD8" s="16" t="s">
        <v>137</v>
      </c>
      <c r="AE8" s="60">
        <f t="shared" si="11"/>
        <v>0</v>
      </c>
      <c r="AF8" s="15">
        <v>1</v>
      </c>
      <c r="AG8" s="17">
        <f t="shared" si="3"/>
        <v>14.006</v>
      </c>
      <c r="AH8" s="6">
        <f t="shared" si="4"/>
        <v>14.006</v>
      </c>
      <c r="AI8" s="6">
        <f>VLOOKUP(A8,NaqResults_2023_3C_a_20231030_1!A$2:G$67,7,FALSE)</f>
        <v>14.006</v>
      </c>
      <c r="AJ8" s="16" t="s">
        <v>137</v>
      </c>
      <c r="AK8" s="60">
        <f t="shared" si="15"/>
        <v>0</v>
      </c>
      <c r="AL8" s="13">
        <v>1</v>
      </c>
      <c r="AM8" s="17">
        <f t="shared" si="5"/>
        <v>14.006</v>
      </c>
      <c r="AN8" s="6">
        <f t="shared" si="6"/>
        <v>14.006</v>
      </c>
      <c r="AO8" s="6">
        <f>VLOOKUP(A8,NaqResults_2023_5_a_20231030_15!A$2:G$68,7,FALSE)</f>
        <v>14.006</v>
      </c>
      <c r="AP8" s="16" t="s">
        <v>137</v>
      </c>
      <c r="AQ8" s="60">
        <f t="shared" si="16"/>
        <v>0</v>
      </c>
      <c r="AR8" s="13">
        <v>1</v>
      </c>
      <c r="AS8" s="20">
        <f t="shared" si="7"/>
        <v>14.006</v>
      </c>
      <c r="AT8" s="19">
        <f t="shared" si="8"/>
        <v>1</v>
      </c>
      <c r="AU8" s="20" t="s">
        <v>138</v>
      </c>
      <c r="AV8" s="18">
        <f t="shared" si="9"/>
        <v>0</v>
      </c>
    </row>
    <row r="9" spans="1:48" x14ac:dyDescent="0.35">
      <c r="A9" s="9" t="s">
        <v>155</v>
      </c>
      <c r="B9" s="3" t="s">
        <v>156</v>
      </c>
      <c r="C9" s="3">
        <v>0.80900000000000005</v>
      </c>
      <c r="D9" s="66" t="s">
        <v>131</v>
      </c>
      <c r="E9" s="8">
        <v>1</v>
      </c>
      <c r="F9" s="8" t="s">
        <v>131</v>
      </c>
      <c r="G9" s="3" t="s">
        <v>157</v>
      </c>
      <c r="H9" s="3" t="s">
        <v>158</v>
      </c>
      <c r="I9" s="3" t="s">
        <v>159</v>
      </c>
      <c r="J9" s="8">
        <v>0</v>
      </c>
      <c r="K9" s="8">
        <v>0</v>
      </c>
      <c r="L9" s="8">
        <v>0</v>
      </c>
      <c r="M9" s="8">
        <v>0</v>
      </c>
      <c r="N9" s="8" t="s">
        <v>135</v>
      </c>
      <c r="O9" s="8">
        <v>0</v>
      </c>
      <c r="P9" s="3" t="s">
        <v>131</v>
      </c>
      <c r="Q9" s="10">
        <v>0.91800000000000004</v>
      </c>
      <c r="R9" s="10">
        <v>0.91800000000000004</v>
      </c>
      <c r="S9" s="12" t="s">
        <v>136</v>
      </c>
      <c r="T9" s="12" t="s">
        <v>43</v>
      </c>
      <c r="U9" s="17">
        <f t="shared" si="0"/>
        <v>0.80900000000000005</v>
      </c>
      <c r="V9" s="24"/>
      <c r="W9" s="6">
        <f>VLOOKUP(A9,NaqResults_2023_3A_a_20231030_1!A$2:G$67,7,FALSE)</f>
        <v>0.80900000000000005</v>
      </c>
      <c r="X9" s="16" t="s">
        <v>137</v>
      </c>
      <c r="Y9" s="60">
        <f t="shared" si="14"/>
        <v>0</v>
      </c>
      <c r="Z9" s="15">
        <v>1</v>
      </c>
      <c r="AA9" s="17">
        <f t="shared" si="1"/>
        <v>0.80900000000000005</v>
      </c>
      <c r="AB9" s="24"/>
      <c r="AC9" s="6">
        <f>VLOOKUP(A9,NaqResults_2023_3B_a_20231030_1!A$2:G$67,7,FALSE)</f>
        <v>0.80900000000000005</v>
      </c>
      <c r="AD9" s="16" t="s">
        <v>137</v>
      </c>
      <c r="AE9" s="60">
        <f t="shared" si="11"/>
        <v>0</v>
      </c>
      <c r="AF9" s="15">
        <v>1</v>
      </c>
      <c r="AG9" s="17">
        <f t="shared" si="3"/>
        <v>0.80900000000000005</v>
      </c>
      <c r="AH9" s="6">
        <v>0</v>
      </c>
      <c r="AI9" s="6">
        <f>VLOOKUP(A9,NaqResults_2023_3C_a_20231030_1!A$2:G$67,7,FALSE)</f>
        <v>0.80900000000000005</v>
      </c>
      <c r="AJ9" s="16" t="s">
        <v>137</v>
      </c>
      <c r="AK9" s="60">
        <f t="shared" si="15"/>
        <v>0</v>
      </c>
      <c r="AL9" s="13">
        <v>1</v>
      </c>
      <c r="AM9" s="17">
        <f t="shared" si="5"/>
        <v>0.80900000000000005</v>
      </c>
      <c r="AN9" s="24"/>
      <c r="AO9" s="6">
        <f>VLOOKUP(A9,NaqResults_2023_5_a_20231030_15!A$2:G$68,7,FALSE)</f>
        <v>0.80900000000000005</v>
      </c>
      <c r="AP9" s="16" t="s">
        <v>137</v>
      </c>
      <c r="AQ9" s="60">
        <f t="shared" si="16"/>
        <v>0</v>
      </c>
      <c r="AR9" s="13">
        <v>1</v>
      </c>
      <c r="AS9" s="20">
        <f t="shared" si="7"/>
        <v>0.80900000000000005</v>
      </c>
      <c r="AT9" s="19">
        <f t="shared" si="8"/>
        <v>1</v>
      </c>
      <c r="AU9" s="20" t="s">
        <v>138</v>
      </c>
      <c r="AV9" s="18">
        <f t="shared" si="9"/>
        <v>0</v>
      </c>
    </row>
    <row r="10" spans="1:48" x14ac:dyDescent="0.35">
      <c r="A10" s="9" t="s">
        <v>160</v>
      </c>
      <c r="B10" s="3" t="s">
        <v>130</v>
      </c>
      <c r="C10" s="3">
        <v>24.285</v>
      </c>
      <c r="D10" s="3">
        <v>0</v>
      </c>
      <c r="E10" s="8">
        <v>1</v>
      </c>
      <c r="F10" s="8" t="s">
        <v>131</v>
      </c>
      <c r="G10" s="3" t="s">
        <v>145</v>
      </c>
      <c r="H10" s="3" t="s">
        <v>161</v>
      </c>
      <c r="I10" s="3" t="s">
        <v>134</v>
      </c>
      <c r="J10" s="8">
        <v>0</v>
      </c>
      <c r="K10" s="8">
        <v>0</v>
      </c>
      <c r="L10" s="8">
        <v>0</v>
      </c>
      <c r="M10" s="8">
        <v>0</v>
      </c>
      <c r="N10" s="8" t="s">
        <v>135</v>
      </c>
      <c r="O10" s="8">
        <v>0</v>
      </c>
      <c r="P10" s="3" t="s">
        <v>131</v>
      </c>
      <c r="Q10" s="10">
        <v>25.065999999999999</v>
      </c>
      <c r="R10" s="10">
        <v>25.065999999999999</v>
      </c>
      <c r="S10" s="12" t="s">
        <v>136</v>
      </c>
      <c r="T10" s="12" t="s">
        <v>43</v>
      </c>
      <c r="U10" s="17">
        <f t="shared" si="0"/>
        <v>24.285</v>
      </c>
      <c r="V10" s="16">
        <v>0</v>
      </c>
      <c r="W10" s="6">
        <f>VLOOKUP(A10,NaqResults_2023_3A_a_20231030_1!A$2:G$67,7,FALSE)</f>
        <v>24.285</v>
      </c>
      <c r="X10" s="16" t="s">
        <v>137</v>
      </c>
      <c r="Y10" s="60">
        <f t="shared" si="14"/>
        <v>0</v>
      </c>
      <c r="Z10" s="15">
        <v>1</v>
      </c>
      <c r="AA10" s="17">
        <f t="shared" si="1"/>
        <v>24.285</v>
      </c>
      <c r="AB10" s="6">
        <f>W10</f>
        <v>24.285</v>
      </c>
      <c r="AC10" s="6">
        <f>VLOOKUP(A10,NaqResults_2023_3B_a_20231030_1!A$2:G$67,7,FALSE)</f>
        <v>24.285</v>
      </c>
      <c r="AD10" s="16" t="s">
        <v>137</v>
      </c>
      <c r="AE10" s="60">
        <f t="shared" si="11"/>
        <v>0</v>
      </c>
      <c r="AF10" s="15">
        <v>1</v>
      </c>
      <c r="AG10" s="17">
        <f t="shared" si="3"/>
        <v>24.285</v>
      </c>
      <c r="AH10" s="6">
        <f>AC10</f>
        <v>24.285</v>
      </c>
      <c r="AI10" s="6">
        <f>VLOOKUP(A10,NaqResults_2023_3C_a_20231030_1!A$2:G$67,7,FALSE)</f>
        <v>24.285</v>
      </c>
      <c r="AJ10" s="16" t="s">
        <v>137</v>
      </c>
      <c r="AK10" s="60">
        <f t="shared" si="15"/>
        <v>0</v>
      </c>
      <c r="AL10" s="13">
        <v>1</v>
      </c>
      <c r="AM10" s="17">
        <f t="shared" si="5"/>
        <v>24.285</v>
      </c>
      <c r="AN10" s="6">
        <f>AI10</f>
        <v>24.285</v>
      </c>
      <c r="AO10" s="6">
        <f>VLOOKUP(A10,NaqResults_2023_5_a_20231030_15!A$2:G$68,7,FALSE)</f>
        <v>24.285</v>
      </c>
      <c r="AP10" s="16" t="s">
        <v>137</v>
      </c>
      <c r="AQ10" s="60">
        <f t="shared" si="16"/>
        <v>0</v>
      </c>
      <c r="AR10" s="13">
        <v>1</v>
      </c>
      <c r="AS10" s="20">
        <f t="shared" si="7"/>
        <v>24.285</v>
      </c>
      <c r="AT10" s="19">
        <f t="shared" si="8"/>
        <v>1</v>
      </c>
      <c r="AU10" s="20" t="s">
        <v>138</v>
      </c>
      <c r="AV10" s="18">
        <f t="shared" si="9"/>
        <v>0</v>
      </c>
    </row>
    <row r="11" spans="1:48" x14ac:dyDescent="0.35">
      <c r="A11" s="9" t="s">
        <v>162</v>
      </c>
      <c r="B11" s="3" t="s">
        <v>156</v>
      </c>
      <c r="C11" s="3">
        <v>0.38700000000000001</v>
      </c>
      <c r="D11" s="66" t="s">
        <v>131</v>
      </c>
      <c r="E11" s="8">
        <v>1</v>
      </c>
      <c r="F11" s="8" t="s">
        <v>131</v>
      </c>
      <c r="G11" s="3" t="s">
        <v>163</v>
      </c>
      <c r="H11" s="3" t="s">
        <v>164</v>
      </c>
      <c r="I11" s="3" t="s">
        <v>134</v>
      </c>
      <c r="J11" s="8">
        <v>0</v>
      </c>
      <c r="K11" s="8">
        <v>0</v>
      </c>
      <c r="L11" s="8">
        <v>0</v>
      </c>
      <c r="M11" s="8">
        <v>0</v>
      </c>
      <c r="N11" s="8" t="s">
        <v>135</v>
      </c>
      <c r="O11" s="8">
        <v>0</v>
      </c>
      <c r="P11" s="3" t="s">
        <v>131</v>
      </c>
      <c r="Q11" s="10">
        <v>0.41399999999999998</v>
      </c>
      <c r="R11" s="10">
        <v>0.41399999999999998</v>
      </c>
      <c r="S11" s="12" t="s">
        <v>136</v>
      </c>
      <c r="T11" s="12" t="s">
        <v>43</v>
      </c>
      <c r="U11" s="17">
        <f t="shared" si="0"/>
        <v>0.38700000000000001</v>
      </c>
      <c r="V11" s="24"/>
      <c r="W11" s="6">
        <f>VLOOKUP(A11,NaqResults_2023_3A_a_20231030_1!A$2:G$67,7,FALSE)</f>
        <v>0.38700000000000001</v>
      </c>
      <c r="X11" s="16" t="s">
        <v>137</v>
      </c>
      <c r="Y11" s="60">
        <f t="shared" si="14"/>
        <v>0</v>
      </c>
      <c r="Z11" s="15">
        <v>1</v>
      </c>
      <c r="AA11" s="17">
        <f t="shared" si="1"/>
        <v>0.38700000000000001</v>
      </c>
      <c r="AB11" s="24"/>
      <c r="AC11" s="6">
        <f>VLOOKUP(A11,NaqResults_2023_3B_a_20231030_1!A$2:G$67,7,FALSE)</f>
        <v>0.38700000000000001</v>
      </c>
      <c r="AD11" s="16" t="s">
        <v>137</v>
      </c>
      <c r="AE11" s="60">
        <f t="shared" si="11"/>
        <v>0</v>
      </c>
      <c r="AF11" s="15">
        <v>1</v>
      </c>
      <c r="AG11" s="17">
        <f t="shared" si="3"/>
        <v>0.38700000000000001</v>
      </c>
      <c r="AH11" s="6">
        <v>0</v>
      </c>
      <c r="AI11" s="6">
        <f>VLOOKUP(A11,NaqResults_2023_3C_a_20231030_1!A$2:G$67,7,FALSE)</f>
        <v>0.38700000000000001</v>
      </c>
      <c r="AJ11" s="16" t="s">
        <v>137</v>
      </c>
      <c r="AK11" s="60">
        <f t="shared" si="15"/>
        <v>0</v>
      </c>
      <c r="AL11" s="13">
        <v>1</v>
      </c>
      <c r="AM11" s="17">
        <f t="shared" si="5"/>
        <v>0.38700000000000001</v>
      </c>
      <c r="AN11" s="24"/>
      <c r="AO11" s="6">
        <f>VLOOKUP(A11,NaqResults_2023_5_a_20231030_15!A$2:G$68,7,FALSE)</f>
        <v>0.38700000000000001</v>
      </c>
      <c r="AP11" s="16" t="s">
        <v>137</v>
      </c>
      <c r="AQ11" s="60">
        <f t="shared" si="16"/>
        <v>0</v>
      </c>
      <c r="AR11" s="13">
        <v>1</v>
      </c>
      <c r="AS11" s="20">
        <f t="shared" si="7"/>
        <v>0.38700000000000001</v>
      </c>
      <c r="AT11" s="19">
        <f t="shared" si="8"/>
        <v>1</v>
      </c>
      <c r="AU11" s="20" t="s">
        <v>138</v>
      </c>
      <c r="AV11" s="18">
        <f t="shared" si="9"/>
        <v>0</v>
      </c>
    </row>
    <row r="12" spans="1:48" x14ac:dyDescent="0.35">
      <c r="A12" s="9" t="s">
        <v>165</v>
      </c>
      <c r="B12" s="3" t="s">
        <v>156</v>
      </c>
      <c r="C12" s="3">
        <v>0.151</v>
      </c>
      <c r="D12" s="66" t="s">
        <v>131</v>
      </c>
      <c r="E12" s="8">
        <v>1</v>
      </c>
      <c r="F12" s="8" t="s">
        <v>131</v>
      </c>
      <c r="G12" s="3" t="s">
        <v>166</v>
      </c>
      <c r="H12" s="3" t="s">
        <v>167</v>
      </c>
      <c r="I12" s="3" t="s">
        <v>134</v>
      </c>
      <c r="J12" s="8">
        <v>0</v>
      </c>
      <c r="K12" s="8">
        <v>0</v>
      </c>
      <c r="L12" s="8">
        <v>0</v>
      </c>
      <c r="M12" s="8">
        <v>0</v>
      </c>
      <c r="N12" s="8" t="s">
        <v>135</v>
      </c>
      <c r="O12" s="8">
        <v>0</v>
      </c>
      <c r="P12" s="3" t="s">
        <v>131</v>
      </c>
      <c r="Q12" s="10">
        <v>0.309</v>
      </c>
      <c r="R12" s="10">
        <v>0.309</v>
      </c>
      <c r="S12" s="12" t="s">
        <v>136</v>
      </c>
      <c r="T12" s="12" t="s">
        <v>43</v>
      </c>
      <c r="U12" s="17">
        <f t="shared" si="0"/>
        <v>0.151</v>
      </c>
      <c r="V12" s="24"/>
      <c r="W12" s="6">
        <f>VLOOKUP(A12,NaqResults_2023_3A_a_20231030_1!A$2:G$67,7,FALSE)</f>
        <v>0.151</v>
      </c>
      <c r="X12" s="16" t="s">
        <v>137</v>
      </c>
      <c r="Y12" s="60">
        <f t="shared" si="14"/>
        <v>0</v>
      </c>
      <c r="Z12" s="15">
        <v>1</v>
      </c>
      <c r="AA12" s="17">
        <f t="shared" si="1"/>
        <v>0.151</v>
      </c>
      <c r="AB12" s="24"/>
      <c r="AC12" s="6">
        <f>VLOOKUP(A12,NaqResults_2023_3B_a_20231030_1!A$2:G$67,7,FALSE)</f>
        <v>0.151</v>
      </c>
      <c r="AD12" s="16" t="s">
        <v>137</v>
      </c>
      <c r="AE12" s="60">
        <f t="shared" si="11"/>
        <v>0</v>
      </c>
      <c r="AF12" s="15">
        <v>1</v>
      </c>
      <c r="AG12" s="17">
        <f t="shared" si="3"/>
        <v>0.151</v>
      </c>
      <c r="AH12" s="6">
        <v>0</v>
      </c>
      <c r="AI12" s="6">
        <f>VLOOKUP(A12,NaqResults_2023_3C_a_20231030_1!A$2:G$67,7,FALSE)</f>
        <v>0.151</v>
      </c>
      <c r="AJ12" s="16" t="s">
        <v>137</v>
      </c>
      <c r="AK12" s="60">
        <f t="shared" si="15"/>
        <v>0</v>
      </c>
      <c r="AL12" s="13">
        <v>1</v>
      </c>
      <c r="AM12" s="17">
        <f t="shared" si="5"/>
        <v>0.151</v>
      </c>
      <c r="AN12" s="24"/>
      <c r="AO12" s="6">
        <f>VLOOKUP(A12,NaqResults_2023_5_a_20231030_15!A$2:G$68,7,FALSE)</f>
        <v>0.151</v>
      </c>
      <c r="AP12" s="16" t="s">
        <v>137</v>
      </c>
      <c r="AQ12" s="60">
        <f t="shared" si="16"/>
        <v>0</v>
      </c>
      <c r="AR12" s="13">
        <v>1</v>
      </c>
      <c r="AS12" s="20">
        <f t="shared" si="7"/>
        <v>0.151</v>
      </c>
      <c r="AT12" s="19">
        <f t="shared" si="8"/>
        <v>1</v>
      </c>
      <c r="AU12" s="20" t="s">
        <v>138</v>
      </c>
      <c r="AV12" s="18">
        <f t="shared" si="9"/>
        <v>0</v>
      </c>
    </row>
    <row r="13" spans="1:48" x14ac:dyDescent="0.35">
      <c r="A13" s="9" t="s">
        <v>168</v>
      </c>
      <c r="B13" s="3" t="s">
        <v>156</v>
      </c>
      <c r="C13" s="3">
        <v>0.22600000000000001</v>
      </c>
      <c r="D13" s="66" t="s">
        <v>131</v>
      </c>
      <c r="E13" s="8">
        <v>1</v>
      </c>
      <c r="F13" s="8" t="s">
        <v>131</v>
      </c>
      <c r="G13" s="3" t="s">
        <v>169</v>
      </c>
      <c r="H13" s="3" t="s">
        <v>170</v>
      </c>
      <c r="I13" s="3" t="s">
        <v>134</v>
      </c>
      <c r="J13" s="8">
        <v>0</v>
      </c>
      <c r="K13" s="8">
        <v>0</v>
      </c>
      <c r="L13" s="8">
        <v>0</v>
      </c>
      <c r="M13" s="8">
        <v>0</v>
      </c>
      <c r="N13" s="8" t="s">
        <v>135</v>
      </c>
      <c r="O13" s="8">
        <v>0</v>
      </c>
      <c r="P13" s="3" t="s">
        <v>131</v>
      </c>
      <c r="Q13" s="10">
        <v>0.20100000000000001</v>
      </c>
      <c r="R13" s="10">
        <v>0.20100000000000001</v>
      </c>
      <c r="S13" s="12" t="s">
        <v>136</v>
      </c>
      <c r="T13" s="12" t="s">
        <v>43</v>
      </c>
      <c r="U13" s="17">
        <f t="shared" si="0"/>
        <v>0.20100000000000001</v>
      </c>
      <c r="V13" s="24"/>
      <c r="W13" s="6">
        <f>VLOOKUP(A13,NaqResults_2023_3A_a_20231030_1!A$2:G$67,7,FALSE)</f>
        <v>0.20100000000000001</v>
      </c>
      <c r="X13" s="16" t="s">
        <v>137</v>
      </c>
      <c r="Y13" s="60">
        <f t="shared" si="14"/>
        <v>0</v>
      </c>
      <c r="Z13" s="15">
        <v>1</v>
      </c>
      <c r="AA13" s="17">
        <f t="shared" si="1"/>
        <v>0.20100000000000001</v>
      </c>
      <c r="AB13" s="24"/>
      <c r="AC13" s="6">
        <f>VLOOKUP(A13,NaqResults_2023_3B_a_20231030_1!A$2:G$67,7,FALSE)</f>
        <v>0.20100000000000001</v>
      </c>
      <c r="AD13" s="16" t="s">
        <v>137</v>
      </c>
      <c r="AE13" s="60">
        <f t="shared" si="11"/>
        <v>0</v>
      </c>
      <c r="AF13" s="15">
        <v>1</v>
      </c>
      <c r="AG13" s="17">
        <f t="shared" si="3"/>
        <v>0.22600000000000001</v>
      </c>
      <c r="AH13" s="6">
        <v>0</v>
      </c>
      <c r="AI13" s="6">
        <f>VLOOKUP(A13,NaqResults_2023_3C_a_20231030_1!A$2:G$67,7,FALSE)</f>
        <v>0.22600000000000001</v>
      </c>
      <c r="AJ13" s="16" t="s">
        <v>137</v>
      </c>
      <c r="AK13" s="60">
        <f t="shared" si="15"/>
        <v>0</v>
      </c>
      <c r="AL13" s="13">
        <v>1</v>
      </c>
      <c r="AM13" s="17">
        <f t="shared" si="5"/>
        <v>0.22600000000000001</v>
      </c>
      <c r="AN13" s="24"/>
      <c r="AO13" s="6">
        <f>VLOOKUP(A13,NaqResults_2023_5_a_20231030_15!A$2:G$68,7,FALSE)</f>
        <v>0.22600000000000001</v>
      </c>
      <c r="AP13" s="16" t="s">
        <v>137</v>
      </c>
      <c r="AQ13" s="60">
        <f t="shared" si="16"/>
        <v>0</v>
      </c>
      <c r="AR13" s="13">
        <v>1</v>
      </c>
      <c r="AS13" s="20">
        <f t="shared" si="7"/>
        <v>0.22600000000000001</v>
      </c>
      <c r="AT13" s="19">
        <f t="shared" si="8"/>
        <v>1</v>
      </c>
      <c r="AU13" s="20" t="s">
        <v>138</v>
      </c>
      <c r="AV13" s="18">
        <f t="shared" si="9"/>
        <v>0</v>
      </c>
    </row>
    <row r="14" spans="1:48" x14ac:dyDescent="0.35">
      <c r="A14" s="9" t="s">
        <v>171</v>
      </c>
      <c r="B14" s="3" t="s">
        <v>140</v>
      </c>
      <c r="C14" s="3">
        <v>217</v>
      </c>
      <c r="D14" s="3">
        <v>82</v>
      </c>
      <c r="E14" s="8">
        <v>1</v>
      </c>
      <c r="F14" s="8" t="s">
        <v>131</v>
      </c>
      <c r="G14" s="3" t="s">
        <v>172</v>
      </c>
      <c r="H14" s="3" t="s">
        <v>173</v>
      </c>
      <c r="I14" s="3" t="s">
        <v>143</v>
      </c>
      <c r="J14" s="8">
        <v>0</v>
      </c>
      <c r="K14" s="8">
        <v>0</v>
      </c>
      <c r="L14" s="8">
        <v>0</v>
      </c>
      <c r="M14" s="8">
        <v>0</v>
      </c>
      <c r="N14" s="8" t="s">
        <v>135</v>
      </c>
      <c r="O14" s="8">
        <v>0</v>
      </c>
      <c r="P14" s="3" t="s">
        <v>131</v>
      </c>
      <c r="Q14" s="10">
        <v>217</v>
      </c>
      <c r="R14" s="10">
        <v>217</v>
      </c>
      <c r="S14" s="12" t="s">
        <v>136</v>
      </c>
      <c r="T14" s="12" t="s">
        <v>43</v>
      </c>
      <c r="U14" s="17">
        <f t="shared" si="0"/>
        <v>217</v>
      </c>
      <c r="V14" s="16">
        <v>0</v>
      </c>
      <c r="W14" s="6">
        <f>VLOOKUP(A14,NaqResults_2023_3A_a_20231030_1!A$2:G$67,7,FALSE)</f>
        <v>217</v>
      </c>
      <c r="X14" s="16" t="s">
        <v>137</v>
      </c>
      <c r="Y14" s="60">
        <f t="shared" si="14"/>
        <v>0</v>
      </c>
      <c r="Z14" s="15">
        <v>1</v>
      </c>
      <c r="AA14" s="17">
        <f t="shared" si="1"/>
        <v>217</v>
      </c>
      <c r="AB14" s="6">
        <f>W14</f>
        <v>217</v>
      </c>
      <c r="AC14" s="6">
        <f>VLOOKUP(A14,NaqResults_2023_3B_a_20231030_1!A$2:G$67,7,FALSE)</f>
        <v>217</v>
      </c>
      <c r="AD14" s="16" t="s">
        <v>137</v>
      </c>
      <c r="AE14" s="60">
        <f t="shared" si="11"/>
        <v>0</v>
      </c>
      <c r="AF14" s="15">
        <v>1</v>
      </c>
      <c r="AG14" s="17">
        <f t="shared" si="3"/>
        <v>217</v>
      </c>
      <c r="AH14" s="6">
        <f>AC14</f>
        <v>217</v>
      </c>
      <c r="AI14" s="6">
        <f>VLOOKUP(A14,NaqResults_2023_3C_a_20231030_1!A$2:G$67,7,FALSE)</f>
        <v>217</v>
      </c>
      <c r="AJ14" s="16" t="s">
        <v>137</v>
      </c>
      <c r="AK14" s="60">
        <f t="shared" si="15"/>
        <v>0</v>
      </c>
      <c r="AL14" s="13">
        <v>1</v>
      </c>
      <c r="AM14" s="17">
        <f t="shared" si="5"/>
        <v>217</v>
      </c>
      <c r="AN14" s="6">
        <f>AI14</f>
        <v>217</v>
      </c>
      <c r="AO14" s="6">
        <f>VLOOKUP(A14,NaqResults_2023_5_a_20231030_15!A$2:G$68,7,FALSE)</f>
        <v>217</v>
      </c>
      <c r="AP14" s="16" t="s">
        <v>137</v>
      </c>
      <c r="AQ14" s="60">
        <f t="shared" si="16"/>
        <v>0</v>
      </c>
      <c r="AR14" s="13">
        <v>1</v>
      </c>
      <c r="AS14" s="20">
        <f t="shared" si="7"/>
        <v>217</v>
      </c>
      <c r="AT14" s="19">
        <f t="shared" si="8"/>
        <v>1</v>
      </c>
      <c r="AU14" s="20" t="s">
        <v>138</v>
      </c>
      <c r="AV14" s="18">
        <f t="shared" si="9"/>
        <v>0</v>
      </c>
    </row>
    <row r="15" spans="1:48" x14ac:dyDescent="0.35">
      <c r="A15" s="9" t="s">
        <v>174</v>
      </c>
      <c r="B15" s="3" t="s">
        <v>140</v>
      </c>
      <c r="C15" s="3">
        <v>217</v>
      </c>
      <c r="D15" s="3">
        <v>82</v>
      </c>
      <c r="E15" s="8">
        <v>1</v>
      </c>
      <c r="F15" s="8" t="s">
        <v>131</v>
      </c>
      <c r="G15" s="3" t="s">
        <v>175</v>
      </c>
      <c r="H15" s="3" t="s">
        <v>176</v>
      </c>
      <c r="I15" s="3" t="s">
        <v>143</v>
      </c>
      <c r="J15" s="8">
        <v>0</v>
      </c>
      <c r="K15" s="8">
        <v>0</v>
      </c>
      <c r="L15" s="8">
        <v>0</v>
      </c>
      <c r="M15" s="8">
        <v>0</v>
      </c>
      <c r="N15" s="8" t="s">
        <v>135</v>
      </c>
      <c r="O15" s="8">
        <v>0</v>
      </c>
      <c r="P15" s="3" t="s">
        <v>131</v>
      </c>
      <c r="Q15" s="10">
        <v>217</v>
      </c>
      <c r="R15" s="10">
        <v>217</v>
      </c>
      <c r="S15" s="12" t="s">
        <v>136</v>
      </c>
      <c r="T15" s="12" t="s">
        <v>43</v>
      </c>
      <c r="U15" s="17">
        <f t="shared" si="0"/>
        <v>217</v>
      </c>
      <c r="V15" s="16">
        <v>0</v>
      </c>
      <c r="W15" s="6">
        <f>VLOOKUP(A15,NaqResults_2023_3A_a_20231030_1!A$2:G$67,7,FALSE)</f>
        <v>217</v>
      </c>
      <c r="X15" s="16" t="s">
        <v>137</v>
      </c>
      <c r="Y15" s="60">
        <f t="shared" si="14"/>
        <v>0</v>
      </c>
      <c r="Z15" s="15">
        <v>1</v>
      </c>
      <c r="AA15" s="17">
        <f t="shared" si="1"/>
        <v>217</v>
      </c>
      <c r="AB15" s="6">
        <f>W15</f>
        <v>217</v>
      </c>
      <c r="AC15" s="6">
        <f>VLOOKUP(A15,NaqResults_2023_3B_a_20231030_1!A$2:G$67,7,FALSE)</f>
        <v>217</v>
      </c>
      <c r="AD15" s="16" t="s">
        <v>137</v>
      </c>
      <c r="AE15" s="60">
        <f t="shared" si="11"/>
        <v>0</v>
      </c>
      <c r="AF15" s="15">
        <v>1</v>
      </c>
      <c r="AG15" s="17">
        <f t="shared" si="3"/>
        <v>217</v>
      </c>
      <c r="AH15" s="6">
        <f>AC15</f>
        <v>217</v>
      </c>
      <c r="AI15" s="6">
        <f>VLOOKUP(A15,NaqResults_2023_3C_a_20231030_1!A$2:G$67,7,FALSE)</f>
        <v>217</v>
      </c>
      <c r="AJ15" s="16" t="s">
        <v>137</v>
      </c>
      <c r="AK15" s="60">
        <f t="shared" si="15"/>
        <v>0</v>
      </c>
      <c r="AL15" s="13">
        <v>1</v>
      </c>
      <c r="AM15" s="17">
        <f t="shared" si="5"/>
        <v>217</v>
      </c>
      <c r="AN15" s="6">
        <f>AI15</f>
        <v>217</v>
      </c>
      <c r="AO15" s="6">
        <f>VLOOKUP(A15,NaqResults_2023_5_a_20231030_15!A$2:G$68,7,FALSE)</f>
        <v>217</v>
      </c>
      <c r="AP15" s="16" t="s">
        <v>137</v>
      </c>
      <c r="AQ15" s="60">
        <f t="shared" si="16"/>
        <v>0</v>
      </c>
      <c r="AR15" s="13">
        <v>1</v>
      </c>
      <c r="AS15" s="20">
        <f t="shared" si="7"/>
        <v>217</v>
      </c>
      <c r="AT15" s="19">
        <f t="shared" si="8"/>
        <v>1</v>
      </c>
      <c r="AU15" s="20" t="s">
        <v>138</v>
      </c>
      <c r="AV15" s="18">
        <f t="shared" si="9"/>
        <v>0</v>
      </c>
    </row>
    <row r="16" spans="1:48" x14ac:dyDescent="0.35">
      <c r="A16" s="9" t="s">
        <v>177</v>
      </c>
      <c r="B16" s="3" t="s">
        <v>140</v>
      </c>
      <c r="C16" s="3">
        <v>240</v>
      </c>
      <c r="D16" s="3">
        <v>122.4</v>
      </c>
      <c r="E16" s="8">
        <v>1</v>
      </c>
      <c r="F16" s="8" t="s">
        <v>131</v>
      </c>
      <c r="G16" s="3" t="s">
        <v>169</v>
      </c>
      <c r="H16" s="3" t="s">
        <v>178</v>
      </c>
      <c r="I16" s="3" t="s">
        <v>143</v>
      </c>
      <c r="J16" s="8">
        <v>0</v>
      </c>
      <c r="K16" s="8">
        <v>0</v>
      </c>
      <c r="L16" s="8">
        <v>0</v>
      </c>
      <c r="M16" s="8">
        <v>0</v>
      </c>
      <c r="N16" s="8" t="s">
        <v>135</v>
      </c>
      <c r="O16" s="8">
        <v>0</v>
      </c>
      <c r="P16" s="3" t="s">
        <v>131</v>
      </c>
      <c r="Q16" s="10">
        <v>240</v>
      </c>
      <c r="R16" s="10">
        <v>240</v>
      </c>
      <c r="S16" s="12" t="s">
        <v>136</v>
      </c>
      <c r="T16" s="12" t="s">
        <v>43</v>
      </c>
      <c r="U16" s="17">
        <f t="shared" si="0"/>
        <v>240</v>
      </c>
      <c r="V16" s="16">
        <v>0</v>
      </c>
      <c r="W16" s="6">
        <f>VLOOKUP(A16,NaqResults_2023_3A_a_20231030_1!A$2:G$67,7,FALSE)</f>
        <v>240</v>
      </c>
      <c r="X16" s="16" t="s">
        <v>137</v>
      </c>
      <c r="Y16" s="60">
        <f t="shared" si="14"/>
        <v>0</v>
      </c>
      <c r="Z16" s="15">
        <v>1</v>
      </c>
      <c r="AA16" s="17">
        <f t="shared" si="1"/>
        <v>240</v>
      </c>
      <c r="AB16" s="6">
        <f>W16</f>
        <v>240</v>
      </c>
      <c r="AC16" s="6">
        <f>VLOOKUP(A16,NaqResults_2023_3B_a_20231030_1!A$2:G$67,7,FALSE)</f>
        <v>240</v>
      </c>
      <c r="AD16" s="16" t="s">
        <v>137</v>
      </c>
      <c r="AE16" s="60">
        <f t="shared" si="11"/>
        <v>0</v>
      </c>
      <c r="AF16" s="15">
        <v>1</v>
      </c>
      <c r="AG16" s="17">
        <f t="shared" si="3"/>
        <v>240</v>
      </c>
      <c r="AH16" s="6">
        <f>AC16</f>
        <v>240</v>
      </c>
      <c r="AI16" s="6">
        <f>VLOOKUP(A16,NaqResults_2023_3C_a_20231030_1!A$2:G$67,7,FALSE)</f>
        <v>240</v>
      </c>
      <c r="AJ16" s="16" t="s">
        <v>137</v>
      </c>
      <c r="AK16" s="60">
        <f t="shared" si="15"/>
        <v>0</v>
      </c>
      <c r="AL16" s="13">
        <v>1</v>
      </c>
      <c r="AM16" s="17">
        <f t="shared" si="5"/>
        <v>240</v>
      </c>
      <c r="AN16" s="6">
        <f>AI16</f>
        <v>240</v>
      </c>
      <c r="AO16" s="6">
        <f>VLOOKUP(A16,NaqResults_2023_5_a_20231030_15!A$2:G$68,7,FALSE)</f>
        <v>240</v>
      </c>
      <c r="AP16" s="16" t="s">
        <v>137</v>
      </c>
      <c r="AQ16" s="60">
        <f t="shared" si="16"/>
        <v>0</v>
      </c>
      <c r="AR16" s="13">
        <v>1</v>
      </c>
      <c r="AS16" s="20">
        <f t="shared" si="7"/>
        <v>240</v>
      </c>
      <c r="AT16" s="19">
        <f t="shared" si="8"/>
        <v>1</v>
      </c>
      <c r="AU16" s="20" t="s">
        <v>138</v>
      </c>
      <c r="AV16" s="18">
        <f t="shared" si="9"/>
        <v>0</v>
      </c>
    </row>
    <row r="17" spans="1:48" ht="15.5" x14ac:dyDescent="0.35">
      <c r="A17" s="9" t="s">
        <v>179</v>
      </c>
      <c r="B17" s="3" t="s">
        <v>140</v>
      </c>
      <c r="C17" s="3">
        <v>200</v>
      </c>
      <c r="D17" s="3">
        <v>0</v>
      </c>
      <c r="E17" s="8">
        <v>2</v>
      </c>
      <c r="F17" s="8">
        <v>0</v>
      </c>
      <c r="G17" s="3" t="s">
        <v>180</v>
      </c>
      <c r="H17" s="3" t="s">
        <v>181</v>
      </c>
      <c r="I17" s="3" t="s">
        <v>182</v>
      </c>
      <c r="J17" s="8">
        <v>1</v>
      </c>
      <c r="K17" s="8">
        <v>0</v>
      </c>
      <c r="L17" s="8">
        <v>0</v>
      </c>
      <c r="M17" s="8">
        <v>0</v>
      </c>
      <c r="N17" s="8" t="s">
        <v>183</v>
      </c>
      <c r="O17" s="8">
        <v>0</v>
      </c>
      <c r="P17" s="3" t="s">
        <v>131</v>
      </c>
      <c r="Q17" s="10" t="s">
        <v>131</v>
      </c>
      <c r="R17" s="10" t="s">
        <v>131</v>
      </c>
      <c r="S17" s="12" t="s">
        <v>136</v>
      </c>
      <c r="T17" s="12" t="s">
        <v>43</v>
      </c>
      <c r="U17" s="17">
        <f>C17</f>
        <v>200</v>
      </c>
      <c r="V17" s="16">
        <v>0</v>
      </c>
      <c r="W17" s="6">
        <f>VLOOKUP(A17,NaqResults_2023_3A_a_20231030_1!A$2:G$67,7,FALSE)</f>
        <v>200</v>
      </c>
      <c r="X17" s="16" t="s">
        <v>137</v>
      </c>
      <c r="Y17" s="60">
        <f t="shared" si="14"/>
        <v>0</v>
      </c>
      <c r="Z17" s="15">
        <v>1</v>
      </c>
      <c r="AA17" s="63">
        <f>C17</f>
        <v>200</v>
      </c>
      <c r="AB17" s="71">
        <f>W17</f>
        <v>200</v>
      </c>
      <c r="AC17" s="6">
        <f>VLOOKUP(A17,NaqResults_2023_3B_a_20231030_1!A$2:G$67,7,FALSE)</f>
        <v>200</v>
      </c>
      <c r="AD17" s="16" t="s">
        <v>137</v>
      </c>
      <c r="AE17" s="60">
        <f t="shared" si="11"/>
        <v>0</v>
      </c>
      <c r="AF17" s="15">
        <v>1</v>
      </c>
      <c r="AG17" s="17">
        <f t="shared" si="3"/>
        <v>200</v>
      </c>
      <c r="AH17" s="6">
        <f>AC17</f>
        <v>200</v>
      </c>
      <c r="AI17" s="6">
        <f>VLOOKUP(A17,NaqResults_2023_3C_a_20231030_1!A$2:G$67,7,FALSE)</f>
        <v>200</v>
      </c>
      <c r="AJ17" s="16" t="s">
        <v>137</v>
      </c>
      <c r="AK17" s="60">
        <f t="shared" si="15"/>
        <v>0</v>
      </c>
      <c r="AL17" s="13">
        <v>1</v>
      </c>
      <c r="AM17" s="17">
        <f t="shared" si="5"/>
        <v>200</v>
      </c>
      <c r="AN17" s="6">
        <f>AI17</f>
        <v>200</v>
      </c>
      <c r="AO17" s="6">
        <f>VLOOKUP(A17,NaqResults_2023_5_a_20231030_15!A$2:G$68,7,FALSE)</f>
        <v>200</v>
      </c>
      <c r="AP17" s="16" t="s">
        <v>137</v>
      </c>
      <c r="AQ17" s="60">
        <f t="shared" si="16"/>
        <v>0</v>
      </c>
      <c r="AR17" s="13">
        <v>1</v>
      </c>
      <c r="AS17" s="20">
        <f t="shared" si="7"/>
        <v>200</v>
      </c>
      <c r="AT17" s="19">
        <f t="shared" si="8"/>
        <v>1</v>
      </c>
      <c r="AU17" s="20" t="s">
        <v>138</v>
      </c>
      <c r="AV17" s="18">
        <f t="shared" si="9"/>
        <v>0</v>
      </c>
    </row>
    <row r="18" spans="1:48" x14ac:dyDescent="0.35">
      <c r="A18" s="9" t="s">
        <v>184</v>
      </c>
      <c r="B18" s="3" t="s">
        <v>140</v>
      </c>
      <c r="C18" s="3">
        <v>317.2</v>
      </c>
      <c r="D18" s="3">
        <v>91</v>
      </c>
      <c r="E18" s="8">
        <v>1</v>
      </c>
      <c r="F18" s="8" t="s">
        <v>131</v>
      </c>
      <c r="G18" s="3" t="s">
        <v>169</v>
      </c>
      <c r="H18" s="3" t="s">
        <v>185</v>
      </c>
      <c r="I18" s="3" t="s">
        <v>143</v>
      </c>
      <c r="J18" s="8">
        <v>0</v>
      </c>
      <c r="K18" s="8">
        <v>0</v>
      </c>
      <c r="L18" s="8">
        <v>0</v>
      </c>
      <c r="M18" s="8">
        <v>0</v>
      </c>
      <c r="N18" s="8" t="s">
        <v>135</v>
      </c>
      <c r="O18" s="8">
        <v>0</v>
      </c>
      <c r="P18" s="3" t="s">
        <v>131</v>
      </c>
      <c r="Q18" s="10">
        <v>317.2</v>
      </c>
      <c r="R18" s="10">
        <v>317.2</v>
      </c>
      <c r="S18" s="12" t="s">
        <v>136</v>
      </c>
      <c r="T18" s="12" t="s">
        <v>43</v>
      </c>
      <c r="U18" s="17">
        <f t="shared" ref="U18:U58" si="17">MIN(Q18, C18)</f>
        <v>317.2</v>
      </c>
      <c r="V18" s="16">
        <v>0</v>
      </c>
      <c r="W18" s="6">
        <f>VLOOKUP(A18,NaqResults_2023_3A_a_20231030_1!A$2:G$67,7,FALSE)</f>
        <v>317.2</v>
      </c>
      <c r="X18" s="16" t="s">
        <v>137</v>
      </c>
      <c r="Y18" s="60">
        <f t="shared" si="14"/>
        <v>0</v>
      </c>
      <c r="Z18" s="15">
        <v>1</v>
      </c>
      <c r="AA18" s="17">
        <f t="shared" ref="AA18:AA58" si="18">MIN(R18,C18)</f>
        <v>317.2</v>
      </c>
      <c r="AB18" s="6">
        <f>W18</f>
        <v>317.2</v>
      </c>
      <c r="AC18" s="6">
        <f>VLOOKUP(A18,NaqResults_2023_3B_a_20231030_1!A$2:G$67,7,FALSE)</f>
        <v>317.2</v>
      </c>
      <c r="AD18" s="16" t="s">
        <v>137</v>
      </c>
      <c r="AE18" s="60">
        <f t="shared" si="11"/>
        <v>0</v>
      </c>
      <c r="AF18" s="15">
        <v>1</v>
      </c>
      <c r="AG18" s="17">
        <f t="shared" si="3"/>
        <v>317.2</v>
      </c>
      <c r="AH18" s="6">
        <f>AC18</f>
        <v>317.2</v>
      </c>
      <c r="AI18" s="6">
        <f>VLOOKUP(A18,NaqResults_2023_3C_a_20231030_1!A$2:G$67,7,FALSE)</f>
        <v>317.2</v>
      </c>
      <c r="AJ18" s="16" t="s">
        <v>137</v>
      </c>
      <c r="AK18" s="60">
        <f t="shared" si="15"/>
        <v>0</v>
      </c>
      <c r="AL18" s="13">
        <v>1</v>
      </c>
      <c r="AM18" s="17">
        <f t="shared" si="5"/>
        <v>317.2</v>
      </c>
      <c r="AN18" s="6">
        <f>AI18</f>
        <v>317.2</v>
      </c>
      <c r="AO18" s="6">
        <f>VLOOKUP(A18,NaqResults_2023_5_a_20231030_15!A$2:G$68,7,FALSE)</f>
        <v>317.2</v>
      </c>
      <c r="AP18" s="16" t="s">
        <v>137</v>
      </c>
      <c r="AQ18" s="60">
        <f t="shared" si="16"/>
        <v>0</v>
      </c>
      <c r="AR18" s="13">
        <v>1</v>
      </c>
      <c r="AS18" s="20">
        <f t="shared" si="7"/>
        <v>317.2</v>
      </c>
      <c r="AT18" s="19">
        <f t="shared" si="8"/>
        <v>1</v>
      </c>
      <c r="AU18" s="20" t="s">
        <v>138</v>
      </c>
      <c r="AV18" s="18">
        <f t="shared" si="9"/>
        <v>0</v>
      </c>
    </row>
    <row r="19" spans="1:48" x14ac:dyDescent="0.35">
      <c r="A19" s="9" t="s">
        <v>186</v>
      </c>
      <c r="B19" s="3" t="s">
        <v>156</v>
      </c>
      <c r="C19" s="3">
        <v>0.49099999999999999</v>
      </c>
      <c r="D19" s="66" t="s">
        <v>131</v>
      </c>
      <c r="E19" s="8">
        <v>1</v>
      </c>
      <c r="F19" s="8" t="s">
        <v>131</v>
      </c>
      <c r="G19" s="3" t="s">
        <v>187</v>
      </c>
      <c r="H19" s="3" t="s">
        <v>188</v>
      </c>
      <c r="I19" s="3" t="s">
        <v>134</v>
      </c>
      <c r="J19" s="8">
        <v>0</v>
      </c>
      <c r="K19" s="8">
        <v>0</v>
      </c>
      <c r="L19" s="8">
        <v>0</v>
      </c>
      <c r="M19" s="8">
        <v>0</v>
      </c>
      <c r="N19" s="8" t="s">
        <v>135</v>
      </c>
      <c r="O19" s="8">
        <v>0</v>
      </c>
      <c r="P19" s="3" t="s">
        <v>131</v>
      </c>
      <c r="Q19" s="10">
        <v>0.49199999999999999</v>
      </c>
      <c r="R19" s="10">
        <v>0.49199999999999999</v>
      </c>
      <c r="S19" s="12" t="s">
        <v>136</v>
      </c>
      <c r="T19" s="12" t="s">
        <v>43</v>
      </c>
      <c r="U19" s="17">
        <f t="shared" si="17"/>
        <v>0.49099999999999999</v>
      </c>
      <c r="V19" s="24"/>
      <c r="W19" s="6">
        <f>VLOOKUP(A19,NaqResults_2023_3A_a_20231030_1!A$2:G$67,7,FALSE)</f>
        <v>0.49099999999999999</v>
      </c>
      <c r="X19" s="16" t="s">
        <v>137</v>
      </c>
      <c r="Y19" s="60">
        <f t="shared" si="14"/>
        <v>0</v>
      </c>
      <c r="Z19" s="15">
        <v>1</v>
      </c>
      <c r="AA19" s="17">
        <f t="shared" si="18"/>
        <v>0.49099999999999999</v>
      </c>
      <c r="AB19" s="24"/>
      <c r="AC19" s="6">
        <f>VLOOKUP(A19,NaqResults_2023_3B_a_20231030_1!A$2:G$67,7,FALSE)</f>
        <v>0.49099999999999999</v>
      </c>
      <c r="AD19" s="16" t="s">
        <v>137</v>
      </c>
      <c r="AE19" s="60">
        <f t="shared" si="11"/>
        <v>0</v>
      </c>
      <c r="AF19" s="15">
        <v>1</v>
      </c>
      <c r="AG19" s="17">
        <f t="shared" si="3"/>
        <v>0.49099999999999999</v>
      </c>
      <c r="AH19" s="6">
        <v>0</v>
      </c>
      <c r="AI19" s="6">
        <f>VLOOKUP(A19,NaqResults_2023_3C_a_20231030_1!A$2:G$67,7,FALSE)</f>
        <v>0.49099999999999999</v>
      </c>
      <c r="AJ19" s="16" t="s">
        <v>137</v>
      </c>
      <c r="AK19" s="60">
        <f t="shared" si="15"/>
        <v>0</v>
      </c>
      <c r="AL19" s="13">
        <v>1</v>
      </c>
      <c r="AM19" s="17">
        <f t="shared" si="5"/>
        <v>0.49099999999999999</v>
      </c>
      <c r="AN19" s="24"/>
      <c r="AO19" s="6">
        <f>VLOOKUP(A19,NaqResults_2023_5_a_20231030_15!A$2:G$68,7,FALSE)</f>
        <v>0.49099999999999999</v>
      </c>
      <c r="AP19" s="16" t="s">
        <v>137</v>
      </c>
      <c r="AQ19" s="60">
        <f t="shared" si="16"/>
        <v>0</v>
      </c>
      <c r="AR19" s="13">
        <v>1</v>
      </c>
      <c r="AS19" s="20">
        <f t="shared" si="7"/>
        <v>0.49099999999999999</v>
      </c>
      <c r="AT19" s="19">
        <f t="shared" si="8"/>
        <v>1</v>
      </c>
      <c r="AU19" s="20" t="s">
        <v>138</v>
      </c>
      <c r="AV19" s="18">
        <f t="shared" si="9"/>
        <v>0</v>
      </c>
    </row>
    <row r="20" spans="1:48" x14ac:dyDescent="0.35">
      <c r="A20" s="9" t="s">
        <v>189</v>
      </c>
      <c r="B20" s="3" t="s">
        <v>130</v>
      </c>
      <c r="C20" s="3">
        <v>10.32</v>
      </c>
      <c r="D20" s="3">
        <v>0</v>
      </c>
      <c r="E20" s="8">
        <v>1</v>
      </c>
      <c r="F20" s="8" t="s">
        <v>131</v>
      </c>
      <c r="G20" s="3" t="s">
        <v>190</v>
      </c>
      <c r="H20" s="3" t="s">
        <v>191</v>
      </c>
      <c r="I20" s="3" t="s">
        <v>134</v>
      </c>
      <c r="J20" s="8">
        <v>0</v>
      </c>
      <c r="K20" s="8">
        <v>0</v>
      </c>
      <c r="L20" s="8">
        <v>0</v>
      </c>
      <c r="M20" s="8">
        <v>0</v>
      </c>
      <c r="N20" s="8" t="s">
        <v>135</v>
      </c>
      <c r="O20" s="8">
        <v>0</v>
      </c>
      <c r="P20" s="3" t="s">
        <v>131</v>
      </c>
      <c r="Q20" s="10">
        <v>11.404</v>
      </c>
      <c r="R20" s="10">
        <v>11.404</v>
      </c>
      <c r="S20" s="12" t="s">
        <v>136</v>
      </c>
      <c r="T20" s="12" t="s">
        <v>43</v>
      </c>
      <c r="U20" s="17">
        <f t="shared" si="17"/>
        <v>10.32</v>
      </c>
      <c r="V20" s="16">
        <v>0</v>
      </c>
      <c r="W20" s="6">
        <f>VLOOKUP(A20,NaqResults_2023_3A_a_20231030_1!A$2:G$67,7,FALSE)</f>
        <v>10.32</v>
      </c>
      <c r="X20" s="16" t="s">
        <v>137</v>
      </c>
      <c r="Y20" s="60">
        <f t="shared" si="14"/>
        <v>0</v>
      </c>
      <c r="Z20" s="15">
        <v>1</v>
      </c>
      <c r="AA20" s="17">
        <f t="shared" si="18"/>
        <v>10.32</v>
      </c>
      <c r="AB20" s="6">
        <f t="shared" ref="AB20:AB25" si="19">W20</f>
        <v>10.32</v>
      </c>
      <c r="AC20" s="6">
        <f>VLOOKUP(A20,NaqResults_2023_3B_a_20231030_1!A$2:G$67,7,FALSE)</f>
        <v>10.32</v>
      </c>
      <c r="AD20" s="16" t="s">
        <v>137</v>
      </c>
      <c r="AE20" s="60">
        <f t="shared" si="11"/>
        <v>0</v>
      </c>
      <c r="AF20" s="15">
        <v>1</v>
      </c>
      <c r="AG20" s="17">
        <f t="shared" si="3"/>
        <v>10.32</v>
      </c>
      <c r="AH20" s="6">
        <f t="shared" ref="AH20:AH25" si="20">AC20</f>
        <v>10.32</v>
      </c>
      <c r="AI20" s="6">
        <f>VLOOKUP(A20,NaqResults_2023_3C_a_20231030_1!A$2:G$67,7,FALSE)</f>
        <v>10.32</v>
      </c>
      <c r="AJ20" s="16" t="s">
        <v>137</v>
      </c>
      <c r="AK20" s="60">
        <f t="shared" si="15"/>
        <v>0</v>
      </c>
      <c r="AL20" s="13">
        <v>1</v>
      </c>
      <c r="AM20" s="17">
        <f t="shared" si="5"/>
        <v>10.32</v>
      </c>
      <c r="AN20" s="6">
        <f t="shared" ref="AN20:AN25" si="21">AI20</f>
        <v>10.32</v>
      </c>
      <c r="AO20" s="6">
        <f>VLOOKUP(A20,NaqResults_2023_5_a_20231030_15!A$2:G$68,7,FALSE)</f>
        <v>10.32</v>
      </c>
      <c r="AP20" s="16" t="s">
        <v>137</v>
      </c>
      <c r="AQ20" s="60">
        <f t="shared" si="16"/>
        <v>0</v>
      </c>
      <c r="AR20" s="13">
        <v>1</v>
      </c>
      <c r="AS20" s="20">
        <f t="shared" si="7"/>
        <v>10.32</v>
      </c>
      <c r="AT20" s="19">
        <f t="shared" si="8"/>
        <v>1</v>
      </c>
      <c r="AU20" s="20" t="s">
        <v>138</v>
      </c>
      <c r="AV20" s="18">
        <f t="shared" si="9"/>
        <v>0</v>
      </c>
    </row>
    <row r="21" spans="1:48" x14ac:dyDescent="0.35">
      <c r="A21" s="9" t="s">
        <v>192</v>
      </c>
      <c r="B21" s="3" t="s">
        <v>140</v>
      </c>
      <c r="C21" s="3">
        <v>25.134</v>
      </c>
      <c r="D21" s="26">
        <v>2.86</v>
      </c>
      <c r="E21" s="8">
        <v>1</v>
      </c>
      <c r="F21" s="8" t="s">
        <v>131</v>
      </c>
      <c r="G21" s="3" t="s">
        <v>193</v>
      </c>
      <c r="H21" s="3" t="s">
        <v>194</v>
      </c>
      <c r="I21" s="3" t="s">
        <v>143</v>
      </c>
      <c r="J21" s="8">
        <v>0</v>
      </c>
      <c r="K21" s="8">
        <v>0</v>
      </c>
      <c r="L21" s="8">
        <v>0</v>
      </c>
      <c r="M21" s="8">
        <v>0</v>
      </c>
      <c r="N21" s="8" t="s">
        <v>195</v>
      </c>
      <c r="O21" s="8">
        <v>0</v>
      </c>
      <c r="P21" s="3" t="s">
        <v>131</v>
      </c>
      <c r="Q21" s="10">
        <v>25.134</v>
      </c>
      <c r="R21" s="10">
        <v>25.134</v>
      </c>
      <c r="S21" s="12" t="s">
        <v>136</v>
      </c>
      <c r="T21" s="12" t="s">
        <v>43</v>
      </c>
      <c r="U21" s="17">
        <f t="shared" si="17"/>
        <v>25.134</v>
      </c>
      <c r="V21" s="16">
        <v>0</v>
      </c>
      <c r="W21" s="6">
        <f>VLOOKUP(A21,NaqResults_2023_3A_a_20231030_1!A$2:G$67,7,FALSE)</f>
        <v>25.134</v>
      </c>
      <c r="X21" s="16" t="s">
        <v>137</v>
      </c>
      <c r="Y21" s="60">
        <f t="shared" si="14"/>
        <v>0</v>
      </c>
      <c r="Z21" s="15">
        <v>1</v>
      </c>
      <c r="AA21" s="17">
        <f t="shared" si="18"/>
        <v>25.134</v>
      </c>
      <c r="AB21" s="6">
        <f t="shared" si="19"/>
        <v>25.134</v>
      </c>
      <c r="AC21" s="6">
        <f>VLOOKUP(A21,NaqResults_2023_3B_a_20231030_1!A$2:G$67,7,FALSE)</f>
        <v>25.134</v>
      </c>
      <c r="AD21" s="16" t="s">
        <v>137</v>
      </c>
      <c r="AE21" s="60">
        <f t="shared" si="11"/>
        <v>0</v>
      </c>
      <c r="AF21" s="15">
        <v>1</v>
      </c>
      <c r="AG21" s="17">
        <f t="shared" si="3"/>
        <v>25.134</v>
      </c>
      <c r="AH21" s="6">
        <f t="shared" si="20"/>
        <v>25.134</v>
      </c>
      <c r="AI21" s="6">
        <f>VLOOKUP(A21,NaqResults_2023_3C_a_20231030_1!A$2:G$67,7,FALSE)</f>
        <v>25.134</v>
      </c>
      <c r="AJ21" s="16" t="s">
        <v>137</v>
      </c>
      <c r="AK21" s="60">
        <f t="shared" si="15"/>
        <v>0</v>
      </c>
      <c r="AL21" s="13">
        <v>1</v>
      </c>
      <c r="AM21" s="17">
        <f t="shared" si="5"/>
        <v>25.134</v>
      </c>
      <c r="AN21" s="6">
        <f t="shared" si="21"/>
        <v>25.134</v>
      </c>
      <c r="AO21" s="6">
        <f>VLOOKUP(A21,NaqResults_2023_5_a_20231030_15!A$2:G$68,7,FALSE)</f>
        <v>25.134</v>
      </c>
      <c r="AP21" s="16" t="s">
        <v>137</v>
      </c>
      <c r="AQ21" s="60">
        <f t="shared" si="16"/>
        <v>0</v>
      </c>
      <c r="AR21" s="13">
        <v>1</v>
      </c>
      <c r="AS21" s="20">
        <f t="shared" si="7"/>
        <v>25.134</v>
      </c>
      <c r="AT21" s="19">
        <f t="shared" si="8"/>
        <v>1</v>
      </c>
      <c r="AU21" s="20" t="s">
        <v>138</v>
      </c>
      <c r="AV21" s="18">
        <f t="shared" si="9"/>
        <v>0</v>
      </c>
    </row>
    <row r="22" spans="1:48" x14ac:dyDescent="0.35">
      <c r="A22" s="9" t="s">
        <v>196</v>
      </c>
      <c r="B22" s="3" t="s">
        <v>130</v>
      </c>
      <c r="C22" s="3">
        <v>22.561</v>
      </c>
      <c r="D22" s="3">
        <v>0.2</v>
      </c>
      <c r="E22" s="8">
        <v>1</v>
      </c>
      <c r="F22" s="8" t="s">
        <v>131</v>
      </c>
      <c r="G22" s="3" t="s">
        <v>197</v>
      </c>
      <c r="H22" s="3" t="s">
        <v>198</v>
      </c>
      <c r="I22" s="3" t="s">
        <v>134</v>
      </c>
      <c r="J22" s="8">
        <v>0</v>
      </c>
      <c r="K22" s="8">
        <v>0</v>
      </c>
      <c r="L22" s="8">
        <v>0</v>
      </c>
      <c r="M22" s="8">
        <v>0</v>
      </c>
      <c r="N22" s="8" t="s">
        <v>195</v>
      </c>
      <c r="O22" s="8">
        <v>0</v>
      </c>
      <c r="P22" s="3" t="s">
        <v>131</v>
      </c>
      <c r="Q22" s="10">
        <v>20.358000000000001</v>
      </c>
      <c r="R22" s="10">
        <v>20.358000000000001</v>
      </c>
      <c r="S22" s="12" t="s">
        <v>136</v>
      </c>
      <c r="T22" s="12" t="s">
        <v>43</v>
      </c>
      <c r="U22" s="17">
        <f t="shared" si="17"/>
        <v>20.358000000000001</v>
      </c>
      <c r="V22" s="16">
        <v>0</v>
      </c>
      <c r="W22" s="6">
        <f>VLOOKUP(A22,NaqResults_2023_3A_a_20231030_1!A$2:G$67,7,FALSE)</f>
        <v>20.358000000000001</v>
      </c>
      <c r="X22" s="16" t="s">
        <v>137</v>
      </c>
      <c r="Y22" s="60">
        <f t="shared" si="14"/>
        <v>0</v>
      </c>
      <c r="Z22" s="15">
        <v>1</v>
      </c>
      <c r="AA22" s="17">
        <f t="shared" si="18"/>
        <v>20.358000000000001</v>
      </c>
      <c r="AB22" s="6">
        <f t="shared" si="19"/>
        <v>20.358000000000001</v>
      </c>
      <c r="AC22" s="6">
        <f>VLOOKUP(A22,NaqResults_2023_3B_a_20231030_1!A$2:G$67,7,FALSE)</f>
        <v>20.358000000000001</v>
      </c>
      <c r="AD22" s="16" t="s">
        <v>137</v>
      </c>
      <c r="AE22" s="60">
        <f t="shared" si="11"/>
        <v>0</v>
      </c>
      <c r="AF22" s="15">
        <v>1</v>
      </c>
      <c r="AG22" s="17">
        <f t="shared" si="3"/>
        <v>22.561</v>
      </c>
      <c r="AH22" s="6">
        <f t="shared" si="20"/>
        <v>20.358000000000001</v>
      </c>
      <c r="AI22" s="6">
        <f>VLOOKUP(A22,NaqResults_2023_3C_a_20231030_1!A$2:G$67,7,FALSE)</f>
        <v>22.561</v>
      </c>
      <c r="AJ22" s="16" t="s">
        <v>137</v>
      </c>
      <c r="AK22" s="60">
        <f t="shared" si="15"/>
        <v>0</v>
      </c>
      <c r="AL22" s="13">
        <v>1</v>
      </c>
      <c r="AM22" s="17">
        <f t="shared" si="5"/>
        <v>22.561</v>
      </c>
      <c r="AN22" s="6">
        <f t="shared" si="21"/>
        <v>22.561</v>
      </c>
      <c r="AO22" s="6">
        <f>VLOOKUP(A22,NaqResults_2023_5_a_20231030_15!A$2:G$68,7,FALSE)</f>
        <v>22.561</v>
      </c>
      <c r="AP22" s="16" t="s">
        <v>137</v>
      </c>
      <c r="AQ22" s="60">
        <f t="shared" si="16"/>
        <v>0</v>
      </c>
      <c r="AR22" s="13">
        <v>1</v>
      </c>
      <c r="AS22" s="20">
        <f t="shared" si="7"/>
        <v>22.561</v>
      </c>
      <c r="AT22" s="19">
        <f t="shared" si="8"/>
        <v>1</v>
      </c>
      <c r="AU22" s="20" t="s">
        <v>138</v>
      </c>
      <c r="AV22" s="18">
        <f t="shared" si="9"/>
        <v>0</v>
      </c>
    </row>
    <row r="23" spans="1:48" x14ac:dyDescent="0.35">
      <c r="A23" s="9" t="s">
        <v>199</v>
      </c>
      <c r="B23" s="3" t="s">
        <v>130</v>
      </c>
      <c r="C23" s="3">
        <v>4.2679999999999998</v>
      </c>
      <c r="D23" s="3">
        <v>0</v>
      </c>
      <c r="E23" s="8">
        <v>1</v>
      </c>
      <c r="F23" s="8" t="s">
        <v>131</v>
      </c>
      <c r="G23" s="3" t="s">
        <v>132</v>
      </c>
      <c r="H23" s="3" t="s">
        <v>200</v>
      </c>
      <c r="I23" s="3" t="s">
        <v>134</v>
      </c>
      <c r="J23" s="8">
        <v>0</v>
      </c>
      <c r="K23" s="8">
        <v>0</v>
      </c>
      <c r="L23" s="8">
        <v>0</v>
      </c>
      <c r="M23" s="8">
        <v>0</v>
      </c>
      <c r="N23" s="8" t="s">
        <v>135</v>
      </c>
      <c r="O23" s="8">
        <v>0</v>
      </c>
      <c r="P23" s="3" t="s">
        <v>131</v>
      </c>
      <c r="Q23" s="10">
        <v>4.22</v>
      </c>
      <c r="R23" s="10">
        <v>4.22</v>
      </c>
      <c r="S23" s="12" t="s">
        <v>136</v>
      </c>
      <c r="T23" s="12" t="s">
        <v>43</v>
      </c>
      <c r="U23" s="17">
        <f t="shared" si="17"/>
        <v>4.22</v>
      </c>
      <c r="V23" s="16">
        <v>0</v>
      </c>
      <c r="W23" s="6">
        <f>VLOOKUP(A23,NaqResults_2023_3A_a_20231030_1!A$2:G$67,7,FALSE)</f>
        <v>4.22</v>
      </c>
      <c r="X23" s="16" t="s">
        <v>137</v>
      </c>
      <c r="Y23" s="60">
        <f t="shared" si="14"/>
        <v>0</v>
      </c>
      <c r="Z23" s="15">
        <v>1</v>
      </c>
      <c r="AA23" s="17">
        <f t="shared" si="18"/>
        <v>4.22</v>
      </c>
      <c r="AB23" s="6">
        <f t="shared" si="19"/>
        <v>4.22</v>
      </c>
      <c r="AC23" s="6">
        <f>VLOOKUP(A23,NaqResults_2023_3B_a_20231030_1!A$2:G$67,7,FALSE)</f>
        <v>4.22</v>
      </c>
      <c r="AD23" s="16" t="s">
        <v>137</v>
      </c>
      <c r="AE23" s="60">
        <f t="shared" si="11"/>
        <v>0</v>
      </c>
      <c r="AF23" s="15">
        <v>1</v>
      </c>
      <c r="AG23" s="17">
        <f t="shared" si="3"/>
        <v>4.2679999999999998</v>
      </c>
      <c r="AH23" s="6">
        <f t="shared" si="20"/>
        <v>4.22</v>
      </c>
      <c r="AI23" s="6">
        <f>VLOOKUP(A23,NaqResults_2023_3C_a_20231030_1!A$2:G$67,7,FALSE)</f>
        <v>4.2679999999999998</v>
      </c>
      <c r="AJ23" s="16" t="s">
        <v>137</v>
      </c>
      <c r="AK23" s="60">
        <f t="shared" si="15"/>
        <v>0</v>
      </c>
      <c r="AL23" s="13">
        <v>1</v>
      </c>
      <c r="AM23" s="17">
        <f t="shared" si="5"/>
        <v>4.2679999999999998</v>
      </c>
      <c r="AN23" s="6">
        <f t="shared" si="21"/>
        <v>4.2679999999999998</v>
      </c>
      <c r="AO23" s="6">
        <f>VLOOKUP(A23,NaqResults_2023_5_a_20231030_15!A$2:G$68,7,FALSE)</f>
        <v>4.2679999999999998</v>
      </c>
      <c r="AP23" s="16" t="s">
        <v>137</v>
      </c>
      <c r="AQ23" s="60">
        <f t="shared" si="16"/>
        <v>0</v>
      </c>
      <c r="AR23" s="13">
        <v>1</v>
      </c>
      <c r="AS23" s="20">
        <f t="shared" si="7"/>
        <v>4.2679999999999998</v>
      </c>
      <c r="AT23" s="19">
        <f t="shared" si="8"/>
        <v>1</v>
      </c>
      <c r="AU23" s="20" t="s">
        <v>138</v>
      </c>
      <c r="AV23" s="18">
        <f t="shared" si="9"/>
        <v>0</v>
      </c>
    </row>
    <row r="24" spans="1:48" x14ac:dyDescent="0.35">
      <c r="A24" s="9" t="s">
        <v>201</v>
      </c>
      <c r="B24" s="3" t="s">
        <v>130</v>
      </c>
      <c r="C24" s="3">
        <v>4.01</v>
      </c>
      <c r="D24" s="3">
        <v>0</v>
      </c>
      <c r="E24" s="8">
        <v>1</v>
      </c>
      <c r="F24" s="8" t="s">
        <v>131</v>
      </c>
      <c r="G24" s="3" t="s">
        <v>202</v>
      </c>
      <c r="H24" s="3" t="s">
        <v>203</v>
      </c>
      <c r="I24" s="3" t="s">
        <v>134</v>
      </c>
      <c r="J24" s="8">
        <v>0</v>
      </c>
      <c r="K24" s="8">
        <v>0</v>
      </c>
      <c r="L24" s="8">
        <v>0</v>
      </c>
      <c r="M24" s="8">
        <v>0</v>
      </c>
      <c r="N24" s="8" t="s">
        <v>135</v>
      </c>
      <c r="O24" s="8">
        <v>0</v>
      </c>
      <c r="P24" s="3" t="s">
        <v>131</v>
      </c>
      <c r="Q24" s="10">
        <v>3.81</v>
      </c>
      <c r="R24" s="10">
        <v>3.81</v>
      </c>
      <c r="S24" s="12" t="s">
        <v>136</v>
      </c>
      <c r="T24" s="12" t="s">
        <v>43</v>
      </c>
      <c r="U24" s="17">
        <f t="shared" si="17"/>
        <v>3.81</v>
      </c>
      <c r="V24" s="16">
        <v>0</v>
      </c>
      <c r="W24" s="6">
        <f>VLOOKUP(A24,NaqResults_2023_3A_a_20231030_1!A$2:G$67,7,FALSE)</f>
        <v>3.81</v>
      </c>
      <c r="X24" s="16" t="s">
        <v>137</v>
      </c>
      <c r="Y24" s="60">
        <f t="shared" si="14"/>
        <v>0</v>
      </c>
      <c r="Z24" s="15">
        <v>1</v>
      </c>
      <c r="AA24" s="17">
        <f t="shared" si="18"/>
        <v>3.81</v>
      </c>
      <c r="AB24" s="6">
        <f t="shared" si="19"/>
        <v>3.81</v>
      </c>
      <c r="AC24" s="6">
        <f>VLOOKUP(A24,NaqResults_2023_3B_a_20231030_1!A$2:G$67,7,FALSE)</f>
        <v>3.81</v>
      </c>
      <c r="AD24" s="16" t="s">
        <v>137</v>
      </c>
      <c r="AE24" s="60">
        <f t="shared" si="11"/>
        <v>0</v>
      </c>
      <c r="AF24" s="15">
        <v>1</v>
      </c>
      <c r="AG24" s="17">
        <f t="shared" si="3"/>
        <v>4.01</v>
      </c>
      <c r="AH24" s="6">
        <f t="shared" si="20"/>
        <v>3.81</v>
      </c>
      <c r="AI24" s="6">
        <f>VLOOKUP(A24,NaqResults_2023_3C_a_20231030_1!A$2:G$67,7,FALSE)</f>
        <v>4.01</v>
      </c>
      <c r="AJ24" s="16" t="s">
        <v>137</v>
      </c>
      <c r="AK24" s="60">
        <f t="shared" si="15"/>
        <v>0</v>
      </c>
      <c r="AL24" s="13">
        <v>1</v>
      </c>
      <c r="AM24" s="17">
        <f t="shared" si="5"/>
        <v>4.01</v>
      </c>
      <c r="AN24" s="6">
        <f t="shared" si="21"/>
        <v>4.01</v>
      </c>
      <c r="AO24" s="6">
        <f>VLOOKUP(A24,NaqResults_2023_5_a_20231030_15!A$2:G$68,7,FALSE)</f>
        <v>4.01</v>
      </c>
      <c r="AP24" s="16" t="s">
        <v>137</v>
      </c>
      <c r="AQ24" s="60">
        <f t="shared" si="16"/>
        <v>0</v>
      </c>
      <c r="AR24" s="13">
        <v>1</v>
      </c>
      <c r="AS24" s="20">
        <f t="shared" si="7"/>
        <v>4.01</v>
      </c>
      <c r="AT24" s="19">
        <f t="shared" si="8"/>
        <v>1</v>
      </c>
      <c r="AU24" s="20" t="s">
        <v>138</v>
      </c>
      <c r="AV24" s="18">
        <f t="shared" si="9"/>
        <v>0</v>
      </c>
    </row>
    <row r="25" spans="1:48" x14ac:dyDescent="0.35">
      <c r="A25" s="9" t="s">
        <v>204</v>
      </c>
      <c r="B25" s="3" t="s">
        <v>205</v>
      </c>
      <c r="C25" s="3">
        <v>20</v>
      </c>
      <c r="D25" s="3">
        <v>0</v>
      </c>
      <c r="E25" s="8">
        <v>2</v>
      </c>
      <c r="F25" s="8" t="s">
        <v>131</v>
      </c>
      <c r="G25" s="3" t="s">
        <v>172</v>
      </c>
      <c r="H25" s="3" t="s">
        <v>206</v>
      </c>
      <c r="I25" s="3" t="s">
        <v>207</v>
      </c>
      <c r="J25" s="8">
        <v>0</v>
      </c>
      <c r="K25" s="8">
        <v>0</v>
      </c>
      <c r="L25" s="8">
        <v>0</v>
      </c>
      <c r="M25" s="8">
        <v>0</v>
      </c>
      <c r="N25" s="8" t="s">
        <v>135</v>
      </c>
      <c r="O25" s="8">
        <v>0</v>
      </c>
      <c r="P25" s="3" t="s">
        <v>131</v>
      </c>
      <c r="Q25" s="10">
        <v>20</v>
      </c>
      <c r="R25" s="10">
        <v>20</v>
      </c>
      <c r="S25" s="12" t="s">
        <v>136</v>
      </c>
      <c r="T25" s="12" t="s">
        <v>43</v>
      </c>
      <c r="U25" s="17">
        <f t="shared" si="17"/>
        <v>20</v>
      </c>
      <c r="V25" s="16">
        <v>0</v>
      </c>
      <c r="W25" s="6">
        <f>VLOOKUP(A25,NaqResults_2023_3A_a_20231030_1!A$2:G$67,7,FALSE)</f>
        <v>20</v>
      </c>
      <c r="X25" s="16" t="s">
        <v>137</v>
      </c>
      <c r="Y25" s="60">
        <f t="shared" si="14"/>
        <v>0</v>
      </c>
      <c r="Z25" s="15">
        <v>1</v>
      </c>
      <c r="AA25" s="17">
        <f t="shared" si="18"/>
        <v>20</v>
      </c>
      <c r="AB25" s="6">
        <f t="shared" si="19"/>
        <v>20</v>
      </c>
      <c r="AC25" s="6">
        <f>VLOOKUP(A25,NaqResults_2023_3B_a_20231030_1!A$2:G$67,7,FALSE)</f>
        <v>20</v>
      </c>
      <c r="AD25" s="16" t="s">
        <v>137</v>
      </c>
      <c r="AE25" s="60">
        <f t="shared" si="11"/>
        <v>0</v>
      </c>
      <c r="AF25" s="15">
        <v>1</v>
      </c>
      <c r="AG25" s="17">
        <f t="shared" si="3"/>
        <v>20</v>
      </c>
      <c r="AH25" s="6">
        <f t="shared" si="20"/>
        <v>20</v>
      </c>
      <c r="AI25" s="6">
        <f>VLOOKUP(A25,NaqResults_2023_3C_a_20231030_1!A$2:G$67,7,FALSE)</f>
        <v>20</v>
      </c>
      <c r="AJ25" s="16" t="s">
        <v>137</v>
      </c>
      <c r="AK25" s="60">
        <f t="shared" si="15"/>
        <v>0</v>
      </c>
      <c r="AL25" s="13">
        <v>1</v>
      </c>
      <c r="AM25" s="17">
        <f t="shared" si="5"/>
        <v>20</v>
      </c>
      <c r="AN25" s="6">
        <f t="shared" si="21"/>
        <v>20</v>
      </c>
      <c r="AO25" s="6">
        <f>VLOOKUP(A25,NaqResults_2023_5_a_20231030_15!A$2:G$68,7,FALSE)</f>
        <v>20</v>
      </c>
      <c r="AP25" s="16" t="s">
        <v>137</v>
      </c>
      <c r="AQ25" s="60">
        <f t="shared" si="16"/>
        <v>0</v>
      </c>
      <c r="AR25" s="13">
        <v>1</v>
      </c>
      <c r="AS25" s="20">
        <f t="shared" si="7"/>
        <v>20</v>
      </c>
      <c r="AT25" s="19">
        <f t="shared" si="8"/>
        <v>1</v>
      </c>
      <c r="AU25" s="20" t="s">
        <v>138</v>
      </c>
      <c r="AV25" s="18">
        <f t="shared" si="9"/>
        <v>0</v>
      </c>
    </row>
    <row r="26" spans="1:48" x14ac:dyDescent="0.35">
      <c r="A26" s="9" t="s">
        <v>208</v>
      </c>
      <c r="B26" s="3" t="s">
        <v>156</v>
      </c>
      <c r="C26" s="3">
        <v>1.4359999999999999</v>
      </c>
      <c r="D26" s="66" t="s">
        <v>131</v>
      </c>
      <c r="E26" s="8">
        <v>1</v>
      </c>
      <c r="F26" s="8" t="s">
        <v>131</v>
      </c>
      <c r="G26" s="3" t="s">
        <v>209</v>
      </c>
      <c r="H26" s="3" t="s">
        <v>210</v>
      </c>
      <c r="I26" s="3" t="s">
        <v>134</v>
      </c>
      <c r="J26" s="8">
        <v>0</v>
      </c>
      <c r="K26" s="8">
        <v>0</v>
      </c>
      <c r="L26" s="8">
        <v>0</v>
      </c>
      <c r="M26" s="8">
        <v>0</v>
      </c>
      <c r="N26" s="8" t="s">
        <v>135</v>
      </c>
      <c r="O26" s="8">
        <v>0</v>
      </c>
      <c r="P26" s="3" t="s">
        <v>131</v>
      </c>
      <c r="Q26" s="10">
        <v>1.5009999999999999</v>
      </c>
      <c r="R26" s="10">
        <v>1.5009999999999999</v>
      </c>
      <c r="S26" s="12" t="s">
        <v>136</v>
      </c>
      <c r="T26" s="12" t="s">
        <v>43</v>
      </c>
      <c r="U26" s="17">
        <f t="shared" si="17"/>
        <v>1.4359999999999999</v>
      </c>
      <c r="V26" s="24"/>
      <c r="W26" s="6">
        <f>VLOOKUP(A26,NaqResults_2023_3A_a_20231030_1!A$2:G$67,7,FALSE)</f>
        <v>1.4359999999999999</v>
      </c>
      <c r="X26" s="16" t="s">
        <v>137</v>
      </c>
      <c r="Y26" s="60">
        <f t="shared" si="14"/>
        <v>0</v>
      </c>
      <c r="Z26" s="15">
        <v>1</v>
      </c>
      <c r="AA26" s="17">
        <f t="shared" si="18"/>
        <v>1.4359999999999999</v>
      </c>
      <c r="AB26" s="24"/>
      <c r="AC26" s="6">
        <f>VLOOKUP(A26,NaqResults_2023_3B_a_20231030_1!A$2:G$67,7,FALSE)</f>
        <v>1.4359999999999999</v>
      </c>
      <c r="AD26" s="16" t="s">
        <v>137</v>
      </c>
      <c r="AE26" s="60">
        <f t="shared" si="11"/>
        <v>0</v>
      </c>
      <c r="AF26" s="15">
        <v>1</v>
      </c>
      <c r="AG26" s="17">
        <f t="shared" si="3"/>
        <v>1.4359999999999999</v>
      </c>
      <c r="AH26" s="6">
        <v>0</v>
      </c>
      <c r="AI26" s="6">
        <f>VLOOKUP(A26,NaqResults_2023_3C_a_20231030_1!A$2:G$67,7,FALSE)</f>
        <v>1.4359999999999999</v>
      </c>
      <c r="AJ26" s="16" t="s">
        <v>137</v>
      </c>
      <c r="AK26" s="60">
        <f t="shared" si="15"/>
        <v>0</v>
      </c>
      <c r="AL26" s="13">
        <v>1</v>
      </c>
      <c r="AM26" s="17">
        <f t="shared" si="5"/>
        <v>1.4359999999999999</v>
      </c>
      <c r="AN26" s="24"/>
      <c r="AO26" s="6">
        <f>VLOOKUP(A26,NaqResults_2023_5_a_20231030_15!A$2:G$68,7,FALSE)</f>
        <v>1.4359999999999999</v>
      </c>
      <c r="AP26" s="16" t="s">
        <v>137</v>
      </c>
      <c r="AQ26" s="60">
        <f t="shared" si="16"/>
        <v>0</v>
      </c>
      <c r="AR26" s="13">
        <v>1</v>
      </c>
      <c r="AS26" s="20">
        <f t="shared" si="7"/>
        <v>1.4359999999999999</v>
      </c>
      <c r="AT26" s="19">
        <f t="shared" si="8"/>
        <v>1</v>
      </c>
      <c r="AU26" s="20" t="s">
        <v>138</v>
      </c>
      <c r="AV26" s="18">
        <f t="shared" si="9"/>
        <v>0</v>
      </c>
    </row>
    <row r="27" spans="1:48" x14ac:dyDescent="0.35">
      <c r="A27" s="9" t="s">
        <v>211</v>
      </c>
      <c r="B27" s="3" t="s">
        <v>130</v>
      </c>
      <c r="C27" s="3">
        <v>24.242999999999999</v>
      </c>
      <c r="D27" s="3">
        <v>0</v>
      </c>
      <c r="E27" s="8">
        <v>1</v>
      </c>
      <c r="F27" s="8" t="s">
        <v>131</v>
      </c>
      <c r="G27" s="3" t="s">
        <v>212</v>
      </c>
      <c r="H27" s="3" t="s">
        <v>213</v>
      </c>
      <c r="I27" s="3" t="s">
        <v>134</v>
      </c>
      <c r="J27" s="8">
        <v>0</v>
      </c>
      <c r="K27" s="8">
        <v>0</v>
      </c>
      <c r="L27" s="8">
        <v>0</v>
      </c>
      <c r="M27" s="8">
        <v>0</v>
      </c>
      <c r="N27" s="8" t="s">
        <v>135</v>
      </c>
      <c r="O27" s="8">
        <v>0</v>
      </c>
      <c r="P27" s="3" t="s">
        <v>131</v>
      </c>
      <c r="Q27" s="10">
        <v>25.161999999999999</v>
      </c>
      <c r="R27" s="10">
        <v>25.161999999999999</v>
      </c>
      <c r="S27" s="12" t="s">
        <v>136</v>
      </c>
      <c r="T27" s="12" t="s">
        <v>43</v>
      </c>
      <c r="U27" s="17">
        <f t="shared" si="17"/>
        <v>24.242999999999999</v>
      </c>
      <c r="V27" s="16">
        <v>0</v>
      </c>
      <c r="W27" s="6">
        <f>VLOOKUP(A27,NaqResults_2023_3A_a_20231030_1!A$2:G$67,7,FALSE)</f>
        <v>24.242999999999999</v>
      </c>
      <c r="X27" s="16" t="s">
        <v>137</v>
      </c>
      <c r="Y27" s="60">
        <f t="shared" si="14"/>
        <v>0</v>
      </c>
      <c r="Z27" s="15">
        <v>1</v>
      </c>
      <c r="AA27" s="17">
        <f t="shared" si="18"/>
        <v>24.242999999999999</v>
      </c>
      <c r="AB27" s="6">
        <f>W27</f>
        <v>24.242999999999999</v>
      </c>
      <c r="AC27" s="6">
        <f>VLOOKUP(A27,NaqResults_2023_3B_a_20231030_1!A$2:G$67,7,FALSE)</f>
        <v>24.242999999999999</v>
      </c>
      <c r="AD27" s="16" t="s">
        <v>137</v>
      </c>
      <c r="AE27" s="60">
        <f t="shared" si="11"/>
        <v>0</v>
      </c>
      <c r="AF27" s="15">
        <v>1</v>
      </c>
      <c r="AG27" s="17">
        <f t="shared" si="3"/>
        <v>24.242999999999999</v>
      </c>
      <c r="AH27" s="6">
        <f>AC27</f>
        <v>24.242999999999999</v>
      </c>
      <c r="AI27" s="6">
        <f>VLOOKUP(A27,NaqResults_2023_3C_a_20231030_1!A$2:G$67,7,FALSE)</f>
        <v>24.242999999999999</v>
      </c>
      <c r="AJ27" s="16" t="s">
        <v>137</v>
      </c>
      <c r="AK27" s="60">
        <f t="shared" si="15"/>
        <v>0</v>
      </c>
      <c r="AL27" s="13">
        <v>1</v>
      </c>
      <c r="AM27" s="17">
        <f t="shared" si="5"/>
        <v>24.242999999999999</v>
      </c>
      <c r="AN27" s="6">
        <f>AI27</f>
        <v>24.242999999999999</v>
      </c>
      <c r="AO27" s="6">
        <f>VLOOKUP(A27,NaqResults_2023_5_a_20231030_15!A$2:G$68,7,FALSE)</f>
        <v>24.242999999999999</v>
      </c>
      <c r="AP27" s="16" t="s">
        <v>137</v>
      </c>
      <c r="AQ27" s="60">
        <f t="shared" si="16"/>
        <v>0</v>
      </c>
      <c r="AR27" s="13">
        <v>1</v>
      </c>
      <c r="AS27" s="20">
        <f t="shared" si="7"/>
        <v>24.242999999999999</v>
      </c>
      <c r="AT27" s="19">
        <f t="shared" si="8"/>
        <v>1</v>
      </c>
      <c r="AU27" s="20" t="s">
        <v>138</v>
      </c>
      <c r="AV27" s="18">
        <f t="shared" si="9"/>
        <v>0</v>
      </c>
    </row>
    <row r="28" spans="1:48" x14ac:dyDescent="0.35">
      <c r="A28" s="9" t="s">
        <v>214</v>
      </c>
      <c r="B28" s="3" t="s">
        <v>156</v>
      </c>
      <c r="C28" s="3">
        <v>0.12</v>
      </c>
      <c r="D28" s="66" t="s">
        <v>131</v>
      </c>
      <c r="E28" s="8">
        <v>1</v>
      </c>
      <c r="F28" s="8" t="s">
        <v>131</v>
      </c>
      <c r="G28" s="3" t="s">
        <v>169</v>
      </c>
      <c r="H28" s="3" t="s">
        <v>215</v>
      </c>
      <c r="I28" s="3" t="s">
        <v>134</v>
      </c>
      <c r="J28" s="8">
        <v>0</v>
      </c>
      <c r="K28" s="8">
        <v>0</v>
      </c>
      <c r="L28" s="8">
        <v>0</v>
      </c>
      <c r="M28" s="8">
        <v>0</v>
      </c>
      <c r="N28" s="8" t="s">
        <v>135</v>
      </c>
      <c r="O28" s="8">
        <v>0</v>
      </c>
      <c r="P28" s="3" t="s">
        <v>131</v>
      </c>
      <c r="Q28" s="10">
        <v>0.155</v>
      </c>
      <c r="R28" s="10">
        <v>0.155</v>
      </c>
      <c r="S28" s="12" t="s">
        <v>136</v>
      </c>
      <c r="T28" s="12" t="s">
        <v>43</v>
      </c>
      <c r="U28" s="17">
        <f t="shared" si="17"/>
        <v>0.12</v>
      </c>
      <c r="V28" s="24"/>
      <c r="W28" s="6">
        <f>VLOOKUP(A28,NaqResults_2023_3A_a_20231030_1!A$2:G$67,7,FALSE)</f>
        <v>0.12</v>
      </c>
      <c r="X28" s="16" t="s">
        <v>137</v>
      </c>
      <c r="Y28" s="60">
        <f t="shared" si="14"/>
        <v>0</v>
      </c>
      <c r="Z28" s="15">
        <v>1</v>
      </c>
      <c r="AA28" s="17">
        <f t="shared" si="18"/>
        <v>0.12</v>
      </c>
      <c r="AB28" s="24"/>
      <c r="AC28" s="6">
        <f>VLOOKUP(A28,NaqResults_2023_3B_a_20231030_1!A$2:G$67,7,FALSE)</f>
        <v>0.12</v>
      </c>
      <c r="AD28" s="16" t="s">
        <v>137</v>
      </c>
      <c r="AE28" s="60">
        <f t="shared" si="11"/>
        <v>0</v>
      </c>
      <c r="AF28" s="15">
        <v>1</v>
      </c>
      <c r="AG28" s="17">
        <f t="shared" si="3"/>
        <v>0.12</v>
      </c>
      <c r="AH28" s="6">
        <v>0</v>
      </c>
      <c r="AI28" s="6">
        <f>VLOOKUP(A28,NaqResults_2023_3C_a_20231030_1!A$2:G$67,7,FALSE)</f>
        <v>0.12</v>
      </c>
      <c r="AJ28" s="16" t="s">
        <v>137</v>
      </c>
      <c r="AK28" s="60">
        <f t="shared" si="15"/>
        <v>0</v>
      </c>
      <c r="AL28" s="13">
        <v>1</v>
      </c>
      <c r="AM28" s="17">
        <f t="shared" si="5"/>
        <v>0.12</v>
      </c>
      <c r="AN28" s="24"/>
      <c r="AO28" s="6">
        <f>VLOOKUP(A28,NaqResults_2023_5_a_20231030_15!A$2:G$68,7,FALSE)</f>
        <v>0.12</v>
      </c>
      <c r="AP28" s="16" t="s">
        <v>137</v>
      </c>
      <c r="AQ28" s="60">
        <f t="shared" si="16"/>
        <v>0</v>
      </c>
      <c r="AR28" s="13">
        <v>1</v>
      </c>
      <c r="AS28" s="20">
        <f t="shared" si="7"/>
        <v>0.12</v>
      </c>
      <c r="AT28" s="19">
        <f t="shared" si="8"/>
        <v>1</v>
      </c>
      <c r="AU28" s="20" t="s">
        <v>138</v>
      </c>
      <c r="AV28" s="18">
        <f t="shared" si="9"/>
        <v>0</v>
      </c>
    </row>
    <row r="29" spans="1:48" x14ac:dyDescent="0.35">
      <c r="A29" s="9" t="s">
        <v>216</v>
      </c>
      <c r="B29" s="3" t="s">
        <v>140</v>
      </c>
      <c r="C29" s="3">
        <v>155</v>
      </c>
      <c r="D29" s="3">
        <v>70</v>
      </c>
      <c r="E29" s="8">
        <v>1</v>
      </c>
      <c r="F29" s="8" t="s">
        <v>131</v>
      </c>
      <c r="G29" s="3" t="s">
        <v>169</v>
      </c>
      <c r="H29" s="3" t="s">
        <v>217</v>
      </c>
      <c r="I29" s="3" t="s">
        <v>143</v>
      </c>
      <c r="J29" s="8">
        <v>0</v>
      </c>
      <c r="K29" s="8">
        <v>0</v>
      </c>
      <c r="L29" s="8">
        <v>0</v>
      </c>
      <c r="M29" s="8">
        <v>0</v>
      </c>
      <c r="N29" s="8" t="s">
        <v>135</v>
      </c>
      <c r="O29" s="8">
        <v>0</v>
      </c>
      <c r="P29" s="3" t="s">
        <v>131</v>
      </c>
      <c r="Q29" s="10">
        <v>155</v>
      </c>
      <c r="R29" s="10">
        <v>155</v>
      </c>
      <c r="S29" s="12" t="s">
        <v>136</v>
      </c>
      <c r="T29" s="12" t="s">
        <v>43</v>
      </c>
      <c r="U29" s="17">
        <f t="shared" si="17"/>
        <v>155</v>
      </c>
      <c r="V29" s="16">
        <v>0</v>
      </c>
      <c r="W29" s="6">
        <f>VLOOKUP(A29,NaqResults_2023_3A_a_20231030_1!A$2:G$67,7,FALSE)</f>
        <v>155</v>
      </c>
      <c r="X29" s="16" t="s">
        <v>137</v>
      </c>
      <c r="Y29" s="60">
        <f t="shared" si="14"/>
        <v>0</v>
      </c>
      <c r="Z29" s="15">
        <v>1</v>
      </c>
      <c r="AA29" s="17">
        <f t="shared" si="18"/>
        <v>155</v>
      </c>
      <c r="AB29" s="6">
        <f t="shared" ref="AB29:AB40" si="22">W29</f>
        <v>155</v>
      </c>
      <c r="AC29" s="6">
        <f>VLOOKUP(A29,NaqResults_2023_3B_a_20231030_1!A$2:G$67,7,FALSE)</f>
        <v>155</v>
      </c>
      <c r="AD29" s="16" t="s">
        <v>137</v>
      </c>
      <c r="AE29" s="60">
        <f t="shared" si="11"/>
        <v>0</v>
      </c>
      <c r="AF29" s="15">
        <v>1</v>
      </c>
      <c r="AG29" s="17">
        <f t="shared" si="3"/>
        <v>155</v>
      </c>
      <c r="AH29" s="6">
        <f t="shared" ref="AH29:AH40" si="23">AC29</f>
        <v>155</v>
      </c>
      <c r="AI29" s="6">
        <f>VLOOKUP(A29,NaqResults_2023_3C_a_20231030_1!A$2:G$67,7,FALSE)</f>
        <v>155</v>
      </c>
      <c r="AJ29" s="16" t="s">
        <v>137</v>
      </c>
      <c r="AK29" s="60">
        <f t="shared" si="15"/>
        <v>0</v>
      </c>
      <c r="AL29" s="13">
        <v>1</v>
      </c>
      <c r="AM29" s="17">
        <f t="shared" si="5"/>
        <v>155</v>
      </c>
      <c r="AN29" s="6">
        <f t="shared" ref="AN29:AN40" si="24">AI29</f>
        <v>155</v>
      </c>
      <c r="AO29" s="6">
        <f>VLOOKUP(A29,NaqResults_2023_5_a_20231030_15!A$2:G$68,7,FALSE)</f>
        <v>155</v>
      </c>
      <c r="AP29" s="16" t="s">
        <v>137</v>
      </c>
      <c r="AQ29" s="60">
        <f t="shared" si="16"/>
        <v>0</v>
      </c>
      <c r="AR29" s="13">
        <v>1</v>
      </c>
      <c r="AS29" s="20">
        <f t="shared" si="7"/>
        <v>155</v>
      </c>
      <c r="AT29" s="19">
        <f t="shared" si="8"/>
        <v>1</v>
      </c>
      <c r="AU29" s="20" t="s">
        <v>138</v>
      </c>
      <c r="AV29" s="18">
        <f t="shared" si="9"/>
        <v>0</v>
      </c>
    </row>
    <row r="30" spans="1:48" ht="13.5" customHeight="1" x14ac:dyDescent="0.35">
      <c r="A30" s="9" t="s">
        <v>218</v>
      </c>
      <c r="B30" s="3" t="s">
        <v>140</v>
      </c>
      <c r="C30" s="3">
        <v>155</v>
      </c>
      <c r="D30" s="3">
        <v>70</v>
      </c>
      <c r="E30" s="8">
        <v>1</v>
      </c>
      <c r="F30" s="8" t="s">
        <v>131</v>
      </c>
      <c r="G30" s="3" t="s">
        <v>169</v>
      </c>
      <c r="H30" s="3" t="s">
        <v>219</v>
      </c>
      <c r="I30" s="3" t="s">
        <v>143</v>
      </c>
      <c r="J30" s="8">
        <v>0</v>
      </c>
      <c r="K30" s="8">
        <v>0</v>
      </c>
      <c r="L30" s="8">
        <v>0</v>
      </c>
      <c r="M30" s="8">
        <v>0</v>
      </c>
      <c r="N30" s="8" t="s">
        <v>135</v>
      </c>
      <c r="O30" s="8">
        <v>0</v>
      </c>
      <c r="P30" s="3" t="s">
        <v>131</v>
      </c>
      <c r="Q30" s="10">
        <v>155</v>
      </c>
      <c r="R30" s="10">
        <v>155</v>
      </c>
      <c r="S30" s="12" t="s">
        <v>136</v>
      </c>
      <c r="T30" s="12" t="s">
        <v>43</v>
      </c>
      <c r="U30" s="17">
        <f t="shared" si="17"/>
        <v>155</v>
      </c>
      <c r="V30" s="16">
        <v>0</v>
      </c>
      <c r="W30" s="6">
        <f>VLOOKUP(A30,NaqResults_2023_3A_a_20231030_1!A$2:G$67,7,FALSE)</f>
        <v>155</v>
      </c>
      <c r="X30" s="16" t="s">
        <v>137</v>
      </c>
      <c r="Y30" s="60">
        <f t="shared" si="14"/>
        <v>0</v>
      </c>
      <c r="Z30" s="15">
        <v>1</v>
      </c>
      <c r="AA30" s="17">
        <f t="shared" si="18"/>
        <v>155</v>
      </c>
      <c r="AB30" s="6">
        <f t="shared" si="22"/>
        <v>155</v>
      </c>
      <c r="AC30" s="6">
        <f>VLOOKUP(A30,NaqResults_2023_3B_a_20231030_1!A$2:G$67,7,FALSE)</f>
        <v>155</v>
      </c>
      <c r="AD30" s="16" t="s">
        <v>137</v>
      </c>
      <c r="AE30" s="60">
        <f t="shared" si="11"/>
        <v>0</v>
      </c>
      <c r="AF30" s="15">
        <v>1</v>
      </c>
      <c r="AG30" s="17">
        <f t="shared" si="3"/>
        <v>155</v>
      </c>
      <c r="AH30" s="6">
        <f t="shared" si="23"/>
        <v>155</v>
      </c>
      <c r="AI30" s="6">
        <f>VLOOKUP(A30,NaqResults_2023_3C_a_20231030_1!A$2:G$67,7,FALSE)</f>
        <v>155</v>
      </c>
      <c r="AJ30" s="16" t="s">
        <v>137</v>
      </c>
      <c r="AK30" s="60">
        <f t="shared" si="15"/>
        <v>0</v>
      </c>
      <c r="AL30" s="13">
        <v>1</v>
      </c>
      <c r="AM30" s="17">
        <f t="shared" si="5"/>
        <v>155</v>
      </c>
      <c r="AN30" s="6">
        <f t="shared" si="24"/>
        <v>155</v>
      </c>
      <c r="AO30" s="6">
        <f>VLOOKUP(A30,NaqResults_2023_5_a_20231030_15!A$2:G$68,7,FALSE)</f>
        <v>155</v>
      </c>
      <c r="AP30" s="16" t="s">
        <v>137</v>
      </c>
      <c r="AQ30" s="60">
        <f t="shared" si="16"/>
        <v>0</v>
      </c>
      <c r="AR30" s="13">
        <v>1</v>
      </c>
      <c r="AS30" s="20">
        <f t="shared" si="7"/>
        <v>155</v>
      </c>
      <c r="AT30" s="19">
        <f t="shared" si="8"/>
        <v>1</v>
      </c>
      <c r="AU30" s="20" t="s">
        <v>138</v>
      </c>
      <c r="AV30" s="18">
        <f t="shared" si="9"/>
        <v>0</v>
      </c>
    </row>
    <row r="31" spans="1:48" x14ac:dyDescent="0.35">
      <c r="A31" s="9" t="s">
        <v>220</v>
      </c>
      <c r="B31" s="3" t="s">
        <v>140</v>
      </c>
      <c r="C31" s="3">
        <v>44.25</v>
      </c>
      <c r="D31" s="3">
        <v>0</v>
      </c>
      <c r="E31" s="8">
        <v>2</v>
      </c>
      <c r="F31" s="8" t="s">
        <v>131</v>
      </c>
      <c r="G31" s="3" t="s">
        <v>169</v>
      </c>
      <c r="H31" s="3" t="s">
        <v>221</v>
      </c>
      <c r="I31" s="3" t="s">
        <v>182</v>
      </c>
      <c r="J31" s="8">
        <v>0</v>
      </c>
      <c r="K31" s="8">
        <v>0</v>
      </c>
      <c r="L31" s="8">
        <v>0</v>
      </c>
      <c r="M31" s="8">
        <v>0</v>
      </c>
      <c r="N31" s="8" t="s">
        <v>195</v>
      </c>
      <c r="O31" s="8">
        <v>0</v>
      </c>
      <c r="P31" s="3" t="s">
        <v>131</v>
      </c>
      <c r="Q31" s="10">
        <v>45.25</v>
      </c>
      <c r="R31" s="10">
        <v>45.25</v>
      </c>
      <c r="S31" s="12" t="s">
        <v>136</v>
      </c>
      <c r="T31" s="12" t="s">
        <v>43</v>
      </c>
      <c r="U31" s="17">
        <f t="shared" si="17"/>
        <v>44.25</v>
      </c>
      <c r="V31" s="16">
        <v>0</v>
      </c>
      <c r="W31" s="6">
        <f>VLOOKUP(A31,NaqResults_2023_3A_a_20231030_1!A$2:G$67,7,FALSE)</f>
        <v>44.25</v>
      </c>
      <c r="X31" s="16" t="s">
        <v>137</v>
      </c>
      <c r="Y31" s="60">
        <f>U31-W31</f>
        <v>0</v>
      </c>
      <c r="Z31" s="15">
        <v>1</v>
      </c>
      <c r="AA31" s="17">
        <f t="shared" si="18"/>
        <v>44.25</v>
      </c>
      <c r="AB31" s="6">
        <f t="shared" si="22"/>
        <v>44.25</v>
      </c>
      <c r="AC31" s="6">
        <f>VLOOKUP(A31,NaqResults_2023_3B_a_20231030_1!A$2:G$67,7,FALSE)</f>
        <v>44.25</v>
      </c>
      <c r="AD31" s="16" t="s">
        <v>137</v>
      </c>
      <c r="AE31" s="60">
        <f t="shared" si="11"/>
        <v>0</v>
      </c>
      <c r="AF31" s="15">
        <v>1</v>
      </c>
      <c r="AG31" s="17">
        <f t="shared" si="3"/>
        <v>44.25</v>
      </c>
      <c r="AH31" s="6">
        <f t="shared" si="23"/>
        <v>44.25</v>
      </c>
      <c r="AI31" s="6">
        <f>VLOOKUP(A31,NaqResults_2023_3C_a_20231030_1!A$2:G$67,7,FALSE)</f>
        <v>44.25</v>
      </c>
      <c r="AJ31" s="16" t="s">
        <v>137</v>
      </c>
      <c r="AK31" s="60">
        <f>AG31-AI31</f>
        <v>0</v>
      </c>
      <c r="AL31" s="13">
        <v>1</v>
      </c>
      <c r="AM31" s="17">
        <f t="shared" si="5"/>
        <v>44.25</v>
      </c>
      <c r="AN31" s="6">
        <f t="shared" si="24"/>
        <v>44.25</v>
      </c>
      <c r="AO31" s="6">
        <f>VLOOKUP(A31,NaqResults_2023_5_a_20231030_15!A$2:G$68,7,FALSE)</f>
        <v>44.25</v>
      </c>
      <c r="AP31" s="16" t="s">
        <v>137</v>
      </c>
      <c r="AQ31" s="60">
        <f>AM31-AO31</f>
        <v>0</v>
      </c>
      <c r="AR31" s="13">
        <v>1</v>
      </c>
      <c r="AS31" s="20">
        <f t="shared" si="7"/>
        <v>44.25</v>
      </c>
      <c r="AT31" s="19">
        <f t="shared" si="8"/>
        <v>1</v>
      </c>
      <c r="AU31" s="20" t="s">
        <v>138</v>
      </c>
      <c r="AV31" s="18">
        <f t="shared" si="9"/>
        <v>0</v>
      </c>
    </row>
    <row r="32" spans="1:48" x14ac:dyDescent="0.35">
      <c r="A32" s="9" t="s">
        <v>222</v>
      </c>
      <c r="B32" s="3" t="s">
        <v>140</v>
      </c>
      <c r="C32" s="3">
        <v>98.5</v>
      </c>
      <c r="D32" s="3">
        <v>23.5</v>
      </c>
      <c r="E32" s="8">
        <v>1</v>
      </c>
      <c r="F32" s="8" t="s">
        <v>131</v>
      </c>
      <c r="G32" s="3" t="s">
        <v>169</v>
      </c>
      <c r="H32" s="3" t="s">
        <v>223</v>
      </c>
      <c r="I32" s="3" t="s">
        <v>143</v>
      </c>
      <c r="J32" s="8">
        <v>0</v>
      </c>
      <c r="K32" s="8">
        <v>0</v>
      </c>
      <c r="L32" s="8">
        <v>0</v>
      </c>
      <c r="M32" s="8">
        <v>0</v>
      </c>
      <c r="N32" s="8" t="s">
        <v>135</v>
      </c>
      <c r="O32" s="8">
        <v>0</v>
      </c>
      <c r="P32" s="3" t="s">
        <v>131</v>
      </c>
      <c r="Q32" s="10">
        <v>98.5</v>
      </c>
      <c r="R32" s="10">
        <v>98.5</v>
      </c>
      <c r="S32" s="12" t="s">
        <v>136</v>
      </c>
      <c r="T32" s="12" t="s">
        <v>43</v>
      </c>
      <c r="U32" s="17">
        <f t="shared" si="17"/>
        <v>98.5</v>
      </c>
      <c r="V32" s="16">
        <v>0</v>
      </c>
      <c r="W32" s="6">
        <f>VLOOKUP(A32,NaqResults_2023_3A_a_20231030_1!A$2:G$67,7,FALSE)</f>
        <v>98.5</v>
      </c>
      <c r="X32" s="16" t="s">
        <v>137</v>
      </c>
      <c r="Y32" s="60">
        <f>U32-W32</f>
        <v>0</v>
      </c>
      <c r="Z32" s="15">
        <v>1</v>
      </c>
      <c r="AA32" s="17">
        <f t="shared" si="18"/>
        <v>98.5</v>
      </c>
      <c r="AB32" s="6">
        <f t="shared" si="22"/>
        <v>98.5</v>
      </c>
      <c r="AC32" s="6">
        <f>VLOOKUP(A32,NaqResults_2023_3B_a_20231030_1!A$2:G$67,7,FALSE)</f>
        <v>98.5</v>
      </c>
      <c r="AD32" s="16" t="s">
        <v>137</v>
      </c>
      <c r="AE32" s="60">
        <f t="shared" si="11"/>
        <v>0</v>
      </c>
      <c r="AF32" s="15">
        <v>1</v>
      </c>
      <c r="AG32" s="17">
        <f t="shared" si="3"/>
        <v>98.5</v>
      </c>
      <c r="AH32" s="6">
        <f t="shared" si="23"/>
        <v>98.5</v>
      </c>
      <c r="AI32" s="6">
        <f>VLOOKUP(A32,NaqResults_2023_3C_a_20231030_1!A$2:G$67,7,FALSE)</f>
        <v>98.5</v>
      </c>
      <c r="AJ32" s="16" t="s">
        <v>137</v>
      </c>
      <c r="AK32" s="60">
        <f>AG32-AI32</f>
        <v>0</v>
      </c>
      <c r="AL32" s="13">
        <v>1</v>
      </c>
      <c r="AM32" s="17">
        <f t="shared" si="5"/>
        <v>98.5</v>
      </c>
      <c r="AN32" s="6">
        <f t="shared" si="24"/>
        <v>98.5</v>
      </c>
      <c r="AO32" s="6">
        <f>VLOOKUP(A32,NaqResults_2023_5_a_20231030_15!A$2:G$68,7,FALSE)</f>
        <v>98.5</v>
      </c>
      <c r="AP32" s="16" t="s">
        <v>137</v>
      </c>
      <c r="AQ32" s="60">
        <f>AM32-AO32</f>
        <v>0</v>
      </c>
      <c r="AR32" s="13">
        <v>1</v>
      </c>
      <c r="AS32" s="20">
        <f t="shared" si="7"/>
        <v>98.5</v>
      </c>
      <c r="AT32" s="19">
        <f t="shared" si="8"/>
        <v>1</v>
      </c>
      <c r="AU32" s="20" t="s">
        <v>138</v>
      </c>
      <c r="AV32" s="18">
        <f t="shared" si="9"/>
        <v>0</v>
      </c>
    </row>
    <row r="33" spans="1:48" x14ac:dyDescent="0.35">
      <c r="A33" s="9" t="s">
        <v>224</v>
      </c>
      <c r="B33" s="3" t="s">
        <v>140</v>
      </c>
      <c r="C33" s="3">
        <v>99.2</v>
      </c>
      <c r="D33" s="3">
        <v>23.5</v>
      </c>
      <c r="E33" s="8">
        <v>1</v>
      </c>
      <c r="F33" s="8" t="s">
        <v>131</v>
      </c>
      <c r="G33" s="3" t="s">
        <v>169</v>
      </c>
      <c r="H33" s="3" t="s">
        <v>225</v>
      </c>
      <c r="I33" s="3" t="s">
        <v>143</v>
      </c>
      <c r="J33" s="8">
        <v>0</v>
      </c>
      <c r="K33" s="8">
        <v>0</v>
      </c>
      <c r="L33" s="8">
        <v>0</v>
      </c>
      <c r="M33" s="8">
        <v>0</v>
      </c>
      <c r="N33" s="8" t="s">
        <v>135</v>
      </c>
      <c r="O33" s="8">
        <v>0</v>
      </c>
      <c r="P33" s="3" t="s">
        <v>131</v>
      </c>
      <c r="Q33" s="10">
        <v>99.2</v>
      </c>
      <c r="R33" s="10">
        <v>99.2</v>
      </c>
      <c r="S33" s="12" t="s">
        <v>136</v>
      </c>
      <c r="T33" s="12" t="s">
        <v>43</v>
      </c>
      <c r="U33" s="17">
        <f t="shared" si="17"/>
        <v>99.2</v>
      </c>
      <c r="V33" s="16">
        <v>0</v>
      </c>
      <c r="W33" s="6">
        <f>VLOOKUP(A33,NaqResults_2023_3A_a_20231030_1!A$2:G$67,7,FALSE)</f>
        <v>99.2</v>
      </c>
      <c r="X33" s="16" t="s">
        <v>137</v>
      </c>
      <c r="Y33" s="60">
        <f t="shared" ref="Y33:Y67" si="25">U33-W33</f>
        <v>0</v>
      </c>
      <c r="Z33" s="15">
        <v>1</v>
      </c>
      <c r="AA33" s="17">
        <f t="shared" si="18"/>
        <v>99.2</v>
      </c>
      <c r="AB33" s="6">
        <f t="shared" si="22"/>
        <v>99.2</v>
      </c>
      <c r="AC33" s="6">
        <f>VLOOKUP(A33,NaqResults_2023_3B_a_20231030_1!A$2:G$67,7,FALSE)</f>
        <v>99.2</v>
      </c>
      <c r="AD33" s="16" t="s">
        <v>137</v>
      </c>
      <c r="AE33" s="60">
        <f t="shared" si="11"/>
        <v>0</v>
      </c>
      <c r="AF33" s="15">
        <v>1</v>
      </c>
      <c r="AG33" s="17">
        <f t="shared" si="3"/>
        <v>99.2</v>
      </c>
      <c r="AH33" s="6">
        <f t="shared" si="23"/>
        <v>99.2</v>
      </c>
      <c r="AI33" s="6">
        <f>VLOOKUP(A33,NaqResults_2023_3C_a_20231030_1!A$2:G$67,7,FALSE)</f>
        <v>99.2</v>
      </c>
      <c r="AJ33" s="16" t="s">
        <v>137</v>
      </c>
      <c r="AK33" s="60">
        <f t="shared" ref="AK33:AK67" si="26">AG33-AI33</f>
        <v>0</v>
      </c>
      <c r="AL33" s="13">
        <v>1</v>
      </c>
      <c r="AM33" s="17">
        <f t="shared" si="5"/>
        <v>99.2</v>
      </c>
      <c r="AN33" s="6">
        <f t="shared" si="24"/>
        <v>99.2</v>
      </c>
      <c r="AO33" s="6">
        <f>VLOOKUP(A33,NaqResults_2023_5_a_20231030_15!A$2:G$68,7,FALSE)</f>
        <v>99.2</v>
      </c>
      <c r="AP33" s="16" t="s">
        <v>137</v>
      </c>
      <c r="AQ33" s="60">
        <f t="shared" ref="AQ33:AQ68" si="27">AM33-AO33</f>
        <v>0</v>
      </c>
      <c r="AR33" s="13">
        <v>1</v>
      </c>
      <c r="AS33" s="20">
        <f t="shared" si="7"/>
        <v>99.2</v>
      </c>
      <c r="AT33" s="19">
        <f t="shared" si="8"/>
        <v>1</v>
      </c>
      <c r="AU33" s="20" t="s">
        <v>138</v>
      </c>
      <c r="AV33" s="18">
        <f t="shared" si="9"/>
        <v>0</v>
      </c>
    </row>
    <row r="34" spans="1:48" x14ac:dyDescent="0.35">
      <c r="A34" s="9" t="s">
        <v>226</v>
      </c>
      <c r="B34" s="3" t="s">
        <v>130</v>
      </c>
      <c r="C34" s="3">
        <v>7.694</v>
      </c>
      <c r="D34" s="3">
        <v>0</v>
      </c>
      <c r="E34" s="8">
        <v>1</v>
      </c>
      <c r="F34" s="8" t="s">
        <v>131</v>
      </c>
      <c r="G34" s="3" t="s">
        <v>227</v>
      </c>
      <c r="H34" s="3" t="s">
        <v>228</v>
      </c>
      <c r="I34" s="3" t="s">
        <v>134</v>
      </c>
      <c r="J34" s="8">
        <v>0</v>
      </c>
      <c r="K34" s="8">
        <v>0</v>
      </c>
      <c r="L34" s="8">
        <v>0</v>
      </c>
      <c r="M34" s="8">
        <v>0</v>
      </c>
      <c r="N34" s="8" t="s">
        <v>135</v>
      </c>
      <c r="O34" s="8">
        <v>0</v>
      </c>
      <c r="P34" s="3" t="s">
        <v>131</v>
      </c>
      <c r="Q34" s="10">
        <v>7.0620000000000003</v>
      </c>
      <c r="R34" s="10">
        <v>7.0620000000000003</v>
      </c>
      <c r="S34" s="12" t="s">
        <v>136</v>
      </c>
      <c r="T34" s="12" t="s">
        <v>43</v>
      </c>
      <c r="U34" s="17">
        <f t="shared" si="17"/>
        <v>7.0620000000000003</v>
      </c>
      <c r="V34" s="16">
        <v>0</v>
      </c>
      <c r="W34" s="6">
        <f>VLOOKUP(A34,NaqResults_2023_3A_a_20231030_1!A$2:G$67,7,FALSE)</f>
        <v>7.0620000000000003</v>
      </c>
      <c r="X34" s="16" t="s">
        <v>137</v>
      </c>
      <c r="Y34" s="60">
        <f t="shared" si="25"/>
        <v>0</v>
      </c>
      <c r="Z34" s="15">
        <v>1</v>
      </c>
      <c r="AA34" s="17">
        <f t="shared" si="18"/>
        <v>7.0620000000000003</v>
      </c>
      <c r="AB34" s="6">
        <f t="shared" si="22"/>
        <v>7.0620000000000003</v>
      </c>
      <c r="AC34" s="6">
        <f>VLOOKUP(A34,NaqResults_2023_3B_a_20231030_1!A$2:G$67,7,FALSE)</f>
        <v>7.0620000000000003</v>
      </c>
      <c r="AD34" s="16" t="s">
        <v>137</v>
      </c>
      <c r="AE34" s="60">
        <f t="shared" si="11"/>
        <v>0</v>
      </c>
      <c r="AF34" s="15">
        <v>1</v>
      </c>
      <c r="AG34" s="17">
        <f t="shared" ref="AG34:AG58" si="28">C34</f>
        <v>7.694</v>
      </c>
      <c r="AH34" s="6">
        <f t="shared" si="23"/>
        <v>7.0620000000000003</v>
      </c>
      <c r="AI34" s="6">
        <f>VLOOKUP(A34,NaqResults_2023_3C_a_20231030_1!A$2:G$67,7,FALSE)</f>
        <v>7.694</v>
      </c>
      <c r="AJ34" s="16" t="s">
        <v>137</v>
      </c>
      <c r="AK34" s="60">
        <f t="shared" si="26"/>
        <v>0</v>
      </c>
      <c r="AL34" s="13">
        <v>1</v>
      </c>
      <c r="AM34" s="17">
        <f t="shared" ref="AM34:AM68" si="29">C34</f>
        <v>7.694</v>
      </c>
      <c r="AN34" s="6">
        <f t="shared" si="24"/>
        <v>7.694</v>
      </c>
      <c r="AO34" s="6">
        <f>VLOOKUP(A34,NaqResults_2023_5_a_20231030_15!A$2:G$68,7,FALSE)</f>
        <v>7.694</v>
      </c>
      <c r="AP34" s="16" t="s">
        <v>137</v>
      </c>
      <c r="AQ34" s="60">
        <f t="shared" si="27"/>
        <v>0</v>
      </c>
      <c r="AR34" s="13">
        <v>1</v>
      </c>
      <c r="AS34" s="20">
        <f t="shared" ref="AS34:AS68" si="30">AO34</f>
        <v>7.694</v>
      </c>
      <c r="AT34" s="19">
        <f t="shared" ref="AT34:AT65" si="31">AS34/C34</f>
        <v>1</v>
      </c>
      <c r="AU34" s="20" t="s">
        <v>138</v>
      </c>
      <c r="AV34" s="18">
        <f t="shared" ref="AV34:AV68" si="32">C34-AS34</f>
        <v>0</v>
      </c>
    </row>
    <row r="35" spans="1:48" x14ac:dyDescent="0.35">
      <c r="A35" s="9" t="s">
        <v>229</v>
      </c>
      <c r="B35" s="3" t="s">
        <v>140</v>
      </c>
      <c r="C35" s="3">
        <v>211</v>
      </c>
      <c r="D35" s="3">
        <v>55.3</v>
      </c>
      <c r="E35" s="8">
        <v>1</v>
      </c>
      <c r="F35" s="8" t="s">
        <v>131</v>
      </c>
      <c r="G35" s="3" t="s">
        <v>169</v>
      </c>
      <c r="H35" s="3" t="s">
        <v>230</v>
      </c>
      <c r="I35" s="3" t="s">
        <v>143</v>
      </c>
      <c r="J35" s="8">
        <v>0</v>
      </c>
      <c r="K35" s="8">
        <v>0</v>
      </c>
      <c r="L35" s="8">
        <v>0</v>
      </c>
      <c r="M35" s="8">
        <v>0</v>
      </c>
      <c r="N35" s="8" t="s">
        <v>135</v>
      </c>
      <c r="O35" s="8">
        <v>0</v>
      </c>
      <c r="P35" s="3" t="s">
        <v>131</v>
      </c>
      <c r="Q35" s="10">
        <v>211</v>
      </c>
      <c r="R35" s="10">
        <v>211</v>
      </c>
      <c r="S35" s="12" t="s">
        <v>136</v>
      </c>
      <c r="T35" s="12" t="s">
        <v>43</v>
      </c>
      <c r="U35" s="17">
        <f t="shared" si="17"/>
        <v>211</v>
      </c>
      <c r="V35" s="16">
        <v>0</v>
      </c>
      <c r="W35" s="6">
        <f>VLOOKUP(A35,NaqResults_2023_3A_a_20231030_1!A$2:G$67,7,FALSE)</f>
        <v>211</v>
      </c>
      <c r="X35" s="16" t="s">
        <v>137</v>
      </c>
      <c r="Y35" s="60">
        <f t="shared" si="25"/>
        <v>0</v>
      </c>
      <c r="Z35" s="15">
        <v>1</v>
      </c>
      <c r="AA35" s="17">
        <f t="shared" si="18"/>
        <v>211</v>
      </c>
      <c r="AB35" s="6">
        <f t="shared" si="22"/>
        <v>211</v>
      </c>
      <c r="AC35" s="6">
        <f>VLOOKUP(A35,NaqResults_2023_3B_a_20231030_1!A$2:G$67,7,FALSE)</f>
        <v>211</v>
      </c>
      <c r="AD35" s="16" t="s">
        <v>137</v>
      </c>
      <c r="AE35" s="60">
        <f t="shared" si="11"/>
        <v>0</v>
      </c>
      <c r="AF35" s="15">
        <v>1</v>
      </c>
      <c r="AG35" s="17">
        <f t="shared" si="28"/>
        <v>211</v>
      </c>
      <c r="AH35" s="6">
        <f t="shared" si="23"/>
        <v>211</v>
      </c>
      <c r="AI35" s="6">
        <f>VLOOKUP(A35,NaqResults_2023_3C_a_20231030_1!A$2:G$67,7,FALSE)</f>
        <v>211</v>
      </c>
      <c r="AJ35" s="16" t="s">
        <v>137</v>
      </c>
      <c r="AK35" s="60">
        <f t="shared" si="26"/>
        <v>0</v>
      </c>
      <c r="AL35" s="13">
        <v>1</v>
      </c>
      <c r="AM35" s="17">
        <f t="shared" si="29"/>
        <v>211</v>
      </c>
      <c r="AN35" s="6">
        <f t="shared" si="24"/>
        <v>211</v>
      </c>
      <c r="AO35" s="6">
        <f>VLOOKUP(A35,NaqResults_2023_5_a_20231030_15!A$2:G$68,7,FALSE)</f>
        <v>211</v>
      </c>
      <c r="AP35" s="16" t="s">
        <v>137</v>
      </c>
      <c r="AQ35" s="60">
        <f t="shared" si="27"/>
        <v>0</v>
      </c>
      <c r="AR35" s="13">
        <v>1</v>
      </c>
      <c r="AS35" s="20">
        <f t="shared" si="30"/>
        <v>211</v>
      </c>
      <c r="AT35" s="19">
        <f t="shared" si="31"/>
        <v>1</v>
      </c>
      <c r="AU35" s="20" t="s">
        <v>138</v>
      </c>
      <c r="AV35" s="18">
        <f t="shared" si="32"/>
        <v>0</v>
      </c>
    </row>
    <row r="36" spans="1:48" x14ac:dyDescent="0.35">
      <c r="A36" s="9" t="s">
        <v>231</v>
      </c>
      <c r="B36" s="3" t="s">
        <v>140</v>
      </c>
      <c r="C36" s="3">
        <v>211</v>
      </c>
      <c r="D36" s="3">
        <v>55.3</v>
      </c>
      <c r="E36" s="8">
        <v>1</v>
      </c>
      <c r="F36" s="8" t="s">
        <v>131</v>
      </c>
      <c r="G36" s="3" t="s">
        <v>169</v>
      </c>
      <c r="H36" s="3" t="s">
        <v>232</v>
      </c>
      <c r="I36" s="3" t="s">
        <v>143</v>
      </c>
      <c r="J36" s="8">
        <v>0</v>
      </c>
      <c r="K36" s="8">
        <v>0</v>
      </c>
      <c r="L36" s="8">
        <v>0</v>
      </c>
      <c r="M36" s="8">
        <v>0</v>
      </c>
      <c r="N36" s="8" t="s">
        <v>135</v>
      </c>
      <c r="O36" s="8">
        <v>0</v>
      </c>
      <c r="P36" s="3" t="s">
        <v>131</v>
      </c>
      <c r="Q36" s="10">
        <v>211</v>
      </c>
      <c r="R36" s="10">
        <v>211</v>
      </c>
      <c r="S36" s="12" t="s">
        <v>136</v>
      </c>
      <c r="T36" s="12" t="s">
        <v>43</v>
      </c>
      <c r="U36" s="17">
        <f t="shared" si="17"/>
        <v>211</v>
      </c>
      <c r="V36" s="16">
        <v>0</v>
      </c>
      <c r="W36" s="6">
        <f>VLOOKUP(A36,NaqResults_2023_3A_a_20231030_1!A$2:G$67,7,FALSE)</f>
        <v>211</v>
      </c>
      <c r="X36" s="16" t="s">
        <v>137</v>
      </c>
      <c r="Y36" s="60">
        <f t="shared" si="25"/>
        <v>0</v>
      </c>
      <c r="Z36" s="15">
        <v>1</v>
      </c>
      <c r="AA36" s="17">
        <f t="shared" si="18"/>
        <v>211</v>
      </c>
      <c r="AB36" s="6">
        <f t="shared" si="22"/>
        <v>211</v>
      </c>
      <c r="AC36" s="6">
        <f>VLOOKUP(A36,NaqResults_2023_3B_a_20231030_1!A$2:G$67,7,FALSE)</f>
        <v>211</v>
      </c>
      <c r="AD36" s="16" t="s">
        <v>137</v>
      </c>
      <c r="AE36" s="60">
        <f t="shared" si="11"/>
        <v>0</v>
      </c>
      <c r="AF36" s="15">
        <v>1</v>
      </c>
      <c r="AG36" s="17">
        <f t="shared" si="28"/>
        <v>211</v>
      </c>
      <c r="AH36" s="6">
        <f t="shared" si="23"/>
        <v>211</v>
      </c>
      <c r="AI36" s="6">
        <f>VLOOKUP(A36,NaqResults_2023_3C_a_20231030_1!A$2:G$67,7,FALSE)</f>
        <v>211</v>
      </c>
      <c r="AJ36" s="16" t="s">
        <v>137</v>
      </c>
      <c r="AK36" s="60">
        <f t="shared" si="26"/>
        <v>0</v>
      </c>
      <c r="AL36" s="13">
        <v>1</v>
      </c>
      <c r="AM36" s="17">
        <f t="shared" si="29"/>
        <v>211</v>
      </c>
      <c r="AN36" s="6">
        <f t="shared" si="24"/>
        <v>211</v>
      </c>
      <c r="AO36" s="6">
        <f>VLOOKUP(A36,NaqResults_2023_5_a_20231030_15!A$2:G$68,7,FALSE)</f>
        <v>211</v>
      </c>
      <c r="AP36" s="16" t="s">
        <v>137</v>
      </c>
      <c r="AQ36" s="60">
        <f t="shared" si="27"/>
        <v>0</v>
      </c>
      <c r="AR36" s="13">
        <v>1</v>
      </c>
      <c r="AS36" s="20">
        <f t="shared" si="30"/>
        <v>211</v>
      </c>
      <c r="AT36" s="19">
        <f t="shared" si="31"/>
        <v>1</v>
      </c>
      <c r="AU36" s="20" t="s">
        <v>138</v>
      </c>
      <c r="AV36" s="18">
        <f t="shared" si="32"/>
        <v>0</v>
      </c>
    </row>
    <row r="37" spans="1:48" x14ac:dyDescent="0.35">
      <c r="A37" s="9" t="s">
        <v>233</v>
      </c>
      <c r="B37" s="3" t="s">
        <v>130</v>
      </c>
      <c r="C37" s="3">
        <v>6.9619999999999997</v>
      </c>
      <c r="D37" s="3">
        <v>0</v>
      </c>
      <c r="E37" s="8">
        <v>1</v>
      </c>
      <c r="F37" s="8" t="s">
        <v>131</v>
      </c>
      <c r="G37" s="3" t="s">
        <v>234</v>
      </c>
      <c r="H37" s="3" t="s">
        <v>235</v>
      </c>
      <c r="I37" s="3" t="s">
        <v>134</v>
      </c>
      <c r="J37" s="8">
        <v>0</v>
      </c>
      <c r="K37" s="8">
        <v>0</v>
      </c>
      <c r="L37" s="8">
        <v>0</v>
      </c>
      <c r="M37" s="8">
        <v>0</v>
      </c>
      <c r="N37" s="8" t="s">
        <v>135</v>
      </c>
      <c r="O37" s="8">
        <v>0</v>
      </c>
      <c r="P37" s="3" t="s">
        <v>131</v>
      </c>
      <c r="Q37" s="10">
        <v>7.9089999999999998</v>
      </c>
      <c r="R37" s="10">
        <v>7.9089999999999998</v>
      </c>
      <c r="S37" s="12" t="s">
        <v>136</v>
      </c>
      <c r="T37" s="12" t="s">
        <v>43</v>
      </c>
      <c r="U37" s="17">
        <f t="shared" si="17"/>
        <v>6.9619999999999997</v>
      </c>
      <c r="V37" s="16">
        <v>0</v>
      </c>
      <c r="W37" s="6">
        <f>VLOOKUP(A37,NaqResults_2023_3A_a_20231030_1!A$2:G$67,7,FALSE)</f>
        <v>6.9619999999999997</v>
      </c>
      <c r="X37" s="16" t="s">
        <v>137</v>
      </c>
      <c r="Y37" s="60">
        <f t="shared" si="25"/>
        <v>0</v>
      </c>
      <c r="Z37" s="15">
        <v>1</v>
      </c>
      <c r="AA37" s="17">
        <f t="shared" si="18"/>
        <v>6.9619999999999997</v>
      </c>
      <c r="AB37" s="6">
        <f t="shared" si="22"/>
        <v>6.9619999999999997</v>
      </c>
      <c r="AC37" s="6">
        <f>VLOOKUP(A37,NaqResults_2023_3B_a_20231030_1!A$2:G$67,7,FALSE)</f>
        <v>6.9619999999999997</v>
      </c>
      <c r="AD37" s="16" t="s">
        <v>137</v>
      </c>
      <c r="AE37" s="60">
        <f t="shared" si="11"/>
        <v>0</v>
      </c>
      <c r="AF37" s="15">
        <v>1</v>
      </c>
      <c r="AG37" s="17">
        <f t="shared" si="28"/>
        <v>6.9619999999999997</v>
      </c>
      <c r="AH37" s="6">
        <f t="shared" si="23"/>
        <v>6.9619999999999997</v>
      </c>
      <c r="AI37" s="6">
        <f>VLOOKUP(A37,NaqResults_2023_3C_a_20231030_1!A$2:G$67,7,FALSE)</f>
        <v>6.9619999999999997</v>
      </c>
      <c r="AJ37" s="16" t="s">
        <v>137</v>
      </c>
      <c r="AK37" s="60">
        <f t="shared" si="26"/>
        <v>0</v>
      </c>
      <c r="AL37" s="13">
        <v>1</v>
      </c>
      <c r="AM37" s="17">
        <f t="shared" si="29"/>
        <v>6.9619999999999997</v>
      </c>
      <c r="AN37" s="6">
        <f t="shared" si="24"/>
        <v>6.9619999999999997</v>
      </c>
      <c r="AO37" s="6">
        <f>VLOOKUP(A37,NaqResults_2023_5_a_20231030_15!A$2:G$68,7,FALSE)</f>
        <v>6.9619999999999997</v>
      </c>
      <c r="AP37" s="16" t="s">
        <v>137</v>
      </c>
      <c r="AQ37" s="60">
        <f t="shared" si="27"/>
        <v>0</v>
      </c>
      <c r="AR37" s="13">
        <v>1</v>
      </c>
      <c r="AS37" s="20">
        <f t="shared" si="30"/>
        <v>6.9619999999999997</v>
      </c>
      <c r="AT37" s="19">
        <f t="shared" si="31"/>
        <v>1</v>
      </c>
      <c r="AU37" s="20" t="s">
        <v>138</v>
      </c>
      <c r="AV37" s="18">
        <f t="shared" si="32"/>
        <v>0</v>
      </c>
    </row>
    <row r="38" spans="1:48" x14ac:dyDescent="0.35">
      <c r="A38" s="9" t="s">
        <v>236</v>
      </c>
      <c r="B38" s="3" t="s">
        <v>140</v>
      </c>
      <c r="C38" s="3">
        <v>82</v>
      </c>
      <c r="D38" s="3">
        <v>4</v>
      </c>
      <c r="E38" s="8">
        <v>1</v>
      </c>
      <c r="F38" s="8" t="s">
        <v>131</v>
      </c>
      <c r="G38" s="3" t="s">
        <v>237</v>
      </c>
      <c r="H38" s="3" t="s">
        <v>238</v>
      </c>
      <c r="I38" s="3" t="s">
        <v>143</v>
      </c>
      <c r="J38" s="8">
        <v>0</v>
      </c>
      <c r="K38" s="8">
        <v>0</v>
      </c>
      <c r="L38" s="8">
        <v>0</v>
      </c>
      <c r="M38" s="8">
        <v>0</v>
      </c>
      <c r="N38" s="8" t="s">
        <v>135</v>
      </c>
      <c r="O38" s="8">
        <v>0</v>
      </c>
      <c r="P38" s="3" t="s">
        <v>131</v>
      </c>
      <c r="Q38" s="10">
        <v>82</v>
      </c>
      <c r="R38" s="10">
        <v>82</v>
      </c>
      <c r="S38" s="12" t="s">
        <v>136</v>
      </c>
      <c r="T38" s="12" t="s">
        <v>43</v>
      </c>
      <c r="U38" s="17">
        <f t="shared" si="17"/>
        <v>82</v>
      </c>
      <c r="V38" s="16">
        <v>0</v>
      </c>
      <c r="W38" s="6">
        <f>VLOOKUP(A38,NaqResults_2023_3A_a_20231030_1!A$2:G$67,7,FALSE)</f>
        <v>82</v>
      </c>
      <c r="X38" s="16" t="s">
        <v>137</v>
      </c>
      <c r="Y38" s="60">
        <f t="shared" si="25"/>
        <v>0</v>
      </c>
      <c r="Z38" s="15">
        <v>1</v>
      </c>
      <c r="AA38" s="17">
        <f t="shared" si="18"/>
        <v>82</v>
      </c>
      <c r="AB38" s="6">
        <f t="shared" si="22"/>
        <v>82</v>
      </c>
      <c r="AC38" s="6">
        <f>VLOOKUP(A38,NaqResults_2023_3B_a_20231030_1!A$2:G$67,7,FALSE)</f>
        <v>82</v>
      </c>
      <c r="AD38" s="16" t="s">
        <v>137</v>
      </c>
      <c r="AE38" s="60">
        <f t="shared" si="11"/>
        <v>0</v>
      </c>
      <c r="AF38" s="15">
        <v>1</v>
      </c>
      <c r="AG38" s="17">
        <f t="shared" si="28"/>
        <v>82</v>
      </c>
      <c r="AH38" s="6">
        <f t="shared" si="23"/>
        <v>82</v>
      </c>
      <c r="AI38" s="6">
        <f>VLOOKUP(A38,NaqResults_2023_3C_a_20231030_1!A$2:G$67,7,FALSE)</f>
        <v>82</v>
      </c>
      <c r="AJ38" s="16" t="s">
        <v>137</v>
      </c>
      <c r="AK38" s="60">
        <f t="shared" si="26"/>
        <v>0</v>
      </c>
      <c r="AL38" s="13">
        <v>1</v>
      </c>
      <c r="AM38" s="17">
        <f t="shared" si="29"/>
        <v>82</v>
      </c>
      <c r="AN38" s="6">
        <f t="shared" si="24"/>
        <v>82</v>
      </c>
      <c r="AO38" s="6">
        <f>VLOOKUP(A38,NaqResults_2023_5_a_20231030_15!A$2:G$68,7,FALSE)</f>
        <v>82</v>
      </c>
      <c r="AP38" s="16" t="s">
        <v>137</v>
      </c>
      <c r="AQ38" s="60">
        <f t="shared" si="27"/>
        <v>0</v>
      </c>
      <c r="AR38" s="13">
        <v>1</v>
      </c>
      <c r="AS38" s="20">
        <f t="shared" si="30"/>
        <v>82</v>
      </c>
      <c r="AT38" s="19">
        <f t="shared" si="31"/>
        <v>1</v>
      </c>
      <c r="AU38" s="20" t="s">
        <v>138</v>
      </c>
      <c r="AV38" s="18">
        <f t="shared" si="32"/>
        <v>0</v>
      </c>
    </row>
    <row r="39" spans="1:48" x14ac:dyDescent="0.35">
      <c r="A39" s="9" t="s">
        <v>239</v>
      </c>
      <c r="B39" s="3" t="s">
        <v>140</v>
      </c>
      <c r="C39" s="3">
        <v>327.8</v>
      </c>
      <c r="D39" s="3">
        <v>110</v>
      </c>
      <c r="E39" s="8">
        <v>1</v>
      </c>
      <c r="F39" s="8" t="s">
        <v>131</v>
      </c>
      <c r="G39" s="3" t="s">
        <v>240</v>
      </c>
      <c r="H39" s="3" t="s">
        <v>241</v>
      </c>
      <c r="I39" s="3" t="s">
        <v>143</v>
      </c>
      <c r="J39" s="8">
        <v>0</v>
      </c>
      <c r="K39" s="8">
        <v>0</v>
      </c>
      <c r="L39" s="8">
        <v>0</v>
      </c>
      <c r="M39" s="8">
        <v>0</v>
      </c>
      <c r="N39" s="8" t="s">
        <v>135</v>
      </c>
      <c r="O39" s="8">
        <v>0</v>
      </c>
      <c r="P39" s="3" t="s">
        <v>131</v>
      </c>
      <c r="Q39" s="10">
        <v>327.8</v>
      </c>
      <c r="R39" s="10">
        <v>327.8</v>
      </c>
      <c r="S39" s="12" t="s">
        <v>136</v>
      </c>
      <c r="T39" s="12" t="s">
        <v>43</v>
      </c>
      <c r="U39" s="17">
        <f t="shared" si="17"/>
        <v>327.8</v>
      </c>
      <c r="V39" s="16">
        <v>0</v>
      </c>
      <c r="W39" s="6">
        <f>VLOOKUP(A39,NaqResults_2023_3A_a_20231030_1!A$2:G$67,7,FALSE)</f>
        <v>327.8</v>
      </c>
      <c r="X39" s="16" t="s">
        <v>137</v>
      </c>
      <c r="Y39" s="60">
        <f t="shared" si="25"/>
        <v>0</v>
      </c>
      <c r="Z39" s="15">
        <v>1</v>
      </c>
      <c r="AA39" s="17">
        <f t="shared" si="18"/>
        <v>327.8</v>
      </c>
      <c r="AB39" s="6">
        <f t="shared" si="22"/>
        <v>327.8</v>
      </c>
      <c r="AC39" s="6">
        <f>VLOOKUP(A39,NaqResults_2023_3B_a_20231030_1!A$2:G$67,7,FALSE)</f>
        <v>327.8</v>
      </c>
      <c r="AD39" s="16" t="s">
        <v>137</v>
      </c>
      <c r="AE39" s="60">
        <f t="shared" si="11"/>
        <v>0</v>
      </c>
      <c r="AF39" s="15">
        <v>1</v>
      </c>
      <c r="AG39" s="17">
        <f t="shared" si="28"/>
        <v>327.8</v>
      </c>
      <c r="AH39" s="6">
        <f t="shared" si="23"/>
        <v>327.8</v>
      </c>
      <c r="AI39" s="6">
        <f>VLOOKUP(A39,NaqResults_2023_3C_a_20231030_1!A$2:G$67,7,FALSE)</f>
        <v>327.8</v>
      </c>
      <c r="AJ39" s="16" t="s">
        <v>137</v>
      </c>
      <c r="AK39" s="60">
        <f t="shared" si="26"/>
        <v>0</v>
      </c>
      <c r="AL39" s="13">
        <v>1</v>
      </c>
      <c r="AM39" s="17">
        <f t="shared" si="29"/>
        <v>327.8</v>
      </c>
      <c r="AN39" s="6">
        <f t="shared" si="24"/>
        <v>327.8</v>
      </c>
      <c r="AO39" s="6">
        <f>VLOOKUP(A39,NaqResults_2023_5_a_20231030_15!A$2:G$68,7,FALSE)</f>
        <v>327.8</v>
      </c>
      <c r="AP39" s="16" t="s">
        <v>137</v>
      </c>
      <c r="AQ39" s="60">
        <f t="shared" si="27"/>
        <v>0</v>
      </c>
      <c r="AR39" s="13">
        <v>1</v>
      </c>
      <c r="AS39" s="20">
        <f t="shared" si="30"/>
        <v>327.8</v>
      </c>
      <c r="AT39" s="19">
        <f t="shared" si="31"/>
        <v>1</v>
      </c>
      <c r="AU39" s="20" t="s">
        <v>138</v>
      </c>
      <c r="AV39" s="18">
        <f t="shared" si="32"/>
        <v>0</v>
      </c>
    </row>
    <row r="40" spans="1:48" x14ac:dyDescent="0.35">
      <c r="A40" s="9" t="s">
        <v>242</v>
      </c>
      <c r="B40" s="3" t="s">
        <v>140</v>
      </c>
      <c r="C40" s="3">
        <v>330.6</v>
      </c>
      <c r="D40" s="3">
        <v>80</v>
      </c>
      <c r="E40" s="8">
        <v>1</v>
      </c>
      <c r="F40" s="8" t="s">
        <v>131</v>
      </c>
      <c r="G40" s="3" t="s">
        <v>243</v>
      </c>
      <c r="H40" s="3" t="s">
        <v>244</v>
      </c>
      <c r="I40" s="3" t="s">
        <v>143</v>
      </c>
      <c r="J40" s="8">
        <v>0</v>
      </c>
      <c r="K40" s="8">
        <v>0</v>
      </c>
      <c r="L40" s="8">
        <v>0</v>
      </c>
      <c r="M40" s="8">
        <v>0</v>
      </c>
      <c r="N40" s="8" t="s">
        <v>135</v>
      </c>
      <c r="O40" s="8">
        <v>0</v>
      </c>
      <c r="P40" s="3" t="s">
        <v>131</v>
      </c>
      <c r="Q40" s="10">
        <v>330.6</v>
      </c>
      <c r="R40" s="10">
        <v>330.6</v>
      </c>
      <c r="S40" s="12" t="s">
        <v>136</v>
      </c>
      <c r="T40" s="12" t="s">
        <v>43</v>
      </c>
      <c r="U40" s="17">
        <f t="shared" si="17"/>
        <v>330.6</v>
      </c>
      <c r="V40" s="16">
        <v>0</v>
      </c>
      <c r="W40" s="6">
        <f>VLOOKUP(A40,NaqResults_2023_3A_a_20231030_1!A$2:G$67,7,FALSE)</f>
        <v>330.6</v>
      </c>
      <c r="X40" s="16" t="s">
        <v>137</v>
      </c>
      <c r="Y40" s="60">
        <f t="shared" si="25"/>
        <v>0</v>
      </c>
      <c r="Z40" s="15">
        <v>1</v>
      </c>
      <c r="AA40" s="17">
        <f t="shared" si="18"/>
        <v>330.6</v>
      </c>
      <c r="AB40" s="6">
        <f t="shared" si="22"/>
        <v>330.6</v>
      </c>
      <c r="AC40" s="6">
        <f>VLOOKUP(A40,NaqResults_2023_3B_a_20231030_1!A$2:G$67,7,FALSE)</f>
        <v>330.6</v>
      </c>
      <c r="AD40" s="16" t="s">
        <v>137</v>
      </c>
      <c r="AE40" s="60">
        <f t="shared" si="11"/>
        <v>0</v>
      </c>
      <c r="AF40" s="15">
        <v>1</v>
      </c>
      <c r="AG40" s="17">
        <f t="shared" si="28"/>
        <v>330.6</v>
      </c>
      <c r="AH40" s="6">
        <f t="shared" si="23"/>
        <v>330.6</v>
      </c>
      <c r="AI40" s="6">
        <f>VLOOKUP(A40,NaqResults_2023_3C_a_20231030_1!A$2:G$67,7,FALSE)</f>
        <v>330.6</v>
      </c>
      <c r="AJ40" s="16" t="s">
        <v>137</v>
      </c>
      <c r="AK40" s="60">
        <f t="shared" si="26"/>
        <v>0</v>
      </c>
      <c r="AL40" s="13">
        <v>1</v>
      </c>
      <c r="AM40" s="17">
        <f t="shared" si="29"/>
        <v>330.6</v>
      </c>
      <c r="AN40" s="6">
        <f t="shared" si="24"/>
        <v>330.6</v>
      </c>
      <c r="AO40" s="6">
        <f>VLOOKUP(A40,NaqResults_2023_5_a_20231030_15!A$2:G$68,7,FALSE)</f>
        <v>330.6</v>
      </c>
      <c r="AP40" s="16" t="s">
        <v>137</v>
      </c>
      <c r="AQ40" s="60">
        <f t="shared" si="27"/>
        <v>0</v>
      </c>
      <c r="AR40" s="13">
        <v>1</v>
      </c>
      <c r="AS40" s="20">
        <f t="shared" si="30"/>
        <v>330.6</v>
      </c>
      <c r="AT40" s="19">
        <f t="shared" si="31"/>
        <v>1</v>
      </c>
      <c r="AU40" s="20" t="s">
        <v>138</v>
      </c>
      <c r="AV40" s="18">
        <f t="shared" si="32"/>
        <v>0</v>
      </c>
    </row>
    <row r="41" spans="1:48" x14ac:dyDescent="0.35">
      <c r="A41" s="9" t="s">
        <v>245</v>
      </c>
      <c r="B41" s="3" t="s">
        <v>156</v>
      </c>
      <c r="C41" s="3">
        <v>0.81100000000000005</v>
      </c>
      <c r="D41" s="66" t="s">
        <v>131</v>
      </c>
      <c r="E41" s="8">
        <v>1</v>
      </c>
      <c r="F41" s="8" t="s">
        <v>131</v>
      </c>
      <c r="G41" s="3" t="s">
        <v>246</v>
      </c>
      <c r="H41" s="3" t="s">
        <v>247</v>
      </c>
      <c r="I41" s="3" t="s">
        <v>134</v>
      </c>
      <c r="J41" s="8">
        <v>0</v>
      </c>
      <c r="K41" s="8">
        <v>0</v>
      </c>
      <c r="L41" s="8">
        <v>0</v>
      </c>
      <c r="M41" s="8">
        <v>0</v>
      </c>
      <c r="N41" s="8" t="s">
        <v>135</v>
      </c>
      <c r="O41" s="8">
        <v>0</v>
      </c>
      <c r="P41" s="3" t="s">
        <v>131</v>
      </c>
      <c r="Q41" s="10">
        <v>0.82099999999999995</v>
      </c>
      <c r="R41" s="10">
        <v>0.82099999999999995</v>
      </c>
      <c r="S41" s="12" t="s">
        <v>136</v>
      </c>
      <c r="T41" s="12" t="s">
        <v>43</v>
      </c>
      <c r="U41" s="17">
        <f t="shared" si="17"/>
        <v>0.81100000000000005</v>
      </c>
      <c r="V41" s="24"/>
      <c r="W41" s="6">
        <f>VLOOKUP(A41,NaqResults_2023_3A_a_20231030_1!A$2:G$67,7,FALSE)</f>
        <v>0.81100000000000005</v>
      </c>
      <c r="X41" s="16" t="s">
        <v>137</v>
      </c>
      <c r="Y41" s="60">
        <f t="shared" si="25"/>
        <v>0</v>
      </c>
      <c r="Z41" s="15">
        <v>1</v>
      </c>
      <c r="AA41" s="17">
        <f t="shared" si="18"/>
        <v>0.81100000000000005</v>
      </c>
      <c r="AB41" s="24"/>
      <c r="AC41" s="6">
        <f>VLOOKUP(A41,NaqResults_2023_3B_a_20231030_1!A$2:G$67,7,FALSE)</f>
        <v>0.81100000000000005</v>
      </c>
      <c r="AD41" s="16" t="s">
        <v>137</v>
      </c>
      <c r="AE41" s="60">
        <f t="shared" si="11"/>
        <v>0</v>
      </c>
      <c r="AF41" s="15">
        <v>1</v>
      </c>
      <c r="AG41" s="17">
        <f t="shared" si="28"/>
        <v>0.81100000000000005</v>
      </c>
      <c r="AH41" s="6">
        <v>0</v>
      </c>
      <c r="AI41" s="6">
        <f>VLOOKUP(A41,NaqResults_2023_3C_a_20231030_1!A$2:G$67,7,FALSE)</f>
        <v>0.81100000000000005</v>
      </c>
      <c r="AJ41" s="16" t="s">
        <v>137</v>
      </c>
      <c r="AK41" s="60">
        <f t="shared" si="26"/>
        <v>0</v>
      </c>
      <c r="AL41" s="13">
        <v>1</v>
      </c>
      <c r="AM41" s="17">
        <f t="shared" si="29"/>
        <v>0.81100000000000005</v>
      </c>
      <c r="AN41" s="24"/>
      <c r="AO41" s="6">
        <f>VLOOKUP(A41,NaqResults_2023_5_a_20231030_15!A$2:G$68,7,FALSE)</f>
        <v>0.81100000000000005</v>
      </c>
      <c r="AP41" s="16" t="s">
        <v>137</v>
      </c>
      <c r="AQ41" s="60">
        <f t="shared" si="27"/>
        <v>0</v>
      </c>
      <c r="AR41" s="13">
        <v>1</v>
      </c>
      <c r="AS41" s="20">
        <f t="shared" si="30"/>
        <v>0.81100000000000005</v>
      </c>
      <c r="AT41" s="19">
        <f t="shared" si="31"/>
        <v>1</v>
      </c>
      <c r="AU41" s="20" t="s">
        <v>138</v>
      </c>
      <c r="AV41" s="18">
        <f t="shared" si="32"/>
        <v>0</v>
      </c>
    </row>
    <row r="42" spans="1:48" x14ac:dyDescent="0.35">
      <c r="A42" s="9" t="s">
        <v>248</v>
      </c>
      <c r="B42" s="3" t="s">
        <v>140</v>
      </c>
      <c r="C42" s="3">
        <v>109</v>
      </c>
      <c r="D42" s="3">
        <v>4</v>
      </c>
      <c r="E42" s="8">
        <v>1</v>
      </c>
      <c r="F42" s="8" t="s">
        <v>131</v>
      </c>
      <c r="G42" s="3" t="s">
        <v>249</v>
      </c>
      <c r="H42" s="3" t="s">
        <v>250</v>
      </c>
      <c r="I42" s="3" t="s">
        <v>143</v>
      </c>
      <c r="J42" s="8">
        <v>0</v>
      </c>
      <c r="K42" s="8">
        <v>0</v>
      </c>
      <c r="L42" s="8">
        <v>0</v>
      </c>
      <c r="M42" s="8">
        <v>0</v>
      </c>
      <c r="N42" s="8" t="s">
        <v>135</v>
      </c>
      <c r="O42" s="8">
        <v>0</v>
      </c>
      <c r="P42" s="3" t="s">
        <v>131</v>
      </c>
      <c r="Q42" s="10">
        <v>109</v>
      </c>
      <c r="R42" s="10">
        <v>109</v>
      </c>
      <c r="S42" s="12" t="s">
        <v>136</v>
      </c>
      <c r="T42" s="12" t="s">
        <v>43</v>
      </c>
      <c r="U42" s="17">
        <f t="shared" si="17"/>
        <v>109</v>
      </c>
      <c r="V42" s="16">
        <v>0</v>
      </c>
      <c r="W42" s="6">
        <f>VLOOKUP(A42,NaqResults_2023_3A_a_20231030_1!A$2:G$67,7,FALSE)</f>
        <v>109</v>
      </c>
      <c r="X42" s="16" t="s">
        <v>137</v>
      </c>
      <c r="Y42" s="60">
        <f t="shared" si="25"/>
        <v>0</v>
      </c>
      <c r="Z42" s="15">
        <v>1</v>
      </c>
      <c r="AA42" s="17">
        <f t="shared" si="18"/>
        <v>109</v>
      </c>
      <c r="AB42" s="6">
        <f t="shared" ref="AB42:AB52" si="33">W42</f>
        <v>109</v>
      </c>
      <c r="AC42" s="6">
        <f>VLOOKUP(A42,NaqResults_2023_3B_a_20231030_1!A$2:G$67,7,FALSE)</f>
        <v>109</v>
      </c>
      <c r="AD42" s="16" t="s">
        <v>137</v>
      </c>
      <c r="AE42" s="60">
        <f t="shared" si="11"/>
        <v>0</v>
      </c>
      <c r="AF42" s="15">
        <v>1</v>
      </c>
      <c r="AG42" s="17">
        <f t="shared" si="28"/>
        <v>109</v>
      </c>
      <c r="AH42" s="6">
        <f t="shared" ref="AH42:AH52" si="34">AC42</f>
        <v>109</v>
      </c>
      <c r="AI42" s="6">
        <f>VLOOKUP(A42,NaqResults_2023_3C_a_20231030_1!A$2:G$67,7,FALSE)</f>
        <v>109</v>
      </c>
      <c r="AJ42" s="16" t="s">
        <v>137</v>
      </c>
      <c r="AK42" s="60">
        <f t="shared" si="26"/>
        <v>0</v>
      </c>
      <c r="AL42" s="13">
        <v>1</v>
      </c>
      <c r="AM42" s="17">
        <f t="shared" si="29"/>
        <v>109</v>
      </c>
      <c r="AN42" s="6">
        <f t="shared" ref="AN42:AN52" si="35">AI42</f>
        <v>109</v>
      </c>
      <c r="AO42" s="6">
        <f>VLOOKUP(A42,NaqResults_2023_5_a_20231030_15!A$2:G$68,7,FALSE)</f>
        <v>109</v>
      </c>
      <c r="AP42" s="16" t="s">
        <v>137</v>
      </c>
      <c r="AQ42" s="60">
        <f t="shared" si="27"/>
        <v>0</v>
      </c>
      <c r="AR42" s="13">
        <v>1</v>
      </c>
      <c r="AS42" s="20">
        <f t="shared" si="30"/>
        <v>109</v>
      </c>
      <c r="AT42" s="19">
        <f t="shared" si="31"/>
        <v>1</v>
      </c>
      <c r="AU42" s="20" t="s">
        <v>138</v>
      </c>
      <c r="AV42" s="18">
        <f t="shared" si="32"/>
        <v>0</v>
      </c>
    </row>
    <row r="43" spans="1:48" x14ac:dyDescent="0.35">
      <c r="A43" s="9" t="s">
        <v>251</v>
      </c>
      <c r="B43" s="3" t="s">
        <v>140</v>
      </c>
      <c r="C43" s="3">
        <v>33.908999999999999</v>
      </c>
      <c r="D43" s="3">
        <v>2.1280000000000001</v>
      </c>
      <c r="E43" s="8">
        <v>1</v>
      </c>
      <c r="F43" s="8" t="s">
        <v>131</v>
      </c>
      <c r="G43" s="3" t="s">
        <v>252</v>
      </c>
      <c r="H43" s="3" t="s">
        <v>253</v>
      </c>
      <c r="I43" s="3" t="s">
        <v>143</v>
      </c>
      <c r="J43" s="8">
        <v>0</v>
      </c>
      <c r="K43" s="8">
        <v>0</v>
      </c>
      <c r="L43" s="8">
        <v>0</v>
      </c>
      <c r="M43" s="8">
        <v>0</v>
      </c>
      <c r="N43" s="8" t="s">
        <v>195</v>
      </c>
      <c r="O43" s="8">
        <v>0</v>
      </c>
      <c r="P43" s="3" t="s">
        <v>131</v>
      </c>
      <c r="Q43" s="10">
        <v>33.908999999999999</v>
      </c>
      <c r="R43" s="69">
        <v>33.908999999999999</v>
      </c>
      <c r="S43" s="12" t="s">
        <v>136</v>
      </c>
      <c r="T43" s="12" t="s">
        <v>43</v>
      </c>
      <c r="U43" s="17">
        <f t="shared" si="17"/>
        <v>33.908999999999999</v>
      </c>
      <c r="V43" s="16">
        <v>0</v>
      </c>
      <c r="W43" s="6">
        <f>VLOOKUP(A43,NaqResults_2023_3A_a_20231030_1!A$2:G$67,7,FALSE)</f>
        <v>33.908999999999999</v>
      </c>
      <c r="X43" s="16" t="s">
        <v>137</v>
      </c>
      <c r="Y43" s="60">
        <f t="shared" si="25"/>
        <v>0</v>
      </c>
      <c r="Z43" s="15">
        <v>1</v>
      </c>
      <c r="AA43" s="17">
        <f t="shared" si="18"/>
        <v>33.908999999999999</v>
      </c>
      <c r="AB43" s="6">
        <f t="shared" si="33"/>
        <v>33.908999999999999</v>
      </c>
      <c r="AC43" s="6">
        <f>VLOOKUP(A43,NaqResults_2023_3B_a_20231030_1!A$2:G$67,7,FALSE)</f>
        <v>33.908999999999999</v>
      </c>
      <c r="AD43" s="16" t="s">
        <v>137</v>
      </c>
      <c r="AE43" s="60">
        <f t="shared" si="11"/>
        <v>0</v>
      </c>
      <c r="AF43" s="15">
        <v>1</v>
      </c>
      <c r="AG43" s="17">
        <f t="shared" si="28"/>
        <v>33.908999999999999</v>
      </c>
      <c r="AH43" s="6">
        <f t="shared" si="34"/>
        <v>33.908999999999999</v>
      </c>
      <c r="AI43" s="6">
        <f>VLOOKUP(A43,NaqResults_2023_3C_a_20231030_1!A$2:G$67,7,FALSE)</f>
        <v>33.908999999999999</v>
      </c>
      <c r="AJ43" s="16" t="s">
        <v>137</v>
      </c>
      <c r="AK43" s="60">
        <f t="shared" si="26"/>
        <v>0</v>
      </c>
      <c r="AL43" s="13">
        <v>1</v>
      </c>
      <c r="AM43" s="17">
        <f t="shared" si="29"/>
        <v>33.908999999999999</v>
      </c>
      <c r="AN43" s="6">
        <f t="shared" si="35"/>
        <v>33.908999999999999</v>
      </c>
      <c r="AO43" s="6">
        <f>VLOOKUP(A43,NaqResults_2023_5_a_20231030_15!A$2:G$68,7,FALSE)</f>
        <v>33.908999999999999</v>
      </c>
      <c r="AP43" s="16" t="s">
        <v>137</v>
      </c>
      <c r="AQ43" s="60">
        <f t="shared" si="27"/>
        <v>0</v>
      </c>
      <c r="AR43" s="13">
        <v>1</v>
      </c>
      <c r="AS43" s="20">
        <f t="shared" si="30"/>
        <v>33.908999999999999</v>
      </c>
      <c r="AT43" s="19">
        <f t="shared" si="31"/>
        <v>1</v>
      </c>
      <c r="AU43" s="20" t="s">
        <v>138</v>
      </c>
      <c r="AV43" s="18">
        <f t="shared" si="32"/>
        <v>0</v>
      </c>
    </row>
    <row r="44" spans="1:48" x14ac:dyDescent="0.35">
      <c r="A44" s="9" t="s">
        <v>254</v>
      </c>
      <c r="B44" s="3" t="s">
        <v>140</v>
      </c>
      <c r="C44" s="3">
        <v>29.300999999999998</v>
      </c>
      <c r="D44" s="3">
        <v>9.35</v>
      </c>
      <c r="E44" s="8">
        <v>1</v>
      </c>
      <c r="F44" s="8" t="s">
        <v>131</v>
      </c>
      <c r="G44" s="3" t="s">
        <v>169</v>
      </c>
      <c r="H44" s="3" t="s">
        <v>255</v>
      </c>
      <c r="I44" s="3" t="s">
        <v>143</v>
      </c>
      <c r="J44" s="8">
        <v>0</v>
      </c>
      <c r="K44" s="8">
        <v>0</v>
      </c>
      <c r="L44" s="8">
        <v>0</v>
      </c>
      <c r="M44" s="8">
        <v>0</v>
      </c>
      <c r="N44" s="8" t="s">
        <v>135</v>
      </c>
      <c r="O44" s="8">
        <v>0</v>
      </c>
      <c r="P44" s="3" t="s">
        <v>131</v>
      </c>
      <c r="Q44" s="10">
        <v>31</v>
      </c>
      <c r="R44" s="69">
        <f>Q44</f>
        <v>31</v>
      </c>
      <c r="S44" s="12" t="s">
        <v>136</v>
      </c>
      <c r="T44" s="12" t="s">
        <v>43</v>
      </c>
      <c r="U44" s="17">
        <f t="shared" si="17"/>
        <v>29.300999999999998</v>
      </c>
      <c r="V44" s="16">
        <v>0</v>
      </c>
      <c r="W44" s="6">
        <f>VLOOKUP(A44,NaqResults_2023_3A_a_20231030_1!A$2:G$67,7,FALSE)</f>
        <v>29.300999999999998</v>
      </c>
      <c r="X44" s="16" t="s">
        <v>137</v>
      </c>
      <c r="Y44" s="60">
        <f t="shared" si="25"/>
        <v>0</v>
      </c>
      <c r="Z44" s="15">
        <v>1</v>
      </c>
      <c r="AA44" s="17">
        <f t="shared" si="18"/>
        <v>29.300999999999998</v>
      </c>
      <c r="AB44" s="6">
        <f t="shared" si="33"/>
        <v>29.300999999999998</v>
      </c>
      <c r="AC44" s="6">
        <f>VLOOKUP(A44,NaqResults_2023_3B_a_20231030_1!A$2:G$67,7,FALSE)</f>
        <v>29.300999999999998</v>
      </c>
      <c r="AD44" s="16" t="s">
        <v>137</v>
      </c>
      <c r="AE44" s="60">
        <f t="shared" si="11"/>
        <v>0</v>
      </c>
      <c r="AF44" s="15">
        <v>1</v>
      </c>
      <c r="AG44" s="17">
        <f t="shared" si="28"/>
        <v>29.300999999999998</v>
      </c>
      <c r="AH44" s="6">
        <f t="shared" si="34"/>
        <v>29.300999999999998</v>
      </c>
      <c r="AI44" s="6">
        <f>VLOOKUP(A44,NaqResults_2023_3C_a_20231030_1!A$2:G$67,7,FALSE)</f>
        <v>29.300999999999998</v>
      </c>
      <c r="AJ44" s="16" t="s">
        <v>137</v>
      </c>
      <c r="AK44" s="60">
        <f t="shared" si="26"/>
        <v>0</v>
      </c>
      <c r="AL44" s="13">
        <v>1</v>
      </c>
      <c r="AM44" s="17">
        <f t="shared" si="29"/>
        <v>29.300999999999998</v>
      </c>
      <c r="AN44" s="6">
        <f t="shared" si="35"/>
        <v>29.300999999999998</v>
      </c>
      <c r="AO44" s="6">
        <f>VLOOKUP(A44,NaqResults_2023_5_a_20231030_15!A$2:G$68,7,FALSE)</f>
        <v>29.300999999999998</v>
      </c>
      <c r="AP44" s="16" t="s">
        <v>137</v>
      </c>
      <c r="AQ44" s="60">
        <f t="shared" si="27"/>
        <v>0</v>
      </c>
      <c r="AR44" s="13">
        <v>1</v>
      </c>
      <c r="AS44" s="20">
        <f t="shared" si="30"/>
        <v>29.300999999999998</v>
      </c>
      <c r="AT44" s="19">
        <f t="shared" si="31"/>
        <v>1</v>
      </c>
      <c r="AU44" s="20" t="s">
        <v>138</v>
      </c>
      <c r="AV44" s="18">
        <f t="shared" si="32"/>
        <v>0</v>
      </c>
    </row>
    <row r="45" spans="1:48" x14ac:dyDescent="0.35">
      <c r="A45" s="9" t="s">
        <v>256</v>
      </c>
      <c r="B45" s="3" t="s">
        <v>140</v>
      </c>
      <c r="C45" s="3">
        <v>110.5</v>
      </c>
      <c r="D45" s="3">
        <v>13.2</v>
      </c>
      <c r="E45" s="8">
        <v>1</v>
      </c>
      <c r="F45" s="8" t="s">
        <v>131</v>
      </c>
      <c r="G45" s="3" t="s">
        <v>169</v>
      </c>
      <c r="H45" s="3" t="s">
        <v>257</v>
      </c>
      <c r="I45" s="3" t="s">
        <v>143</v>
      </c>
      <c r="J45" s="8">
        <v>0</v>
      </c>
      <c r="K45" s="8">
        <v>0</v>
      </c>
      <c r="L45" s="8">
        <v>0</v>
      </c>
      <c r="M45" s="8">
        <v>0</v>
      </c>
      <c r="N45" s="8" t="s">
        <v>135</v>
      </c>
      <c r="O45" s="8">
        <v>0</v>
      </c>
      <c r="P45" s="3" t="s">
        <v>131</v>
      </c>
      <c r="Q45" s="10">
        <v>110.5</v>
      </c>
      <c r="R45" s="69">
        <v>110.5</v>
      </c>
      <c r="S45" s="12" t="s">
        <v>136</v>
      </c>
      <c r="T45" s="12" t="s">
        <v>43</v>
      </c>
      <c r="U45" s="17">
        <f t="shared" si="17"/>
        <v>110.5</v>
      </c>
      <c r="V45" s="16">
        <v>0</v>
      </c>
      <c r="W45" s="6">
        <f>VLOOKUP(A45,NaqResults_2023_3A_a_20231030_1!A$2:G$67,7,FALSE)</f>
        <v>110.5</v>
      </c>
      <c r="X45" s="16" t="s">
        <v>137</v>
      </c>
      <c r="Y45" s="60">
        <f t="shared" si="25"/>
        <v>0</v>
      </c>
      <c r="Z45" s="15">
        <v>1</v>
      </c>
      <c r="AA45" s="17">
        <f t="shared" si="18"/>
        <v>110.5</v>
      </c>
      <c r="AB45" s="6">
        <f t="shared" si="33"/>
        <v>110.5</v>
      </c>
      <c r="AC45" s="6">
        <f>VLOOKUP(A45,NaqResults_2023_3B_a_20231030_1!A$2:G$67,7,FALSE)</f>
        <v>110.5</v>
      </c>
      <c r="AD45" s="16" t="s">
        <v>137</v>
      </c>
      <c r="AE45" s="60">
        <f t="shared" si="11"/>
        <v>0</v>
      </c>
      <c r="AF45" s="15">
        <v>1</v>
      </c>
      <c r="AG45" s="17">
        <f t="shared" si="28"/>
        <v>110.5</v>
      </c>
      <c r="AH45" s="6">
        <f t="shared" si="34"/>
        <v>110.5</v>
      </c>
      <c r="AI45" s="6">
        <f>VLOOKUP(A45,NaqResults_2023_3C_a_20231030_1!A$2:G$67,7,FALSE)</f>
        <v>110.5</v>
      </c>
      <c r="AJ45" s="16" t="s">
        <v>137</v>
      </c>
      <c r="AK45" s="60">
        <f t="shared" si="26"/>
        <v>0</v>
      </c>
      <c r="AL45" s="13">
        <v>1</v>
      </c>
      <c r="AM45" s="17">
        <f t="shared" si="29"/>
        <v>110.5</v>
      </c>
      <c r="AN45" s="6">
        <f t="shared" si="35"/>
        <v>110.5</v>
      </c>
      <c r="AO45" s="6">
        <f>VLOOKUP(A45,NaqResults_2023_5_a_20231030_15!A$2:G$68,7,FALSE)</f>
        <v>110.5</v>
      </c>
      <c r="AP45" s="16" t="s">
        <v>137</v>
      </c>
      <c r="AQ45" s="60">
        <f t="shared" si="27"/>
        <v>0</v>
      </c>
      <c r="AR45" s="13">
        <v>1</v>
      </c>
      <c r="AS45" s="20">
        <f t="shared" si="30"/>
        <v>110.5</v>
      </c>
      <c r="AT45" s="19">
        <f t="shared" si="31"/>
        <v>1</v>
      </c>
      <c r="AU45" s="20" t="s">
        <v>138</v>
      </c>
      <c r="AV45" s="18">
        <f t="shared" si="32"/>
        <v>0</v>
      </c>
    </row>
    <row r="46" spans="1:48" x14ac:dyDescent="0.35">
      <c r="A46" s="9" t="s">
        <v>258</v>
      </c>
      <c r="B46" s="3" t="s">
        <v>140</v>
      </c>
      <c r="C46" s="3">
        <v>123.7</v>
      </c>
      <c r="D46" s="3">
        <v>13.2</v>
      </c>
      <c r="E46" s="8">
        <v>1</v>
      </c>
      <c r="F46" s="8" t="s">
        <v>131</v>
      </c>
      <c r="G46" s="3" t="s">
        <v>169</v>
      </c>
      <c r="H46" s="3" t="s">
        <v>259</v>
      </c>
      <c r="I46" s="3" t="s">
        <v>143</v>
      </c>
      <c r="J46" s="8">
        <v>0</v>
      </c>
      <c r="K46" s="8">
        <v>0</v>
      </c>
      <c r="L46" s="8">
        <v>0</v>
      </c>
      <c r="M46" s="8">
        <v>0</v>
      </c>
      <c r="N46" s="8" t="s">
        <v>135</v>
      </c>
      <c r="O46" s="8">
        <v>0</v>
      </c>
      <c r="P46" s="3" t="s">
        <v>131</v>
      </c>
      <c r="Q46" s="10">
        <v>124</v>
      </c>
      <c r="R46" s="69">
        <f>Q46</f>
        <v>124</v>
      </c>
      <c r="S46" s="12" t="s">
        <v>136</v>
      </c>
      <c r="T46" s="12" t="s">
        <v>43</v>
      </c>
      <c r="U46" s="17">
        <f t="shared" si="17"/>
        <v>123.7</v>
      </c>
      <c r="V46" s="16">
        <v>0</v>
      </c>
      <c r="W46" s="6">
        <f>VLOOKUP(A46,NaqResults_2023_3A_a_20231030_1!A$2:G$67,7,FALSE)</f>
        <v>123.7</v>
      </c>
      <c r="X46" s="16" t="s">
        <v>137</v>
      </c>
      <c r="Y46" s="60">
        <f t="shared" si="25"/>
        <v>0</v>
      </c>
      <c r="Z46" s="15">
        <v>1</v>
      </c>
      <c r="AA46" s="17">
        <f t="shared" si="18"/>
        <v>123.7</v>
      </c>
      <c r="AB46" s="6">
        <f t="shared" si="33"/>
        <v>123.7</v>
      </c>
      <c r="AC46" s="6">
        <f>VLOOKUP(A46,NaqResults_2023_3B_a_20231030_1!A$2:G$67,7,FALSE)</f>
        <v>123.7</v>
      </c>
      <c r="AD46" s="16" t="s">
        <v>137</v>
      </c>
      <c r="AE46" s="60">
        <f t="shared" si="11"/>
        <v>0</v>
      </c>
      <c r="AF46" s="15">
        <v>1</v>
      </c>
      <c r="AG46" s="17">
        <f t="shared" si="28"/>
        <v>123.7</v>
      </c>
      <c r="AH46" s="6">
        <f t="shared" si="34"/>
        <v>123.7</v>
      </c>
      <c r="AI46" s="6">
        <f>VLOOKUP(A46,NaqResults_2023_3C_a_20231030_1!A$2:G$67,7,FALSE)</f>
        <v>123.7</v>
      </c>
      <c r="AJ46" s="16" t="s">
        <v>137</v>
      </c>
      <c r="AK46" s="60">
        <f t="shared" si="26"/>
        <v>0</v>
      </c>
      <c r="AL46" s="13">
        <v>1</v>
      </c>
      <c r="AM46" s="17">
        <f t="shared" si="29"/>
        <v>123.7</v>
      </c>
      <c r="AN46" s="6">
        <f t="shared" si="35"/>
        <v>123.7</v>
      </c>
      <c r="AO46" s="6">
        <f>VLOOKUP(A46,NaqResults_2023_5_a_20231030_15!A$2:G$68,7,FALSE)</f>
        <v>123.7</v>
      </c>
      <c r="AP46" s="16" t="s">
        <v>137</v>
      </c>
      <c r="AQ46" s="60">
        <f t="shared" si="27"/>
        <v>0</v>
      </c>
      <c r="AR46" s="13">
        <v>1</v>
      </c>
      <c r="AS46" s="20">
        <f t="shared" si="30"/>
        <v>123.7</v>
      </c>
      <c r="AT46" s="19">
        <f t="shared" si="31"/>
        <v>1</v>
      </c>
      <c r="AU46" s="20" t="s">
        <v>138</v>
      </c>
      <c r="AV46" s="18">
        <f t="shared" si="32"/>
        <v>0</v>
      </c>
    </row>
    <row r="47" spans="1:48" x14ac:dyDescent="0.35">
      <c r="A47" s="9" t="s">
        <v>260</v>
      </c>
      <c r="B47" s="3" t="s">
        <v>140</v>
      </c>
      <c r="C47" s="3">
        <v>30.8</v>
      </c>
      <c r="D47" s="3">
        <v>9.35</v>
      </c>
      <c r="E47" s="8">
        <v>1</v>
      </c>
      <c r="F47" s="8" t="s">
        <v>131</v>
      </c>
      <c r="G47" s="3" t="s">
        <v>169</v>
      </c>
      <c r="H47" s="3" t="s">
        <v>261</v>
      </c>
      <c r="I47" s="3" t="s">
        <v>143</v>
      </c>
      <c r="J47" s="8">
        <v>0</v>
      </c>
      <c r="K47" s="8">
        <v>0</v>
      </c>
      <c r="L47" s="8">
        <v>0</v>
      </c>
      <c r="M47" s="8">
        <v>0</v>
      </c>
      <c r="N47" s="8" t="s">
        <v>135</v>
      </c>
      <c r="O47" s="8">
        <v>0</v>
      </c>
      <c r="P47" s="3" t="s">
        <v>131</v>
      </c>
      <c r="Q47" s="10">
        <v>30.5</v>
      </c>
      <c r="R47" s="69">
        <v>30.5</v>
      </c>
      <c r="S47" s="12" t="s">
        <v>136</v>
      </c>
      <c r="T47" s="12" t="s">
        <v>43</v>
      </c>
      <c r="U47" s="17">
        <f t="shared" si="17"/>
        <v>30.5</v>
      </c>
      <c r="V47" s="16">
        <v>0</v>
      </c>
      <c r="W47" s="6">
        <f>VLOOKUP(A47,NaqResults_2023_3A_a_20231030_1!A$2:G$67,7,FALSE)</f>
        <v>30.5</v>
      </c>
      <c r="X47" s="16" t="s">
        <v>137</v>
      </c>
      <c r="Y47" s="60">
        <f t="shared" si="25"/>
        <v>0</v>
      </c>
      <c r="Z47" s="15">
        <v>1</v>
      </c>
      <c r="AA47" s="17">
        <f t="shared" si="18"/>
        <v>30.5</v>
      </c>
      <c r="AB47" s="6">
        <f t="shared" si="33"/>
        <v>30.5</v>
      </c>
      <c r="AC47" s="6">
        <f>VLOOKUP(A47,NaqResults_2023_3B_a_20231030_1!A$2:G$67,7,FALSE)</f>
        <v>30.5</v>
      </c>
      <c r="AD47" s="16" t="s">
        <v>137</v>
      </c>
      <c r="AE47" s="60">
        <f t="shared" si="11"/>
        <v>0</v>
      </c>
      <c r="AF47" s="15">
        <v>1</v>
      </c>
      <c r="AG47" s="17">
        <f t="shared" si="28"/>
        <v>30.8</v>
      </c>
      <c r="AH47" s="6">
        <f t="shared" si="34"/>
        <v>30.5</v>
      </c>
      <c r="AI47" s="6">
        <f>VLOOKUP(A47,NaqResults_2023_3C_a_20231030_1!A$2:G$67,7,FALSE)</f>
        <v>30.8</v>
      </c>
      <c r="AJ47" s="16" t="s">
        <v>137</v>
      </c>
      <c r="AK47" s="60">
        <f t="shared" si="26"/>
        <v>0</v>
      </c>
      <c r="AL47" s="13">
        <v>1</v>
      </c>
      <c r="AM47" s="17">
        <f t="shared" si="29"/>
        <v>30.8</v>
      </c>
      <c r="AN47" s="6">
        <f t="shared" si="35"/>
        <v>30.8</v>
      </c>
      <c r="AO47" s="6">
        <f>VLOOKUP(A47,NaqResults_2023_5_a_20231030_15!A$2:G$68,7,FALSE)</f>
        <v>30.8</v>
      </c>
      <c r="AP47" s="16" t="s">
        <v>137</v>
      </c>
      <c r="AQ47" s="60">
        <f t="shared" si="27"/>
        <v>0</v>
      </c>
      <c r="AR47" s="13">
        <v>1</v>
      </c>
      <c r="AS47" s="20">
        <f t="shared" si="30"/>
        <v>30.8</v>
      </c>
      <c r="AT47" s="19">
        <f t="shared" si="31"/>
        <v>1</v>
      </c>
      <c r="AU47" s="20" t="s">
        <v>138</v>
      </c>
      <c r="AV47" s="18">
        <f t="shared" si="32"/>
        <v>0</v>
      </c>
    </row>
    <row r="48" spans="1:48" x14ac:dyDescent="0.35">
      <c r="A48" s="9" t="s">
        <v>262</v>
      </c>
      <c r="B48" s="3" t="s">
        <v>140</v>
      </c>
      <c r="C48" s="3">
        <v>37</v>
      </c>
      <c r="D48" s="3">
        <v>9.1999999999999993</v>
      </c>
      <c r="E48" s="8">
        <v>1</v>
      </c>
      <c r="F48" s="8" t="s">
        <v>131</v>
      </c>
      <c r="G48" s="3" t="s">
        <v>169</v>
      </c>
      <c r="H48" s="3" t="s">
        <v>263</v>
      </c>
      <c r="I48" s="3" t="s">
        <v>143</v>
      </c>
      <c r="J48" s="8">
        <v>0</v>
      </c>
      <c r="K48" s="8">
        <v>0</v>
      </c>
      <c r="L48" s="8">
        <v>0</v>
      </c>
      <c r="M48" s="8">
        <v>0</v>
      </c>
      <c r="N48" s="8" t="s">
        <v>135</v>
      </c>
      <c r="O48" s="8">
        <v>0</v>
      </c>
      <c r="P48" s="3" t="s">
        <v>131</v>
      </c>
      <c r="Q48" s="10">
        <v>37</v>
      </c>
      <c r="R48" s="69">
        <v>37</v>
      </c>
      <c r="S48" s="12" t="s">
        <v>136</v>
      </c>
      <c r="T48" s="12" t="s">
        <v>43</v>
      </c>
      <c r="U48" s="17">
        <f t="shared" si="17"/>
        <v>37</v>
      </c>
      <c r="V48" s="16">
        <v>0</v>
      </c>
      <c r="W48" s="6">
        <f>VLOOKUP(A48,NaqResults_2023_3A_a_20231030_1!A$2:G$67,7,FALSE)</f>
        <v>37</v>
      </c>
      <c r="X48" s="16" t="s">
        <v>137</v>
      </c>
      <c r="Y48" s="60">
        <f t="shared" si="25"/>
        <v>0</v>
      </c>
      <c r="Z48" s="15">
        <v>1</v>
      </c>
      <c r="AA48" s="17">
        <f t="shared" si="18"/>
        <v>37</v>
      </c>
      <c r="AB48" s="6">
        <f t="shared" si="33"/>
        <v>37</v>
      </c>
      <c r="AC48" s="6">
        <f>VLOOKUP(A48,NaqResults_2023_3B_a_20231030_1!A$2:G$67,7,FALSE)</f>
        <v>37</v>
      </c>
      <c r="AD48" s="16" t="s">
        <v>137</v>
      </c>
      <c r="AE48" s="60">
        <f t="shared" si="11"/>
        <v>0</v>
      </c>
      <c r="AF48" s="15">
        <v>1</v>
      </c>
      <c r="AG48" s="17">
        <f t="shared" si="28"/>
        <v>37</v>
      </c>
      <c r="AH48" s="6">
        <f t="shared" si="34"/>
        <v>37</v>
      </c>
      <c r="AI48" s="6">
        <f>VLOOKUP(A48,NaqResults_2023_3C_a_20231030_1!A$2:G$67,7,FALSE)</f>
        <v>37</v>
      </c>
      <c r="AJ48" s="16" t="s">
        <v>137</v>
      </c>
      <c r="AK48" s="60">
        <f t="shared" si="26"/>
        <v>0</v>
      </c>
      <c r="AL48" s="13">
        <v>1</v>
      </c>
      <c r="AM48" s="17">
        <f t="shared" si="29"/>
        <v>37</v>
      </c>
      <c r="AN48" s="6">
        <f t="shared" si="35"/>
        <v>37</v>
      </c>
      <c r="AO48" s="6">
        <f>VLOOKUP(A48,NaqResults_2023_5_a_20231030_15!A$2:G$68,7,FALSE)</f>
        <v>37</v>
      </c>
      <c r="AP48" s="16" t="s">
        <v>137</v>
      </c>
      <c r="AQ48" s="60">
        <f t="shared" si="27"/>
        <v>0</v>
      </c>
      <c r="AR48" s="13">
        <v>1</v>
      </c>
      <c r="AS48" s="20">
        <f t="shared" si="30"/>
        <v>37</v>
      </c>
      <c r="AT48" s="19">
        <f t="shared" si="31"/>
        <v>1</v>
      </c>
      <c r="AU48" s="20" t="s">
        <v>138</v>
      </c>
      <c r="AV48" s="18">
        <f t="shared" si="32"/>
        <v>0</v>
      </c>
    </row>
    <row r="49" spans="1:48" x14ac:dyDescent="0.35">
      <c r="A49" s="9" t="s">
        <v>264</v>
      </c>
      <c r="B49" s="3" t="s">
        <v>140</v>
      </c>
      <c r="C49" s="3">
        <v>37</v>
      </c>
      <c r="D49" s="3">
        <v>9.1999999999999993</v>
      </c>
      <c r="E49" s="8">
        <v>1</v>
      </c>
      <c r="F49" s="8" t="s">
        <v>131</v>
      </c>
      <c r="G49" s="3" t="s">
        <v>169</v>
      </c>
      <c r="H49" s="3" t="s">
        <v>265</v>
      </c>
      <c r="I49" s="3" t="s">
        <v>143</v>
      </c>
      <c r="J49" s="8">
        <v>0</v>
      </c>
      <c r="K49" s="8">
        <v>0</v>
      </c>
      <c r="L49" s="8">
        <v>0</v>
      </c>
      <c r="M49" s="8">
        <v>0</v>
      </c>
      <c r="N49" s="8" t="s">
        <v>135</v>
      </c>
      <c r="O49" s="8">
        <v>0</v>
      </c>
      <c r="P49" s="3" t="s">
        <v>131</v>
      </c>
      <c r="Q49" s="10">
        <v>37</v>
      </c>
      <c r="R49" s="69">
        <v>37</v>
      </c>
      <c r="S49" s="12" t="s">
        <v>136</v>
      </c>
      <c r="T49" s="12" t="s">
        <v>43</v>
      </c>
      <c r="U49" s="17">
        <f t="shared" si="17"/>
        <v>37</v>
      </c>
      <c r="V49" s="16">
        <v>0</v>
      </c>
      <c r="W49" s="6">
        <f>VLOOKUP(A49,NaqResults_2023_3A_a_20231030_1!A$2:G$67,7,FALSE)</f>
        <v>37</v>
      </c>
      <c r="X49" s="16" t="s">
        <v>137</v>
      </c>
      <c r="Y49" s="60">
        <f t="shared" si="25"/>
        <v>0</v>
      </c>
      <c r="Z49" s="15">
        <v>1</v>
      </c>
      <c r="AA49" s="17">
        <f t="shared" si="18"/>
        <v>37</v>
      </c>
      <c r="AB49" s="6">
        <f t="shared" si="33"/>
        <v>37</v>
      </c>
      <c r="AC49" s="6">
        <f>VLOOKUP(A49,NaqResults_2023_3B_a_20231030_1!A$2:G$67,7,FALSE)</f>
        <v>37</v>
      </c>
      <c r="AD49" s="16" t="s">
        <v>137</v>
      </c>
      <c r="AE49" s="60">
        <f t="shared" si="11"/>
        <v>0</v>
      </c>
      <c r="AF49" s="15">
        <v>1</v>
      </c>
      <c r="AG49" s="17">
        <f t="shared" si="28"/>
        <v>37</v>
      </c>
      <c r="AH49" s="6">
        <f t="shared" si="34"/>
        <v>37</v>
      </c>
      <c r="AI49" s="6">
        <f>VLOOKUP(A49,NaqResults_2023_3C_a_20231030_1!A$2:G$67,7,FALSE)</f>
        <v>37</v>
      </c>
      <c r="AJ49" s="16" t="s">
        <v>137</v>
      </c>
      <c r="AK49" s="60">
        <f t="shared" si="26"/>
        <v>0</v>
      </c>
      <c r="AL49" s="13">
        <v>1</v>
      </c>
      <c r="AM49" s="17">
        <f t="shared" si="29"/>
        <v>37</v>
      </c>
      <c r="AN49" s="6">
        <f t="shared" si="35"/>
        <v>37</v>
      </c>
      <c r="AO49" s="6">
        <f>VLOOKUP(A49,NaqResults_2023_5_a_20231030_15!A$2:G$68,7,FALSE)</f>
        <v>37</v>
      </c>
      <c r="AP49" s="16" t="s">
        <v>137</v>
      </c>
      <c r="AQ49" s="60">
        <f t="shared" si="27"/>
        <v>0</v>
      </c>
      <c r="AR49" s="13">
        <v>1</v>
      </c>
      <c r="AS49" s="20">
        <f t="shared" si="30"/>
        <v>37</v>
      </c>
      <c r="AT49" s="19">
        <f t="shared" si="31"/>
        <v>1</v>
      </c>
      <c r="AU49" s="20" t="s">
        <v>138</v>
      </c>
      <c r="AV49" s="18">
        <f t="shared" si="32"/>
        <v>0</v>
      </c>
    </row>
    <row r="50" spans="1:48" x14ac:dyDescent="0.35">
      <c r="A50" s="9" t="s">
        <v>266</v>
      </c>
      <c r="B50" s="3" t="s">
        <v>140</v>
      </c>
      <c r="C50" s="3">
        <v>37</v>
      </c>
      <c r="D50" s="3">
        <v>9.1999999999999993</v>
      </c>
      <c r="E50" s="8">
        <v>1</v>
      </c>
      <c r="F50" s="8" t="s">
        <v>131</v>
      </c>
      <c r="G50" s="3" t="s">
        <v>169</v>
      </c>
      <c r="H50" s="3" t="s">
        <v>267</v>
      </c>
      <c r="I50" s="3" t="s">
        <v>143</v>
      </c>
      <c r="J50" s="8">
        <v>0</v>
      </c>
      <c r="K50" s="8">
        <v>0</v>
      </c>
      <c r="L50" s="8">
        <v>0</v>
      </c>
      <c r="M50" s="8">
        <v>0</v>
      </c>
      <c r="N50" s="8" t="s">
        <v>135</v>
      </c>
      <c r="O50" s="8">
        <v>0</v>
      </c>
      <c r="P50" s="3" t="s">
        <v>131</v>
      </c>
      <c r="Q50" s="10">
        <v>37</v>
      </c>
      <c r="R50" s="69">
        <v>37</v>
      </c>
      <c r="S50" s="12" t="s">
        <v>136</v>
      </c>
      <c r="T50" s="12" t="s">
        <v>43</v>
      </c>
      <c r="U50" s="17">
        <f t="shared" si="17"/>
        <v>37</v>
      </c>
      <c r="V50" s="16">
        <v>0</v>
      </c>
      <c r="W50" s="6">
        <f>VLOOKUP(A50,NaqResults_2023_3A_a_20231030_1!A$2:G$67,7,FALSE)</f>
        <v>37</v>
      </c>
      <c r="X50" s="16" t="s">
        <v>137</v>
      </c>
      <c r="Y50" s="60">
        <f t="shared" si="25"/>
        <v>0</v>
      </c>
      <c r="Z50" s="15">
        <v>1</v>
      </c>
      <c r="AA50" s="17">
        <f t="shared" si="18"/>
        <v>37</v>
      </c>
      <c r="AB50" s="6">
        <f t="shared" si="33"/>
        <v>37</v>
      </c>
      <c r="AC50" s="6">
        <f>VLOOKUP(A50,NaqResults_2023_3B_a_20231030_1!A$2:G$67,7,FALSE)</f>
        <v>37</v>
      </c>
      <c r="AD50" s="16" t="s">
        <v>137</v>
      </c>
      <c r="AE50" s="60">
        <f t="shared" si="11"/>
        <v>0</v>
      </c>
      <c r="AF50" s="15">
        <v>1</v>
      </c>
      <c r="AG50" s="17">
        <f t="shared" si="28"/>
        <v>37</v>
      </c>
      <c r="AH50" s="6">
        <f t="shared" si="34"/>
        <v>37</v>
      </c>
      <c r="AI50" s="6">
        <f>VLOOKUP(A50,NaqResults_2023_3C_a_20231030_1!A$2:G$67,7,FALSE)</f>
        <v>37</v>
      </c>
      <c r="AJ50" s="16" t="s">
        <v>137</v>
      </c>
      <c r="AK50" s="60">
        <f t="shared" si="26"/>
        <v>0</v>
      </c>
      <c r="AL50" s="13">
        <v>1</v>
      </c>
      <c r="AM50" s="17">
        <f t="shared" si="29"/>
        <v>37</v>
      </c>
      <c r="AN50" s="6">
        <f t="shared" si="35"/>
        <v>37</v>
      </c>
      <c r="AO50" s="6">
        <f>VLOOKUP(A50,NaqResults_2023_5_a_20231030_15!A$2:G$68,7,FALSE)</f>
        <v>37</v>
      </c>
      <c r="AP50" s="16" t="s">
        <v>137</v>
      </c>
      <c r="AQ50" s="60">
        <f t="shared" si="27"/>
        <v>0</v>
      </c>
      <c r="AR50" s="13">
        <v>1</v>
      </c>
      <c r="AS50" s="20">
        <f t="shared" si="30"/>
        <v>37</v>
      </c>
      <c r="AT50" s="19">
        <f t="shared" si="31"/>
        <v>1</v>
      </c>
      <c r="AU50" s="20" t="s">
        <v>138</v>
      </c>
      <c r="AV50" s="18">
        <f t="shared" si="32"/>
        <v>0</v>
      </c>
    </row>
    <row r="51" spans="1:48" x14ac:dyDescent="0.35">
      <c r="A51" s="9" t="s">
        <v>268</v>
      </c>
      <c r="B51" s="3" t="s">
        <v>140</v>
      </c>
      <c r="C51" s="3">
        <v>36.395000000000003</v>
      </c>
      <c r="D51" s="3">
        <v>9.1999999999999993</v>
      </c>
      <c r="E51" s="8">
        <v>1</v>
      </c>
      <c r="F51" s="8" t="s">
        <v>131</v>
      </c>
      <c r="G51" s="3" t="s">
        <v>169</v>
      </c>
      <c r="H51" s="3" t="s">
        <v>269</v>
      </c>
      <c r="I51" s="3" t="s">
        <v>143</v>
      </c>
      <c r="J51" s="8">
        <v>0</v>
      </c>
      <c r="K51" s="8">
        <v>0</v>
      </c>
      <c r="L51" s="8">
        <v>0</v>
      </c>
      <c r="M51" s="8">
        <v>0</v>
      </c>
      <c r="N51" s="8" t="s">
        <v>135</v>
      </c>
      <c r="O51" s="8">
        <v>0</v>
      </c>
      <c r="P51" s="3" t="s">
        <v>131</v>
      </c>
      <c r="Q51" s="10">
        <v>37</v>
      </c>
      <c r="R51" s="69">
        <f>Q51</f>
        <v>37</v>
      </c>
      <c r="S51" s="12" t="s">
        <v>136</v>
      </c>
      <c r="T51" s="12" t="s">
        <v>43</v>
      </c>
      <c r="U51" s="17">
        <f t="shared" si="17"/>
        <v>36.395000000000003</v>
      </c>
      <c r="V51" s="16">
        <v>0</v>
      </c>
      <c r="W51" s="6">
        <f>VLOOKUP(A51,NaqResults_2023_3A_a_20231030_1!A$2:G$67,7,FALSE)</f>
        <v>36.395000000000003</v>
      </c>
      <c r="X51" s="16" t="s">
        <v>137</v>
      </c>
      <c r="Y51" s="60">
        <f t="shared" si="25"/>
        <v>0</v>
      </c>
      <c r="Z51" s="15">
        <v>1</v>
      </c>
      <c r="AA51" s="17">
        <f t="shared" si="18"/>
        <v>36.395000000000003</v>
      </c>
      <c r="AB51" s="6">
        <f t="shared" si="33"/>
        <v>36.395000000000003</v>
      </c>
      <c r="AC51" s="6">
        <f>VLOOKUP(A51,NaqResults_2023_3B_a_20231030_1!A$2:G$67,7,FALSE)</f>
        <v>36.395000000000003</v>
      </c>
      <c r="AD51" s="16" t="s">
        <v>137</v>
      </c>
      <c r="AE51" s="60">
        <f t="shared" si="11"/>
        <v>0</v>
      </c>
      <c r="AF51" s="15">
        <v>1</v>
      </c>
      <c r="AG51" s="17">
        <f t="shared" si="28"/>
        <v>36.395000000000003</v>
      </c>
      <c r="AH51" s="6">
        <f t="shared" si="34"/>
        <v>36.395000000000003</v>
      </c>
      <c r="AI51" s="6">
        <f>VLOOKUP(A51,NaqResults_2023_3C_a_20231030_1!A$2:G$67,7,FALSE)</f>
        <v>36.395000000000003</v>
      </c>
      <c r="AJ51" s="16" t="s">
        <v>137</v>
      </c>
      <c r="AK51" s="60">
        <f t="shared" si="26"/>
        <v>0</v>
      </c>
      <c r="AL51" s="13">
        <v>1</v>
      </c>
      <c r="AM51" s="17">
        <f t="shared" si="29"/>
        <v>36.395000000000003</v>
      </c>
      <c r="AN51" s="6">
        <f t="shared" si="35"/>
        <v>36.395000000000003</v>
      </c>
      <c r="AO51" s="6">
        <f>VLOOKUP(A51,NaqResults_2023_5_a_20231030_15!A$2:G$68,7,FALSE)</f>
        <v>36.395000000000003</v>
      </c>
      <c r="AP51" s="16" t="s">
        <v>137</v>
      </c>
      <c r="AQ51" s="60">
        <f t="shared" si="27"/>
        <v>0</v>
      </c>
      <c r="AR51" s="13">
        <v>1</v>
      </c>
      <c r="AS51" s="20">
        <f t="shared" si="30"/>
        <v>36.395000000000003</v>
      </c>
      <c r="AT51" s="19">
        <f t="shared" si="31"/>
        <v>1</v>
      </c>
      <c r="AU51" s="20" t="s">
        <v>138</v>
      </c>
      <c r="AV51" s="18">
        <f t="shared" si="32"/>
        <v>0</v>
      </c>
    </row>
    <row r="52" spans="1:48" x14ac:dyDescent="0.35">
      <c r="A52" s="9" t="s">
        <v>270</v>
      </c>
      <c r="B52" s="3" t="s">
        <v>140</v>
      </c>
      <c r="C52" s="3">
        <v>110.5</v>
      </c>
      <c r="D52" s="3">
        <v>13.2</v>
      </c>
      <c r="E52" s="8">
        <v>1</v>
      </c>
      <c r="F52" s="8" t="s">
        <v>131</v>
      </c>
      <c r="G52" s="3" t="s">
        <v>169</v>
      </c>
      <c r="H52" s="3" t="s">
        <v>271</v>
      </c>
      <c r="I52" s="3" t="s">
        <v>143</v>
      </c>
      <c r="J52" s="8">
        <v>0</v>
      </c>
      <c r="K52" s="8">
        <v>0</v>
      </c>
      <c r="L52" s="8">
        <v>0</v>
      </c>
      <c r="M52" s="8">
        <v>0</v>
      </c>
      <c r="N52" s="8" t="s">
        <v>135</v>
      </c>
      <c r="O52" s="8">
        <v>0</v>
      </c>
      <c r="P52" s="3" t="s">
        <v>131</v>
      </c>
      <c r="Q52" s="10">
        <v>111</v>
      </c>
      <c r="R52" s="69">
        <f>Q52</f>
        <v>111</v>
      </c>
      <c r="S52" s="12" t="s">
        <v>136</v>
      </c>
      <c r="T52" s="12" t="s">
        <v>43</v>
      </c>
      <c r="U52" s="17">
        <f t="shared" si="17"/>
        <v>110.5</v>
      </c>
      <c r="V52" s="16">
        <v>0</v>
      </c>
      <c r="W52" s="6">
        <f>VLOOKUP(A52,NaqResults_2023_3A_a_20231030_1!A$2:G$67,7,FALSE)</f>
        <v>110.5</v>
      </c>
      <c r="X52" s="16" t="s">
        <v>137</v>
      </c>
      <c r="Y52" s="60">
        <f t="shared" si="25"/>
        <v>0</v>
      </c>
      <c r="Z52" s="15">
        <v>1</v>
      </c>
      <c r="AA52" s="17">
        <f t="shared" si="18"/>
        <v>110.5</v>
      </c>
      <c r="AB52" s="6">
        <f t="shared" si="33"/>
        <v>110.5</v>
      </c>
      <c r="AC52" s="6">
        <f>VLOOKUP(A52,NaqResults_2023_3B_a_20231030_1!A$2:G$67,7,FALSE)</f>
        <v>110.5</v>
      </c>
      <c r="AD52" s="16" t="s">
        <v>137</v>
      </c>
      <c r="AE52" s="60">
        <f t="shared" si="11"/>
        <v>0</v>
      </c>
      <c r="AF52" s="15">
        <v>1</v>
      </c>
      <c r="AG52" s="17">
        <f t="shared" si="28"/>
        <v>110.5</v>
      </c>
      <c r="AH52" s="6">
        <f t="shared" si="34"/>
        <v>110.5</v>
      </c>
      <c r="AI52" s="6">
        <f>VLOOKUP(A52,NaqResults_2023_3C_a_20231030_1!A$2:G$67,7,FALSE)</f>
        <v>110.5</v>
      </c>
      <c r="AJ52" s="16" t="s">
        <v>137</v>
      </c>
      <c r="AK52" s="60">
        <f t="shared" si="26"/>
        <v>0</v>
      </c>
      <c r="AL52" s="13">
        <v>1</v>
      </c>
      <c r="AM52" s="17">
        <f t="shared" si="29"/>
        <v>110.5</v>
      </c>
      <c r="AN52" s="6">
        <f t="shared" si="35"/>
        <v>110.5</v>
      </c>
      <c r="AO52" s="6">
        <f>VLOOKUP(A52,NaqResults_2023_5_a_20231030_15!A$2:G$68,7,FALSE)</f>
        <v>110.5</v>
      </c>
      <c r="AP52" s="16" t="s">
        <v>137</v>
      </c>
      <c r="AQ52" s="60">
        <f t="shared" si="27"/>
        <v>0</v>
      </c>
      <c r="AR52" s="13">
        <v>1</v>
      </c>
      <c r="AS52" s="20">
        <f t="shared" si="30"/>
        <v>110.5</v>
      </c>
      <c r="AT52" s="19">
        <f t="shared" si="31"/>
        <v>1</v>
      </c>
      <c r="AU52" s="20" t="s">
        <v>138</v>
      </c>
      <c r="AV52" s="18">
        <f t="shared" si="32"/>
        <v>0</v>
      </c>
    </row>
    <row r="53" spans="1:48" x14ac:dyDescent="0.35">
      <c r="A53" s="9" t="s">
        <v>272</v>
      </c>
      <c r="B53" s="3" t="s">
        <v>156</v>
      </c>
      <c r="C53" s="3">
        <v>1.5</v>
      </c>
      <c r="D53" s="66" t="s">
        <v>131</v>
      </c>
      <c r="E53" s="8">
        <v>2</v>
      </c>
      <c r="F53" s="8" t="s">
        <v>131</v>
      </c>
      <c r="G53" s="3" t="s">
        <v>273</v>
      </c>
      <c r="H53" s="3" t="s">
        <v>274</v>
      </c>
      <c r="I53" s="3" t="s">
        <v>182</v>
      </c>
      <c r="J53" s="8">
        <v>0</v>
      </c>
      <c r="K53" s="8">
        <v>0</v>
      </c>
      <c r="L53" s="8">
        <v>0</v>
      </c>
      <c r="M53" s="8">
        <v>0</v>
      </c>
      <c r="N53" s="8" t="s">
        <v>195</v>
      </c>
      <c r="O53" s="8">
        <v>0</v>
      </c>
      <c r="P53" s="3" t="s">
        <v>131</v>
      </c>
      <c r="Q53" s="10">
        <v>1.5</v>
      </c>
      <c r="R53" s="69">
        <v>1.5</v>
      </c>
      <c r="S53" s="12" t="s">
        <v>136</v>
      </c>
      <c r="T53" s="12" t="s">
        <v>43</v>
      </c>
      <c r="U53" s="17">
        <f t="shared" si="17"/>
        <v>1.5</v>
      </c>
      <c r="V53" s="24"/>
      <c r="W53" s="6">
        <f>VLOOKUP(A53,NaqResults_2023_3A_a_20231030_1!A$2:G$67,7,FALSE)</f>
        <v>1.5</v>
      </c>
      <c r="X53" s="16" t="s">
        <v>137</v>
      </c>
      <c r="Y53" s="60">
        <f t="shared" si="25"/>
        <v>0</v>
      </c>
      <c r="Z53" s="15">
        <v>1</v>
      </c>
      <c r="AA53" s="17">
        <f t="shared" si="18"/>
        <v>1.5</v>
      </c>
      <c r="AB53" s="24"/>
      <c r="AC53" s="6">
        <f>VLOOKUP(A53,NaqResults_2023_3B_a_20231030_1!A$2:G$67,7,FALSE)</f>
        <v>1.5</v>
      </c>
      <c r="AD53" s="16" t="s">
        <v>137</v>
      </c>
      <c r="AE53" s="60">
        <f t="shared" si="11"/>
        <v>0</v>
      </c>
      <c r="AF53" s="15">
        <v>1</v>
      </c>
      <c r="AG53" s="17">
        <f t="shared" si="28"/>
        <v>1.5</v>
      </c>
      <c r="AH53" s="6">
        <v>0</v>
      </c>
      <c r="AI53" s="6">
        <f>VLOOKUP(A53,NaqResults_2023_3C_a_20231030_1!A$2:G$67,7,FALSE)</f>
        <v>1.5</v>
      </c>
      <c r="AJ53" s="16" t="s">
        <v>137</v>
      </c>
      <c r="AK53" s="60">
        <f t="shared" si="26"/>
        <v>0</v>
      </c>
      <c r="AL53" s="13">
        <v>1</v>
      </c>
      <c r="AM53" s="17">
        <f t="shared" si="29"/>
        <v>1.5</v>
      </c>
      <c r="AN53" s="24"/>
      <c r="AO53" s="6">
        <f>VLOOKUP(A53,NaqResults_2023_5_a_20231030_15!A$2:G$68,7,FALSE)</f>
        <v>1.5</v>
      </c>
      <c r="AP53" s="16" t="s">
        <v>137</v>
      </c>
      <c r="AQ53" s="60">
        <f t="shared" si="27"/>
        <v>0</v>
      </c>
      <c r="AR53" s="13">
        <v>1</v>
      </c>
      <c r="AS53" s="20">
        <f t="shared" si="30"/>
        <v>1.5</v>
      </c>
      <c r="AT53" s="19">
        <f t="shared" si="31"/>
        <v>1</v>
      </c>
      <c r="AU53" s="20" t="s">
        <v>138</v>
      </c>
      <c r="AV53" s="18">
        <f t="shared" si="32"/>
        <v>0</v>
      </c>
    </row>
    <row r="54" spans="1:48" x14ac:dyDescent="0.35">
      <c r="A54" s="9" t="s">
        <v>275</v>
      </c>
      <c r="B54" s="3" t="s">
        <v>205</v>
      </c>
      <c r="C54" s="3">
        <v>23</v>
      </c>
      <c r="D54" s="3">
        <v>0</v>
      </c>
      <c r="E54" s="8">
        <v>2</v>
      </c>
      <c r="F54" s="8" t="s">
        <v>131</v>
      </c>
      <c r="G54" s="3" t="s">
        <v>276</v>
      </c>
      <c r="H54" s="3" t="s">
        <v>277</v>
      </c>
      <c r="I54" s="3" t="s">
        <v>207</v>
      </c>
      <c r="J54" s="8">
        <v>0</v>
      </c>
      <c r="K54" s="8">
        <v>0</v>
      </c>
      <c r="L54" s="8">
        <v>0</v>
      </c>
      <c r="M54" s="8">
        <v>0</v>
      </c>
      <c r="N54" s="8" t="s">
        <v>135</v>
      </c>
      <c r="O54" s="8">
        <v>0</v>
      </c>
      <c r="P54" s="3" t="s">
        <v>131</v>
      </c>
      <c r="Q54" s="10">
        <v>23</v>
      </c>
      <c r="R54" s="69">
        <v>23</v>
      </c>
      <c r="S54" s="12" t="s">
        <v>136</v>
      </c>
      <c r="T54" s="12" t="s">
        <v>43</v>
      </c>
      <c r="U54" s="17">
        <f t="shared" si="17"/>
        <v>23</v>
      </c>
      <c r="V54" s="16">
        <v>0</v>
      </c>
      <c r="W54" s="6">
        <f>VLOOKUP(A54,NaqResults_2023_3A_a_20231030_1!A$2:G$67,7,FALSE)</f>
        <v>17.783999999999999</v>
      </c>
      <c r="X54" s="16" t="s">
        <v>137</v>
      </c>
      <c r="Y54" s="60">
        <f t="shared" si="25"/>
        <v>5.2160000000000011</v>
      </c>
      <c r="Z54" s="15">
        <v>1</v>
      </c>
      <c r="AA54" s="17">
        <f t="shared" si="18"/>
        <v>23</v>
      </c>
      <c r="AB54" s="6">
        <f>W54</f>
        <v>17.783999999999999</v>
      </c>
      <c r="AC54" s="6">
        <f>VLOOKUP(A54,NaqResults_2023_3B_a_20231030_1!A$2:G$67,7,FALSE)</f>
        <v>17.844999999999999</v>
      </c>
      <c r="AD54" s="16" t="s">
        <v>137</v>
      </c>
      <c r="AE54" s="60">
        <f t="shared" si="11"/>
        <v>5.1550000000000011</v>
      </c>
      <c r="AF54" s="15">
        <v>1</v>
      </c>
      <c r="AG54" s="17">
        <f t="shared" si="28"/>
        <v>23</v>
      </c>
      <c r="AH54" s="6">
        <f>AC54</f>
        <v>17.844999999999999</v>
      </c>
      <c r="AI54" s="6">
        <f>VLOOKUP(A54,NaqResults_2023_3C_a_20231030_1!A$2:G$67,7,FALSE)</f>
        <v>18.46</v>
      </c>
      <c r="AJ54" s="16" t="s">
        <v>137</v>
      </c>
      <c r="AK54" s="60">
        <f t="shared" si="26"/>
        <v>4.5399999999999991</v>
      </c>
      <c r="AL54" s="13">
        <v>1</v>
      </c>
      <c r="AM54" s="17">
        <f t="shared" si="29"/>
        <v>23</v>
      </c>
      <c r="AN54" s="6">
        <f>AI54</f>
        <v>18.46</v>
      </c>
      <c r="AO54" s="6">
        <f>VLOOKUP(A54,NaqResults_2023_5_a_20231030_15!A$2:G$68,7,FALSE)</f>
        <v>18.689</v>
      </c>
      <c r="AP54" s="16" t="s">
        <v>137</v>
      </c>
      <c r="AQ54" s="60">
        <f t="shared" si="27"/>
        <v>4.3109999999999999</v>
      </c>
      <c r="AR54" s="13">
        <v>1</v>
      </c>
      <c r="AS54" s="20">
        <f t="shared" si="30"/>
        <v>18.689</v>
      </c>
      <c r="AT54" s="19">
        <f t="shared" si="31"/>
        <v>0.81256521739130438</v>
      </c>
      <c r="AU54" s="20" t="s">
        <v>138</v>
      </c>
      <c r="AV54" s="18">
        <f t="shared" si="32"/>
        <v>4.3109999999999999</v>
      </c>
    </row>
    <row r="55" spans="1:48" x14ac:dyDescent="0.35">
      <c r="A55" s="9" t="s">
        <v>278</v>
      </c>
      <c r="B55" s="3" t="s">
        <v>156</v>
      </c>
      <c r="C55" s="3">
        <v>2.4969999999999999</v>
      </c>
      <c r="D55" s="66" t="s">
        <v>131</v>
      </c>
      <c r="E55" s="8">
        <v>1</v>
      </c>
      <c r="F55" s="8" t="s">
        <v>131</v>
      </c>
      <c r="G55" s="3" t="s">
        <v>279</v>
      </c>
      <c r="H55" s="3" t="s">
        <v>280</v>
      </c>
      <c r="I55" s="3" t="s">
        <v>134</v>
      </c>
      <c r="J55" s="8">
        <v>0</v>
      </c>
      <c r="K55" s="8">
        <v>0</v>
      </c>
      <c r="L55" s="8">
        <v>0</v>
      </c>
      <c r="M55" s="8">
        <v>0</v>
      </c>
      <c r="N55" s="8" t="s">
        <v>135</v>
      </c>
      <c r="O55" s="8">
        <v>0</v>
      </c>
      <c r="P55" s="3" t="s">
        <v>131</v>
      </c>
      <c r="Q55" s="10">
        <v>2.6030000000000002</v>
      </c>
      <c r="R55" s="69">
        <v>2.6030000000000002</v>
      </c>
      <c r="S55" s="12" t="s">
        <v>136</v>
      </c>
      <c r="T55" s="12" t="s">
        <v>43</v>
      </c>
      <c r="U55" s="17">
        <f t="shared" si="17"/>
        <v>2.4969999999999999</v>
      </c>
      <c r="V55" s="24"/>
      <c r="W55" s="6">
        <f>VLOOKUP(A55,NaqResults_2023_3A_a_20231030_1!A$2:G$67,7,FALSE)</f>
        <v>2.4969999999999999</v>
      </c>
      <c r="X55" s="16" t="s">
        <v>137</v>
      </c>
      <c r="Y55" s="60">
        <f t="shared" si="25"/>
        <v>0</v>
      </c>
      <c r="Z55" s="15">
        <v>1</v>
      </c>
      <c r="AA55" s="17">
        <f t="shared" si="18"/>
        <v>2.4969999999999999</v>
      </c>
      <c r="AB55" s="24"/>
      <c r="AC55" s="6">
        <f>VLOOKUP(A55,NaqResults_2023_3B_a_20231030_1!A$2:G$67,7,FALSE)</f>
        <v>2.4969999999999999</v>
      </c>
      <c r="AD55" s="16" t="s">
        <v>137</v>
      </c>
      <c r="AE55" s="60">
        <f t="shared" si="11"/>
        <v>0</v>
      </c>
      <c r="AF55" s="15">
        <v>1</v>
      </c>
      <c r="AG55" s="17">
        <f t="shared" si="28"/>
        <v>2.4969999999999999</v>
      </c>
      <c r="AH55" s="6">
        <v>0</v>
      </c>
      <c r="AI55" s="6">
        <f>VLOOKUP(A55,NaqResults_2023_3C_a_20231030_1!A$2:G$67,7,FALSE)</f>
        <v>2.4969999999999999</v>
      </c>
      <c r="AJ55" s="16" t="s">
        <v>137</v>
      </c>
      <c r="AK55" s="60">
        <f t="shared" si="26"/>
        <v>0</v>
      </c>
      <c r="AL55" s="13">
        <v>1</v>
      </c>
      <c r="AM55" s="17">
        <f t="shared" si="29"/>
        <v>2.4969999999999999</v>
      </c>
      <c r="AN55" s="24"/>
      <c r="AO55" s="6">
        <f>VLOOKUP(A55,NaqResults_2023_5_a_20231030_15!A$2:G$68,7,FALSE)</f>
        <v>2.4969999999999999</v>
      </c>
      <c r="AP55" s="16" t="s">
        <v>137</v>
      </c>
      <c r="AQ55" s="60">
        <f t="shared" si="27"/>
        <v>0</v>
      </c>
      <c r="AR55" s="13">
        <v>1</v>
      </c>
      <c r="AS55" s="20">
        <f t="shared" si="30"/>
        <v>2.4969999999999999</v>
      </c>
      <c r="AT55" s="19">
        <f t="shared" si="31"/>
        <v>1</v>
      </c>
      <c r="AU55" s="20" t="s">
        <v>138</v>
      </c>
      <c r="AV55" s="18">
        <f t="shared" si="32"/>
        <v>0</v>
      </c>
    </row>
    <row r="56" spans="1:48" x14ac:dyDescent="0.35">
      <c r="A56" s="9" t="s">
        <v>281</v>
      </c>
      <c r="B56" s="3" t="s">
        <v>156</v>
      </c>
      <c r="C56" s="3">
        <v>1.2410000000000001</v>
      </c>
      <c r="D56" s="66" t="s">
        <v>131</v>
      </c>
      <c r="E56" s="8">
        <v>1</v>
      </c>
      <c r="F56" s="8" t="s">
        <v>131</v>
      </c>
      <c r="G56" s="3" t="s">
        <v>282</v>
      </c>
      <c r="H56" s="3" t="s">
        <v>283</v>
      </c>
      <c r="I56" s="3" t="s">
        <v>134</v>
      </c>
      <c r="J56" s="8">
        <v>0</v>
      </c>
      <c r="K56" s="8">
        <v>0</v>
      </c>
      <c r="L56" s="8">
        <v>0</v>
      </c>
      <c r="M56" s="8">
        <v>0</v>
      </c>
      <c r="N56" s="8" t="s">
        <v>135</v>
      </c>
      <c r="O56" s="8">
        <v>0</v>
      </c>
      <c r="P56" s="3" t="s">
        <v>131</v>
      </c>
      <c r="Q56" s="10">
        <v>1.4470000000000001</v>
      </c>
      <c r="R56" s="10">
        <v>1.4470000000000001</v>
      </c>
      <c r="S56" s="12" t="s">
        <v>136</v>
      </c>
      <c r="T56" s="12" t="s">
        <v>43</v>
      </c>
      <c r="U56" s="17">
        <f t="shared" si="17"/>
        <v>1.2410000000000001</v>
      </c>
      <c r="V56" s="24"/>
      <c r="W56" s="6">
        <f>VLOOKUP(A56,NaqResults_2023_3A_a_20231030_1!A$2:G$67,7,FALSE)</f>
        <v>1.2410000000000001</v>
      </c>
      <c r="X56" s="16" t="s">
        <v>137</v>
      </c>
      <c r="Y56" s="60">
        <f t="shared" si="25"/>
        <v>0</v>
      </c>
      <c r="Z56" s="15">
        <v>1</v>
      </c>
      <c r="AA56" s="17">
        <f t="shared" si="18"/>
        <v>1.2410000000000001</v>
      </c>
      <c r="AB56" s="24"/>
      <c r="AC56" s="6">
        <f>VLOOKUP(A56,NaqResults_2023_3B_a_20231030_1!A$2:G$67,7,FALSE)</f>
        <v>1.2410000000000001</v>
      </c>
      <c r="AD56" s="16" t="s">
        <v>137</v>
      </c>
      <c r="AE56" s="60">
        <f t="shared" si="11"/>
        <v>0</v>
      </c>
      <c r="AF56" s="15">
        <v>1</v>
      </c>
      <c r="AG56" s="17">
        <f t="shared" si="28"/>
        <v>1.2410000000000001</v>
      </c>
      <c r="AH56" s="6">
        <v>0</v>
      </c>
      <c r="AI56" s="6">
        <f>VLOOKUP(A56,NaqResults_2023_3C_a_20231030_1!A$2:G$67,7,FALSE)</f>
        <v>1.2410000000000001</v>
      </c>
      <c r="AJ56" s="16" t="s">
        <v>137</v>
      </c>
      <c r="AK56" s="60">
        <f t="shared" si="26"/>
        <v>0</v>
      </c>
      <c r="AL56" s="13">
        <v>1</v>
      </c>
      <c r="AM56" s="17">
        <f t="shared" si="29"/>
        <v>1.2410000000000001</v>
      </c>
      <c r="AN56" s="24"/>
      <c r="AO56" s="6">
        <f>VLOOKUP(A56,NaqResults_2023_5_a_20231030_15!A$2:G$68,7,FALSE)</f>
        <v>1.2410000000000001</v>
      </c>
      <c r="AP56" s="16" t="s">
        <v>137</v>
      </c>
      <c r="AQ56" s="60">
        <f t="shared" si="27"/>
        <v>0</v>
      </c>
      <c r="AR56" s="13">
        <v>1</v>
      </c>
      <c r="AS56" s="20">
        <f t="shared" si="30"/>
        <v>1.2410000000000001</v>
      </c>
      <c r="AT56" s="19">
        <f t="shared" si="31"/>
        <v>1</v>
      </c>
      <c r="AU56" s="20" t="s">
        <v>138</v>
      </c>
      <c r="AV56" s="18">
        <f t="shared" si="32"/>
        <v>0</v>
      </c>
    </row>
    <row r="57" spans="1:48" x14ac:dyDescent="0.35">
      <c r="A57" s="9" t="s">
        <v>284</v>
      </c>
      <c r="B57" s="3" t="s">
        <v>130</v>
      </c>
      <c r="C57" s="3">
        <v>47.981000000000002</v>
      </c>
      <c r="D57" s="3">
        <v>0</v>
      </c>
      <c r="E57" s="8">
        <v>1</v>
      </c>
      <c r="F57" s="8" t="s">
        <v>131</v>
      </c>
      <c r="G57" s="3" t="s">
        <v>285</v>
      </c>
      <c r="H57" s="3" t="s">
        <v>286</v>
      </c>
      <c r="I57" s="3" t="s">
        <v>287</v>
      </c>
      <c r="J57" s="8">
        <v>1</v>
      </c>
      <c r="K57" s="8">
        <v>0</v>
      </c>
      <c r="L57" s="8">
        <v>0</v>
      </c>
      <c r="M57" s="8">
        <v>0</v>
      </c>
      <c r="N57" s="8" t="s">
        <v>195</v>
      </c>
      <c r="O57" s="8">
        <v>0</v>
      </c>
      <c r="P57" s="3" t="s">
        <v>131</v>
      </c>
      <c r="Q57" s="10">
        <v>48.677</v>
      </c>
      <c r="R57" s="10">
        <v>48.677</v>
      </c>
      <c r="S57" s="12" t="s">
        <v>136</v>
      </c>
      <c r="T57" s="12" t="s">
        <v>43</v>
      </c>
      <c r="U57" s="17">
        <f t="shared" si="17"/>
        <v>47.981000000000002</v>
      </c>
      <c r="V57" s="16">
        <v>0</v>
      </c>
      <c r="W57" s="6">
        <f>VLOOKUP(A57,NaqResults_2023_3A_a_20231030_1!A$2:G$67,7,FALSE)</f>
        <v>47.981000000000002</v>
      </c>
      <c r="X57" s="16" t="s">
        <v>137</v>
      </c>
      <c r="Y57" s="60">
        <f t="shared" si="25"/>
        <v>0</v>
      </c>
      <c r="Z57" s="15">
        <v>1</v>
      </c>
      <c r="AA57" s="17">
        <f t="shared" si="18"/>
        <v>47.981000000000002</v>
      </c>
      <c r="AB57" s="6">
        <f>W57</f>
        <v>47.981000000000002</v>
      </c>
      <c r="AC57" s="6">
        <f>VLOOKUP(A57,NaqResults_2023_3B_a_20231030_1!A$2:G$67,7,FALSE)</f>
        <v>47.981000000000002</v>
      </c>
      <c r="AD57" s="16" t="s">
        <v>137</v>
      </c>
      <c r="AE57" s="60">
        <f t="shared" si="11"/>
        <v>0</v>
      </c>
      <c r="AF57" s="15">
        <v>1</v>
      </c>
      <c r="AG57" s="17">
        <f t="shared" si="28"/>
        <v>47.981000000000002</v>
      </c>
      <c r="AH57" s="6">
        <f>AC57</f>
        <v>47.981000000000002</v>
      </c>
      <c r="AI57" s="6">
        <f>VLOOKUP(A57,NaqResults_2023_3C_a_20231030_1!A$2:G$67,7,FALSE)</f>
        <v>47.981000000000002</v>
      </c>
      <c r="AJ57" s="16" t="s">
        <v>137</v>
      </c>
      <c r="AK57" s="60">
        <f t="shared" si="26"/>
        <v>0</v>
      </c>
      <c r="AL57" s="13">
        <v>1</v>
      </c>
      <c r="AM57" s="17">
        <f t="shared" si="29"/>
        <v>47.981000000000002</v>
      </c>
      <c r="AN57" s="6">
        <f>AI57</f>
        <v>47.981000000000002</v>
      </c>
      <c r="AO57" s="6">
        <f>VLOOKUP(A57,NaqResults_2023_5_a_20231030_15!A$2:G$68,7,FALSE)</f>
        <v>47.981000000000002</v>
      </c>
      <c r="AP57" s="16" t="s">
        <v>137</v>
      </c>
      <c r="AQ57" s="60">
        <f t="shared" si="27"/>
        <v>0</v>
      </c>
      <c r="AR57" s="13">
        <v>1</v>
      </c>
      <c r="AS57" s="20">
        <f t="shared" si="30"/>
        <v>47.981000000000002</v>
      </c>
      <c r="AT57" s="19">
        <f t="shared" si="31"/>
        <v>1</v>
      </c>
      <c r="AU57" s="20" t="s">
        <v>138</v>
      </c>
      <c r="AV57" s="18">
        <f t="shared" si="32"/>
        <v>0</v>
      </c>
    </row>
    <row r="58" spans="1:48" x14ac:dyDescent="0.35">
      <c r="A58" s="9" t="s">
        <v>288</v>
      </c>
      <c r="B58" s="3" t="s">
        <v>156</v>
      </c>
      <c r="C58" s="3">
        <v>0.82</v>
      </c>
      <c r="D58" s="66" t="s">
        <v>131</v>
      </c>
      <c r="E58" s="8">
        <v>1</v>
      </c>
      <c r="F58" s="8" t="s">
        <v>131</v>
      </c>
      <c r="G58" s="3" t="s">
        <v>289</v>
      </c>
      <c r="H58" s="3" t="s">
        <v>290</v>
      </c>
      <c r="I58" s="3" t="s">
        <v>134</v>
      </c>
      <c r="J58" s="8">
        <v>0</v>
      </c>
      <c r="K58" s="8">
        <v>0</v>
      </c>
      <c r="L58" s="8">
        <v>0</v>
      </c>
      <c r="M58" s="8">
        <v>0</v>
      </c>
      <c r="N58" s="8" t="s">
        <v>135</v>
      </c>
      <c r="O58" s="8">
        <v>0</v>
      </c>
      <c r="P58" s="3" t="s">
        <v>131</v>
      </c>
      <c r="Q58" s="10">
        <v>0.748</v>
      </c>
      <c r="R58" s="10">
        <v>0.748</v>
      </c>
      <c r="S58" s="12" t="s">
        <v>136</v>
      </c>
      <c r="T58" s="12" t="s">
        <v>43</v>
      </c>
      <c r="U58" s="17">
        <f t="shared" si="17"/>
        <v>0.748</v>
      </c>
      <c r="V58" s="24"/>
      <c r="W58" s="6">
        <f>VLOOKUP(A58,NaqResults_2023_3A_a_20231030_1!A$2:G$67,7,FALSE)</f>
        <v>0.748</v>
      </c>
      <c r="X58" s="16" t="s">
        <v>137</v>
      </c>
      <c r="Y58" s="60">
        <f t="shared" si="25"/>
        <v>0</v>
      </c>
      <c r="Z58" s="15">
        <v>1</v>
      </c>
      <c r="AA58" s="17">
        <f t="shared" si="18"/>
        <v>0.748</v>
      </c>
      <c r="AB58" s="24"/>
      <c r="AC58" s="6">
        <f>VLOOKUP(A58,NaqResults_2023_3B_a_20231030_1!A$2:G$67,7,FALSE)</f>
        <v>0.748</v>
      </c>
      <c r="AD58" s="16" t="s">
        <v>137</v>
      </c>
      <c r="AE58" s="60">
        <f t="shared" si="11"/>
        <v>0</v>
      </c>
      <c r="AF58" s="15">
        <v>1</v>
      </c>
      <c r="AG58" s="17">
        <f t="shared" si="28"/>
        <v>0.82</v>
      </c>
      <c r="AH58" s="6">
        <v>0</v>
      </c>
      <c r="AI58" s="6">
        <f>VLOOKUP(A58,NaqResults_2023_3C_a_20231030_1!A$2:G$67,7,FALSE)</f>
        <v>0.82</v>
      </c>
      <c r="AJ58" s="16" t="s">
        <v>137</v>
      </c>
      <c r="AK58" s="60">
        <f t="shared" si="26"/>
        <v>0</v>
      </c>
      <c r="AL58" s="13">
        <v>1</v>
      </c>
      <c r="AM58" s="17">
        <f t="shared" si="29"/>
        <v>0.82</v>
      </c>
      <c r="AN58" s="24"/>
      <c r="AO58" s="6">
        <f>VLOOKUP(A58,NaqResults_2023_5_a_20231030_15!A$2:G$68,7,FALSE)</f>
        <v>0.82</v>
      </c>
      <c r="AP58" s="16" t="s">
        <v>137</v>
      </c>
      <c r="AQ58" s="60">
        <f t="shared" si="27"/>
        <v>0</v>
      </c>
      <c r="AR58" s="13">
        <v>1</v>
      </c>
      <c r="AS58" s="20">
        <f t="shared" si="30"/>
        <v>0.82</v>
      </c>
      <c r="AT58" s="19">
        <f t="shared" si="31"/>
        <v>1</v>
      </c>
      <c r="AU58" s="20" t="s">
        <v>138</v>
      </c>
      <c r="AV58" s="18">
        <f t="shared" si="32"/>
        <v>0</v>
      </c>
    </row>
    <row r="59" spans="1:48" x14ac:dyDescent="0.35">
      <c r="A59" s="28" t="s">
        <v>291</v>
      </c>
      <c r="B59" s="3" t="s">
        <v>156</v>
      </c>
      <c r="C59" s="3">
        <v>1.788</v>
      </c>
      <c r="D59" s="66" t="s">
        <v>131</v>
      </c>
      <c r="E59" s="8">
        <v>1</v>
      </c>
      <c r="F59" s="8" t="s">
        <v>131</v>
      </c>
      <c r="G59" s="3" t="s">
        <v>282</v>
      </c>
      <c r="H59" s="3" t="s">
        <v>292</v>
      </c>
      <c r="I59" s="3" t="s">
        <v>134</v>
      </c>
      <c r="J59" s="8">
        <v>0</v>
      </c>
      <c r="K59" s="8">
        <v>0</v>
      </c>
      <c r="L59" s="8">
        <v>0</v>
      </c>
      <c r="M59" s="8">
        <v>0</v>
      </c>
      <c r="N59" s="8" t="s">
        <v>135</v>
      </c>
      <c r="O59" s="8">
        <v>0</v>
      </c>
      <c r="P59" s="3" t="s">
        <v>131</v>
      </c>
      <c r="Q59" s="3" t="s">
        <v>131</v>
      </c>
      <c r="R59" s="3" t="s">
        <v>131</v>
      </c>
      <c r="S59" s="12" t="s">
        <v>293</v>
      </c>
      <c r="T59" s="12">
        <v>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15"/>
      <c r="AG59" s="8"/>
      <c r="AH59" s="8"/>
      <c r="AI59" s="8"/>
      <c r="AJ59" s="8"/>
      <c r="AK59" s="8"/>
      <c r="AL59" s="8"/>
      <c r="AM59" s="17">
        <f t="shared" si="29"/>
        <v>1.788</v>
      </c>
      <c r="AN59" s="24"/>
      <c r="AO59" s="6">
        <f>VLOOKUP(A59,NaqResults_2023_5_a_20231030_15!A$2:G$68,7,FALSE)</f>
        <v>1.788</v>
      </c>
      <c r="AP59" s="16" t="s">
        <v>137</v>
      </c>
      <c r="AQ59" s="60">
        <f t="shared" si="27"/>
        <v>0</v>
      </c>
      <c r="AR59" s="13">
        <v>1</v>
      </c>
      <c r="AS59" s="20">
        <f t="shared" si="30"/>
        <v>1.788</v>
      </c>
      <c r="AT59" s="19">
        <f t="shared" si="31"/>
        <v>1</v>
      </c>
      <c r="AU59" s="20" t="s">
        <v>138</v>
      </c>
      <c r="AV59" s="18">
        <f t="shared" si="32"/>
        <v>0</v>
      </c>
    </row>
    <row r="60" spans="1:48" x14ac:dyDescent="0.35">
      <c r="A60" s="9" t="s">
        <v>294</v>
      </c>
      <c r="B60" s="3" t="s">
        <v>205</v>
      </c>
      <c r="C60" s="3">
        <v>42</v>
      </c>
      <c r="D60" s="3">
        <v>0</v>
      </c>
      <c r="E60" s="8">
        <v>2</v>
      </c>
      <c r="F60" s="8" t="s">
        <v>131</v>
      </c>
      <c r="G60" s="3" t="s">
        <v>169</v>
      </c>
      <c r="H60" s="3" t="s">
        <v>295</v>
      </c>
      <c r="I60" s="3" t="s">
        <v>207</v>
      </c>
      <c r="J60" s="8">
        <v>0</v>
      </c>
      <c r="K60" s="8">
        <v>0</v>
      </c>
      <c r="L60" s="8">
        <v>0</v>
      </c>
      <c r="M60" s="8">
        <v>0</v>
      </c>
      <c r="N60" s="8" t="s">
        <v>135</v>
      </c>
      <c r="O60" s="8">
        <v>0</v>
      </c>
      <c r="P60" s="3" t="s">
        <v>131</v>
      </c>
      <c r="Q60" s="10">
        <v>42</v>
      </c>
      <c r="R60" s="10">
        <v>42</v>
      </c>
      <c r="S60" s="12" t="s">
        <v>136</v>
      </c>
      <c r="T60" s="12" t="s">
        <v>43</v>
      </c>
      <c r="U60" s="17">
        <f t="shared" ref="U60:U68" si="36">MIN(Q60, C60)</f>
        <v>42</v>
      </c>
      <c r="V60" s="16">
        <v>0</v>
      </c>
      <c r="W60" s="6">
        <f>VLOOKUP(A60,NaqResults_2023_3A_a_20231030_1!A$2:G$67,7,FALSE)</f>
        <v>31.957999999999998</v>
      </c>
      <c r="X60" s="16" t="s">
        <v>137</v>
      </c>
      <c r="Y60" s="60">
        <f t="shared" si="25"/>
        <v>10.042000000000002</v>
      </c>
      <c r="Z60" s="15">
        <v>1</v>
      </c>
      <c r="AA60" s="17">
        <f t="shared" ref="AA60:AA68" si="37">MIN(R60,C60)</f>
        <v>42</v>
      </c>
      <c r="AB60" s="6">
        <f>W60</f>
        <v>31.957999999999998</v>
      </c>
      <c r="AC60" s="6">
        <f>VLOOKUP(A60,NaqResults_2023_3B_a_20231030_1!A$2:G$67,7,FALSE)</f>
        <v>31.957999999999998</v>
      </c>
      <c r="AD60" s="16" t="s">
        <v>137</v>
      </c>
      <c r="AE60" s="60">
        <f t="shared" ref="AE60:AE68" si="38">AA60-AC60</f>
        <v>10.042000000000002</v>
      </c>
      <c r="AF60" s="15">
        <v>1</v>
      </c>
      <c r="AG60" s="17">
        <f t="shared" ref="AG60:AG68" si="39">C60</f>
        <v>42</v>
      </c>
      <c r="AH60" s="6">
        <f>AC60</f>
        <v>31.957999999999998</v>
      </c>
      <c r="AI60" s="6">
        <f>VLOOKUP(A60,NaqResults_2023_3C_a_20231030_1!A$2:G$67,7,FALSE)</f>
        <v>32.209000000000003</v>
      </c>
      <c r="AJ60" s="16" t="s">
        <v>137</v>
      </c>
      <c r="AK60" s="60">
        <f t="shared" si="26"/>
        <v>9.7909999999999968</v>
      </c>
      <c r="AL60" s="13">
        <v>1</v>
      </c>
      <c r="AM60" s="17">
        <f t="shared" si="29"/>
        <v>42</v>
      </c>
      <c r="AN60" s="6">
        <f>AI60</f>
        <v>32.209000000000003</v>
      </c>
      <c r="AO60" s="6">
        <f>VLOOKUP(A60,NaqResults_2023_5_a_20231030_15!A$2:G$68,7,FALSE)</f>
        <v>33.136000000000003</v>
      </c>
      <c r="AP60" s="16" t="s">
        <v>137</v>
      </c>
      <c r="AQ60" s="60">
        <f t="shared" si="27"/>
        <v>8.8639999999999972</v>
      </c>
      <c r="AR60" s="13">
        <v>1</v>
      </c>
      <c r="AS60" s="20">
        <f t="shared" si="30"/>
        <v>33.136000000000003</v>
      </c>
      <c r="AT60" s="19">
        <f t="shared" si="31"/>
        <v>0.78895238095238107</v>
      </c>
      <c r="AU60" s="20" t="s">
        <v>138</v>
      </c>
      <c r="AV60" s="18">
        <f t="shared" si="32"/>
        <v>8.8639999999999972</v>
      </c>
    </row>
    <row r="61" spans="1:48" x14ac:dyDescent="0.35">
      <c r="A61" s="9" t="s">
        <v>296</v>
      </c>
      <c r="B61" s="3" t="s">
        <v>156</v>
      </c>
      <c r="C61" s="3">
        <v>3.835</v>
      </c>
      <c r="D61" s="66" t="s">
        <v>131</v>
      </c>
      <c r="E61" s="8">
        <v>1</v>
      </c>
      <c r="F61" s="8" t="s">
        <v>131</v>
      </c>
      <c r="G61" s="3" t="s">
        <v>279</v>
      </c>
      <c r="H61" s="3" t="s">
        <v>297</v>
      </c>
      <c r="I61" s="3" t="s">
        <v>134</v>
      </c>
      <c r="J61" s="8">
        <v>0</v>
      </c>
      <c r="K61" s="8">
        <v>0</v>
      </c>
      <c r="L61" s="8">
        <v>0</v>
      </c>
      <c r="M61" s="8">
        <v>0</v>
      </c>
      <c r="N61" s="8" t="s">
        <v>135</v>
      </c>
      <c r="O61" s="8">
        <v>0</v>
      </c>
      <c r="P61" s="3" t="s">
        <v>131</v>
      </c>
      <c r="Q61" s="10">
        <v>4.0179999999999998</v>
      </c>
      <c r="R61" s="10">
        <v>4.0179999999999998</v>
      </c>
      <c r="S61" s="12" t="s">
        <v>136</v>
      </c>
      <c r="T61" s="12" t="s">
        <v>43</v>
      </c>
      <c r="U61" s="17">
        <f t="shared" si="36"/>
        <v>3.835</v>
      </c>
      <c r="V61" s="24"/>
      <c r="W61" s="6">
        <f>VLOOKUP(A61,NaqResults_2023_3A_a_20231030_1!A$2:G$67,7,FALSE)</f>
        <v>3.835</v>
      </c>
      <c r="X61" s="16" t="s">
        <v>137</v>
      </c>
      <c r="Y61" s="60">
        <f t="shared" si="25"/>
        <v>0</v>
      </c>
      <c r="Z61" s="15">
        <v>1</v>
      </c>
      <c r="AA61" s="17">
        <f t="shared" si="37"/>
        <v>3.835</v>
      </c>
      <c r="AB61" s="24"/>
      <c r="AC61" s="6">
        <f>VLOOKUP(A61,NaqResults_2023_3B_a_20231030_1!A$2:G$67,7,FALSE)</f>
        <v>3.835</v>
      </c>
      <c r="AD61" s="16" t="s">
        <v>137</v>
      </c>
      <c r="AE61" s="60">
        <f t="shared" si="38"/>
        <v>0</v>
      </c>
      <c r="AF61" s="15">
        <v>1</v>
      </c>
      <c r="AG61" s="17">
        <f t="shared" si="39"/>
        <v>3.835</v>
      </c>
      <c r="AH61" s="6">
        <v>0</v>
      </c>
      <c r="AI61" s="6">
        <f>VLOOKUP(A61,NaqResults_2023_3C_a_20231030_1!A$2:G$67,7,FALSE)</f>
        <v>3.835</v>
      </c>
      <c r="AJ61" s="16" t="s">
        <v>137</v>
      </c>
      <c r="AK61" s="60">
        <f t="shared" si="26"/>
        <v>0</v>
      </c>
      <c r="AL61" s="13">
        <v>1</v>
      </c>
      <c r="AM61" s="17">
        <f t="shared" si="29"/>
        <v>3.835</v>
      </c>
      <c r="AN61" s="24"/>
      <c r="AO61" s="6">
        <f>VLOOKUP(A61,NaqResults_2023_5_a_20231030_15!A$2:G$68,7,FALSE)</f>
        <v>3.835</v>
      </c>
      <c r="AP61" s="16" t="s">
        <v>137</v>
      </c>
      <c r="AQ61" s="60">
        <f t="shared" si="27"/>
        <v>0</v>
      </c>
      <c r="AR61" s="13">
        <v>1</v>
      </c>
      <c r="AS61" s="20">
        <f t="shared" si="30"/>
        <v>3.835</v>
      </c>
      <c r="AT61" s="19">
        <f t="shared" si="31"/>
        <v>1</v>
      </c>
      <c r="AU61" s="20" t="s">
        <v>138</v>
      </c>
      <c r="AV61" s="18">
        <f t="shared" si="32"/>
        <v>0</v>
      </c>
    </row>
    <row r="62" spans="1:48" x14ac:dyDescent="0.35">
      <c r="A62" s="9" t="s">
        <v>298</v>
      </c>
      <c r="B62" s="3" t="s">
        <v>140</v>
      </c>
      <c r="C62" s="3">
        <v>9.9990000000000006</v>
      </c>
      <c r="D62" s="3">
        <v>1</v>
      </c>
      <c r="E62" s="8">
        <v>1</v>
      </c>
      <c r="F62" s="8" t="s">
        <v>131</v>
      </c>
      <c r="G62" s="3" t="s">
        <v>299</v>
      </c>
      <c r="H62" s="3" t="s">
        <v>300</v>
      </c>
      <c r="I62" s="3" t="s">
        <v>143</v>
      </c>
      <c r="J62" s="8">
        <v>0</v>
      </c>
      <c r="K62" s="8">
        <v>0</v>
      </c>
      <c r="L62" s="8">
        <v>0</v>
      </c>
      <c r="M62" s="8">
        <v>0</v>
      </c>
      <c r="N62" s="8" t="s">
        <v>135</v>
      </c>
      <c r="O62" s="8">
        <v>0</v>
      </c>
      <c r="P62" s="3" t="s">
        <v>131</v>
      </c>
      <c r="Q62" s="10">
        <v>9.9990000000000006</v>
      </c>
      <c r="R62" s="10">
        <v>9.9990000000000006</v>
      </c>
      <c r="S62" s="12" t="s">
        <v>136</v>
      </c>
      <c r="T62" s="12" t="s">
        <v>43</v>
      </c>
      <c r="U62" s="17">
        <f t="shared" si="36"/>
        <v>9.9990000000000006</v>
      </c>
      <c r="V62" s="16">
        <v>0</v>
      </c>
      <c r="W62" s="6">
        <f>VLOOKUP(A62,NaqResults_2023_3A_a_20231030_1!A$2:G$67,7,FALSE)</f>
        <v>9.9990000000000006</v>
      </c>
      <c r="X62" s="16" t="s">
        <v>137</v>
      </c>
      <c r="Y62" s="60">
        <f t="shared" si="25"/>
        <v>0</v>
      </c>
      <c r="Z62" s="15">
        <v>1</v>
      </c>
      <c r="AA62" s="17">
        <f t="shared" si="37"/>
        <v>9.9990000000000006</v>
      </c>
      <c r="AB62" s="6">
        <f t="shared" ref="AB62:AB68" si="40">W62</f>
        <v>9.9990000000000006</v>
      </c>
      <c r="AC62" s="6">
        <f>VLOOKUP(A62,NaqResults_2023_3B_a_20231030_1!A$2:G$67,7,FALSE)</f>
        <v>9.9990000000000006</v>
      </c>
      <c r="AD62" s="16" t="s">
        <v>137</v>
      </c>
      <c r="AE62" s="60">
        <f t="shared" si="38"/>
        <v>0</v>
      </c>
      <c r="AF62" s="15">
        <v>1</v>
      </c>
      <c r="AG62" s="17">
        <f t="shared" si="39"/>
        <v>9.9990000000000006</v>
      </c>
      <c r="AH62" s="6">
        <f t="shared" ref="AH62:AH68" si="41">AC62</f>
        <v>9.9990000000000006</v>
      </c>
      <c r="AI62" s="6">
        <f>VLOOKUP(A62,NaqResults_2023_3C_a_20231030_1!A$2:G$67,7,FALSE)</f>
        <v>9.9990000000000006</v>
      </c>
      <c r="AJ62" s="16" t="s">
        <v>137</v>
      </c>
      <c r="AK62" s="60">
        <f t="shared" si="26"/>
        <v>0</v>
      </c>
      <c r="AL62" s="13">
        <v>1</v>
      </c>
      <c r="AM62" s="17">
        <f t="shared" si="29"/>
        <v>9.9990000000000006</v>
      </c>
      <c r="AN62" s="6">
        <f t="shared" ref="AN62:AN68" si="42">AI62</f>
        <v>9.9990000000000006</v>
      </c>
      <c r="AO62" s="6">
        <f>VLOOKUP(A62,NaqResults_2023_5_a_20231030_15!A$2:G$68,7,FALSE)</f>
        <v>9.9990000000000006</v>
      </c>
      <c r="AP62" s="16" t="s">
        <v>137</v>
      </c>
      <c r="AQ62" s="60">
        <f t="shared" si="27"/>
        <v>0</v>
      </c>
      <c r="AR62" s="13">
        <v>1</v>
      </c>
      <c r="AS62" s="20">
        <f t="shared" si="30"/>
        <v>9.9990000000000006</v>
      </c>
      <c r="AT62" s="19">
        <f t="shared" si="31"/>
        <v>1</v>
      </c>
      <c r="AU62" s="20" t="s">
        <v>138</v>
      </c>
      <c r="AV62" s="18">
        <f t="shared" si="32"/>
        <v>0</v>
      </c>
    </row>
    <row r="63" spans="1:48" x14ac:dyDescent="0.35">
      <c r="A63" s="9" t="s">
        <v>301</v>
      </c>
      <c r="B63" s="3" t="s">
        <v>140</v>
      </c>
      <c r="C63" s="3">
        <v>9.9990000000000006</v>
      </c>
      <c r="D63" s="3">
        <v>1</v>
      </c>
      <c r="E63" s="8">
        <v>1</v>
      </c>
      <c r="F63" s="8" t="s">
        <v>131</v>
      </c>
      <c r="G63" s="3" t="s">
        <v>302</v>
      </c>
      <c r="H63" s="3" t="s">
        <v>303</v>
      </c>
      <c r="I63" s="3" t="s">
        <v>143</v>
      </c>
      <c r="J63" s="8">
        <v>0</v>
      </c>
      <c r="K63" s="8">
        <v>0</v>
      </c>
      <c r="L63" s="8">
        <v>0</v>
      </c>
      <c r="M63" s="8">
        <v>0</v>
      </c>
      <c r="N63" s="8" t="s">
        <v>135</v>
      </c>
      <c r="O63" s="8">
        <v>0</v>
      </c>
      <c r="P63" s="3" t="s">
        <v>131</v>
      </c>
      <c r="Q63" s="10">
        <v>9.9990000000000006</v>
      </c>
      <c r="R63" s="10">
        <v>9.9990000000000006</v>
      </c>
      <c r="S63" s="12" t="s">
        <v>136</v>
      </c>
      <c r="T63" s="12" t="s">
        <v>43</v>
      </c>
      <c r="U63" s="17">
        <f t="shared" si="36"/>
        <v>9.9990000000000006</v>
      </c>
      <c r="V63" s="16">
        <v>0</v>
      </c>
      <c r="W63" s="6">
        <f>VLOOKUP(A63,NaqResults_2023_3A_a_20231030_1!A$2:G$67,7,FALSE)</f>
        <v>7.9530000000000003</v>
      </c>
      <c r="X63" s="16" t="s">
        <v>137</v>
      </c>
      <c r="Y63" s="60">
        <f t="shared" si="25"/>
        <v>2.0460000000000003</v>
      </c>
      <c r="Z63" s="15">
        <v>1</v>
      </c>
      <c r="AA63" s="17">
        <f t="shared" si="37"/>
        <v>9.9990000000000006</v>
      </c>
      <c r="AB63" s="6">
        <f t="shared" si="40"/>
        <v>7.9530000000000003</v>
      </c>
      <c r="AC63" s="6">
        <f>VLOOKUP(A63,NaqResults_2023_3B_a_20231030_1!A$2:G$67,7,FALSE)</f>
        <v>7.98</v>
      </c>
      <c r="AD63" s="16" t="s">
        <v>137</v>
      </c>
      <c r="AE63" s="60">
        <f t="shared" si="38"/>
        <v>2.0190000000000001</v>
      </c>
      <c r="AF63" s="15">
        <v>1</v>
      </c>
      <c r="AG63" s="17">
        <f t="shared" si="39"/>
        <v>9.9990000000000006</v>
      </c>
      <c r="AH63" s="6">
        <f t="shared" si="41"/>
        <v>7.98</v>
      </c>
      <c r="AI63" s="6">
        <f>VLOOKUP(A63,NaqResults_2023_3C_a_20231030_1!A$2:G$67,7,FALSE)</f>
        <v>8.1419999999999995</v>
      </c>
      <c r="AJ63" s="16" t="s">
        <v>137</v>
      </c>
      <c r="AK63" s="60">
        <f t="shared" si="26"/>
        <v>1.8570000000000011</v>
      </c>
      <c r="AL63" s="13">
        <v>1</v>
      </c>
      <c r="AM63" s="17">
        <f t="shared" si="29"/>
        <v>9.9990000000000006</v>
      </c>
      <c r="AN63" s="6">
        <f t="shared" si="42"/>
        <v>8.1419999999999995</v>
      </c>
      <c r="AO63" s="6">
        <f>VLOOKUP(A63,NaqResults_2023_5_a_20231030_15!A$2:G$68,7,FALSE)</f>
        <v>8.2859999999999996</v>
      </c>
      <c r="AP63" s="16" t="s">
        <v>137</v>
      </c>
      <c r="AQ63" s="60">
        <f t="shared" si="27"/>
        <v>1.713000000000001</v>
      </c>
      <c r="AR63" s="13">
        <v>1</v>
      </c>
      <c r="AS63" s="20">
        <f t="shared" si="30"/>
        <v>8.2859999999999996</v>
      </c>
      <c r="AT63" s="19">
        <f t="shared" si="31"/>
        <v>0.82868286828682858</v>
      </c>
      <c r="AU63" s="20" t="s">
        <v>138</v>
      </c>
      <c r="AV63" s="18">
        <f t="shared" si="32"/>
        <v>1.713000000000001</v>
      </c>
    </row>
    <row r="64" spans="1:48" x14ac:dyDescent="0.35">
      <c r="A64" s="9" t="s">
        <v>304</v>
      </c>
      <c r="B64" s="3" t="s">
        <v>140</v>
      </c>
      <c r="C64" s="3">
        <v>9.9</v>
      </c>
      <c r="D64" s="3">
        <v>1</v>
      </c>
      <c r="E64" s="8">
        <v>1</v>
      </c>
      <c r="F64" s="8" t="s">
        <v>131</v>
      </c>
      <c r="G64" s="3" t="s">
        <v>305</v>
      </c>
      <c r="H64" s="3" t="s">
        <v>306</v>
      </c>
      <c r="I64" s="3" t="s">
        <v>143</v>
      </c>
      <c r="J64" s="8">
        <v>0</v>
      </c>
      <c r="K64" s="8">
        <v>0</v>
      </c>
      <c r="L64" s="8">
        <v>0</v>
      </c>
      <c r="M64" s="8">
        <v>0</v>
      </c>
      <c r="N64" s="8" t="s">
        <v>135</v>
      </c>
      <c r="O64" s="8">
        <v>0</v>
      </c>
      <c r="P64" s="3" t="s">
        <v>131</v>
      </c>
      <c r="Q64" s="10">
        <v>9.9</v>
      </c>
      <c r="R64" s="10">
        <v>9.9</v>
      </c>
      <c r="S64" s="12" t="s">
        <v>136</v>
      </c>
      <c r="T64" s="12" t="s">
        <v>43</v>
      </c>
      <c r="U64" s="17">
        <f t="shared" si="36"/>
        <v>9.9</v>
      </c>
      <c r="V64" s="16">
        <v>0</v>
      </c>
      <c r="W64" s="6">
        <f>VLOOKUP(A64,NaqResults_2023_3A_a_20231030_1!A$2:G$67,7,FALSE)</f>
        <v>9.9</v>
      </c>
      <c r="X64" s="16" t="s">
        <v>137</v>
      </c>
      <c r="Y64" s="60">
        <f t="shared" si="25"/>
        <v>0</v>
      </c>
      <c r="Z64" s="15">
        <v>1</v>
      </c>
      <c r="AA64" s="17">
        <f t="shared" si="37"/>
        <v>9.9</v>
      </c>
      <c r="AB64" s="6">
        <f t="shared" si="40"/>
        <v>9.9</v>
      </c>
      <c r="AC64" s="6">
        <f>VLOOKUP(A64,NaqResults_2023_3B_a_20231030_1!A$2:G$67,7,FALSE)</f>
        <v>9.9</v>
      </c>
      <c r="AD64" s="16" t="s">
        <v>137</v>
      </c>
      <c r="AE64" s="60">
        <f t="shared" si="38"/>
        <v>0</v>
      </c>
      <c r="AF64" s="15">
        <v>1</v>
      </c>
      <c r="AG64" s="17">
        <f t="shared" si="39"/>
        <v>9.9</v>
      </c>
      <c r="AH64" s="6">
        <f t="shared" si="41"/>
        <v>9.9</v>
      </c>
      <c r="AI64" s="6">
        <f>VLOOKUP(A64,NaqResults_2023_3C_a_20231030_1!A$2:G$67,7,FALSE)</f>
        <v>9.9</v>
      </c>
      <c r="AJ64" s="16" t="s">
        <v>137</v>
      </c>
      <c r="AK64" s="60">
        <f t="shared" si="26"/>
        <v>0</v>
      </c>
      <c r="AL64" s="13">
        <v>1</v>
      </c>
      <c r="AM64" s="17">
        <f t="shared" si="29"/>
        <v>9.9</v>
      </c>
      <c r="AN64" s="6">
        <f t="shared" si="42"/>
        <v>9.9</v>
      </c>
      <c r="AO64" s="6">
        <f>VLOOKUP(A64,NaqResults_2023_5_a_20231030_15!A$2:G$68,7,FALSE)</f>
        <v>9.9</v>
      </c>
      <c r="AP64" s="16" t="s">
        <v>137</v>
      </c>
      <c r="AQ64" s="60">
        <f t="shared" si="27"/>
        <v>0</v>
      </c>
      <c r="AR64" s="13">
        <v>1</v>
      </c>
      <c r="AS64" s="20">
        <f t="shared" si="30"/>
        <v>9.9</v>
      </c>
      <c r="AT64" s="19">
        <f t="shared" si="31"/>
        <v>1</v>
      </c>
      <c r="AU64" s="20" t="s">
        <v>138</v>
      </c>
      <c r="AV64" s="18">
        <f t="shared" si="32"/>
        <v>0</v>
      </c>
    </row>
    <row r="65" spans="1:48" x14ac:dyDescent="0.35">
      <c r="A65" s="9" t="s">
        <v>307</v>
      </c>
      <c r="B65" s="3" t="s">
        <v>140</v>
      </c>
      <c r="C65" s="3">
        <v>9.9990000000000006</v>
      </c>
      <c r="D65" s="3">
        <v>1</v>
      </c>
      <c r="E65" s="8">
        <v>1</v>
      </c>
      <c r="F65" s="8" t="s">
        <v>131</v>
      </c>
      <c r="G65" s="3" t="s">
        <v>308</v>
      </c>
      <c r="H65" s="3" t="s">
        <v>309</v>
      </c>
      <c r="I65" s="3" t="s">
        <v>143</v>
      </c>
      <c r="J65" s="8">
        <v>0</v>
      </c>
      <c r="K65" s="8">
        <v>0</v>
      </c>
      <c r="L65" s="8">
        <v>0</v>
      </c>
      <c r="M65" s="8">
        <v>0</v>
      </c>
      <c r="N65" s="8" t="s">
        <v>135</v>
      </c>
      <c r="O65" s="8">
        <v>0</v>
      </c>
      <c r="P65" s="3" t="s">
        <v>131</v>
      </c>
      <c r="Q65" s="10">
        <v>9.9990000000000006</v>
      </c>
      <c r="R65" s="10">
        <v>9.9990000000000006</v>
      </c>
      <c r="S65" s="12" t="s">
        <v>136</v>
      </c>
      <c r="T65" s="12" t="s">
        <v>43</v>
      </c>
      <c r="U65" s="17">
        <f t="shared" si="36"/>
        <v>9.9990000000000006</v>
      </c>
      <c r="V65" s="16">
        <v>0</v>
      </c>
      <c r="W65" s="6">
        <f>VLOOKUP(A65,NaqResults_2023_3A_a_20231030_1!A$2:G$67,7,FALSE)</f>
        <v>9.9990000000000006</v>
      </c>
      <c r="X65" s="16" t="s">
        <v>137</v>
      </c>
      <c r="Y65" s="60">
        <f t="shared" si="25"/>
        <v>0</v>
      </c>
      <c r="Z65" s="15">
        <v>1</v>
      </c>
      <c r="AA65" s="17">
        <f t="shared" si="37"/>
        <v>9.9990000000000006</v>
      </c>
      <c r="AB65" s="6">
        <f t="shared" si="40"/>
        <v>9.9990000000000006</v>
      </c>
      <c r="AC65" s="6">
        <f>VLOOKUP(A65,NaqResults_2023_3B_a_20231030_1!A$2:G$67,7,FALSE)</f>
        <v>9.9990000000000006</v>
      </c>
      <c r="AD65" s="16" t="s">
        <v>137</v>
      </c>
      <c r="AE65" s="60">
        <f t="shared" si="38"/>
        <v>0</v>
      </c>
      <c r="AF65" s="15">
        <v>1</v>
      </c>
      <c r="AG65" s="17">
        <f t="shared" si="39"/>
        <v>9.9990000000000006</v>
      </c>
      <c r="AH65" s="6">
        <f t="shared" si="41"/>
        <v>9.9990000000000006</v>
      </c>
      <c r="AI65" s="6">
        <f>VLOOKUP(A65,NaqResults_2023_3C_a_20231030_1!A$2:G$67,7,FALSE)</f>
        <v>9.9990000000000006</v>
      </c>
      <c r="AJ65" s="16" t="s">
        <v>137</v>
      </c>
      <c r="AK65" s="60">
        <f t="shared" si="26"/>
        <v>0</v>
      </c>
      <c r="AL65" s="13">
        <v>1</v>
      </c>
      <c r="AM65" s="17">
        <f t="shared" si="29"/>
        <v>9.9990000000000006</v>
      </c>
      <c r="AN65" s="6">
        <f t="shared" si="42"/>
        <v>9.9990000000000006</v>
      </c>
      <c r="AO65" s="6">
        <f>VLOOKUP(A65,NaqResults_2023_5_a_20231030_15!A$2:G$68,7,FALSE)</f>
        <v>9.9990000000000006</v>
      </c>
      <c r="AP65" s="16" t="s">
        <v>137</v>
      </c>
      <c r="AQ65" s="60">
        <f t="shared" si="27"/>
        <v>0</v>
      </c>
      <c r="AR65" s="13">
        <v>1</v>
      </c>
      <c r="AS65" s="20">
        <f t="shared" si="30"/>
        <v>9.9990000000000006</v>
      </c>
      <c r="AT65" s="19">
        <f t="shared" si="31"/>
        <v>1</v>
      </c>
      <c r="AU65" s="20" t="s">
        <v>138</v>
      </c>
      <c r="AV65" s="18">
        <f t="shared" si="32"/>
        <v>0</v>
      </c>
    </row>
    <row r="66" spans="1:48" x14ac:dyDescent="0.35">
      <c r="A66" s="9" t="s">
        <v>310</v>
      </c>
      <c r="B66" s="3" t="s">
        <v>140</v>
      </c>
      <c r="C66" s="3">
        <v>36</v>
      </c>
      <c r="D66" s="3">
        <v>14</v>
      </c>
      <c r="E66" s="8">
        <v>1</v>
      </c>
      <c r="F66" s="8" t="s">
        <v>131</v>
      </c>
      <c r="G66" s="3" t="s">
        <v>311</v>
      </c>
      <c r="H66" s="3" t="s">
        <v>312</v>
      </c>
      <c r="I66" s="3" t="s">
        <v>143</v>
      </c>
      <c r="J66" s="8">
        <v>0</v>
      </c>
      <c r="K66" s="8">
        <v>0</v>
      </c>
      <c r="L66" s="8">
        <v>0</v>
      </c>
      <c r="M66" s="8">
        <v>0</v>
      </c>
      <c r="N66" s="8" t="s">
        <v>135</v>
      </c>
      <c r="O66" s="8">
        <v>0</v>
      </c>
      <c r="P66" s="3" t="s">
        <v>131</v>
      </c>
      <c r="Q66" s="10">
        <v>36</v>
      </c>
      <c r="R66" s="10">
        <v>36</v>
      </c>
      <c r="S66" s="12" t="s">
        <v>136</v>
      </c>
      <c r="T66" s="12" t="s">
        <v>43</v>
      </c>
      <c r="U66" s="17">
        <f t="shared" si="36"/>
        <v>36</v>
      </c>
      <c r="V66" s="16">
        <v>0</v>
      </c>
      <c r="W66" s="6">
        <f>VLOOKUP(A66,NaqResults_2023_3A_a_20231030_1!A$2:G$67,7,FALSE)</f>
        <v>36</v>
      </c>
      <c r="X66" s="16" t="s">
        <v>137</v>
      </c>
      <c r="Y66" s="60">
        <f t="shared" si="25"/>
        <v>0</v>
      </c>
      <c r="Z66" s="15">
        <v>1</v>
      </c>
      <c r="AA66" s="17">
        <f t="shared" si="37"/>
        <v>36</v>
      </c>
      <c r="AB66" s="6">
        <f t="shared" si="40"/>
        <v>36</v>
      </c>
      <c r="AC66" s="6">
        <f>VLOOKUP(A66,NaqResults_2023_3B_a_20231030_1!A$2:G$67,7,FALSE)</f>
        <v>36</v>
      </c>
      <c r="AD66" s="16" t="s">
        <v>137</v>
      </c>
      <c r="AE66" s="60">
        <f t="shared" si="38"/>
        <v>0</v>
      </c>
      <c r="AF66" s="15">
        <v>1</v>
      </c>
      <c r="AG66" s="17">
        <f t="shared" si="39"/>
        <v>36</v>
      </c>
      <c r="AH66" s="6">
        <f t="shared" si="41"/>
        <v>36</v>
      </c>
      <c r="AI66" s="6">
        <f>VLOOKUP(A66,NaqResults_2023_3C_a_20231030_1!A$2:G$67,7,FALSE)</f>
        <v>36</v>
      </c>
      <c r="AJ66" s="16" t="s">
        <v>137</v>
      </c>
      <c r="AK66" s="60">
        <f t="shared" si="26"/>
        <v>0</v>
      </c>
      <c r="AL66" s="13">
        <v>1</v>
      </c>
      <c r="AM66" s="17">
        <f t="shared" si="29"/>
        <v>36</v>
      </c>
      <c r="AN66" s="6">
        <f t="shared" si="42"/>
        <v>36</v>
      </c>
      <c r="AO66" s="6">
        <f>VLOOKUP(A66,NaqResults_2023_5_a_20231030_15!A$2:G$68,7,FALSE)</f>
        <v>36</v>
      </c>
      <c r="AP66" s="16" t="s">
        <v>137</v>
      </c>
      <c r="AQ66" s="60">
        <f t="shared" si="27"/>
        <v>0</v>
      </c>
      <c r="AR66" s="13">
        <v>1</v>
      </c>
      <c r="AS66" s="20">
        <f t="shared" si="30"/>
        <v>36</v>
      </c>
      <c r="AT66" s="19">
        <f t="shared" ref="AT66:AT68" si="43">AS66/C66</f>
        <v>1</v>
      </c>
      <c r="AU66" s="20" t="s">
        <v>138</v>
      </c>
      <c r="AV66" s="18">
        <f t="shared" si="32"/>
        <v>0</v>
      </c>
    </row>
    <row r="67" spans="1:48" x14ac:dyDescent="0.35">
      <c r="A67" s="9" t="s">
        <v>313</v>
      </c>
      <c r="B67" s="3" t="s">
        <v>130</v>
      </c>
      <c r="C67" s="3">
        <v>28.959</v>
      </c>
      <c r="D67" s="3">
        <v>0</v>
      </c>
      <c r="E67" s="8">
        <v>1</v>
      </c>
      <c r="F67" s="8" t="s">
        <v>131</v>
      </c>
      <c r="G67" s="3" t="s">
        <v>314</v>
      </c>
      <c r="H67" s="3" t="s">
        <v>315</v>
      </c>
      <c r="I67" s="3" t="s">
        <v>134</v>
      </c>
      <c r="J67" s="8">
        <v>0</v>
      </c>
      <c r="K67" s="8">
        <v>0</v>
      </c>
      <c r="L67" s="8">
        <v>0</v>
      </c>
      <c r="M67" s="8">
        <v>0</v>
      </c>
      <c r="N67" s="8" t="s">
        <v>135</v>
      </c>
      <c r="O67" s="8">
        <v>0</v>
      </c>
      <c r="P67" s="3" t="s">
        <v>131</v>
      </c>
      <c r="Q67" s="10">
        <v>29.788</v>
      </c>
      <c r="R67" s="10">
        <v>29.788</v>
      </c>
      <c r="S67" s="12" t="s">
        <v>136</v>
      </c>
      <c r="T67" s="12" t="s">
        <v>43</v>
      </c>
      <c r="U67" s="17">
        <f t="shared" si="36"/>
        <v>28.959</v>
      </c>
      <c r="V67" s="16">
        <v>0</v>
      </c>
      <c r="W67" s="6">
        <f>VLOOKUP(A67,NaqResults_2023_3A_a_20231030_1!A$2:G$67,7,FALSE)</f>
        <v>28.959</v>
      </c>
      <c r="X67" s="16" t="s">
        <v>137</v>
      </c>
      <c r="Y67" s="60">
        <f t="shared" si="25"/>
        <v>0</v>
      </c>
      <c r="Z67" s="15">
        <v>1</v>
      </c>
      <c r="AA67" s="17">
        <f t="shared" si="37"/>
        <v>28.959</v>
      </c>
      <c r="AB67" s="6">
        <f t="shared" si="40"/>
        <v>28.959</v>
      </c>
      <c r="AC67" s="6">
        <f>VLOOKUP(A67,NaqResults_2023_3B_a_20231030_1!A$2:G$67,7,FALSE)</f>
        <v>28.959</v>
      </c>
      <c r="AD67" s="16" t="s">
        <v>137</v>
      </c>
      <c r="AE67" s="60">
        <f t="shared" si="38"/>
        <v>0</v>
      </c>
      <c r="AF67" s="15">
        <v>1</v>
      </c>
      <c r="AG67" s="17">
        <f t="shared" si="39"/>
        <v>28.959</v>
      </c>
      <c r="AH67" s="6">
        <f t="shared" si="41"/>
        <v>28.959</v>
      </c>
      <c r="AI67" s="6">
        <f>VLOOKUP(A67,NaqResults_2023_3C_a_20231030_1!A$2:G$67,7,FALSE)</f>
        <v>28.959</v>
      </c>
      <c r="AJ67" s="16" t="s">
        <v>137</v>
      </c>
      <c r="AK67" s="60">
        <f t="shared" si="26"/>
        <v>0</v>
      </c>
      <c r="AL67" s="13">
        <v>1</v>
      </c>
      <c r="AM67" s="17">
        <f t="shared" si="29"/>
        <v>28.959</v>
      </c>
      <c r="AN67" s="6">
        <f t="shared" si="42"/>
        <v>28.959</v>
      </c>
      <c r="AO67" s="6">
        <f>VLOOKUP(A67,NaqResults_2023_5_a_20231030_15!A$2:G$68,7,FALSE)</f>
        <v>28.959</v>
      </c>
      <c r="AP67" s="16" t="s">
        <v>137</v>
      </c>
      <c r="AQ67" s="60">
        <f t="shared" si="27"/>
        <v>0</v>
      </c>
      <c r="AR67" s="13">
        <v>1</v>
      </c>
      <c r="AS67" s="20">
        <f t="shared" si="30"/>
        <v>28.959</v>
      </c>
      <c r="AT67" s="19">
        <f t="shared" si="43"/>
        <v>1</v>
      </c>
      <c r="AU67" s="20" t="s">
        <v>138</v>
      </c>
      <c r="AV67" s="18">
        <f t="shared" si="32"/>
        <v>0</v>
      </c>
    </row>
    <row r="68" spans="1:48" x14ac:dyDescent="0.35">
      <c r="A68" s="9" t="s">
        <v>316</v>
      </c>
      <c r="B68" s="3" t="s">
        <v>130</v>
      </c>
      <c r="C68" s="3">
        <v>34.54</v>
      </c>
      <c r="D68" s="3">
        <v>0</v>
      </c>
      <c r="E68" s="8">
        <v>1</v>
      </c>
      <c r="F68" s="8" t="s">
        <v>131</v>
      </c>
      <c r="G68" s="3" t="s">
        <v>145</v>
      </c>
      <c r="H68" s="3" t="s">
        <v>317</v>
      </c>
      <c r="I68" s="3" t="s">
        <v>134</v>
      </c>
      <c r="J68" s="8">
        <v>0</v>
      </c>
      <c r="K68" s="8">
        <v>0</v>
      </c>
      <c r="L68" s="8">
        <v>0</v>
      </c>
      <c r="M68" s="8">
        <v>0</v>
      </c>
      <c r="N68" s="8" t="s">
        <v>135</v>
      </c>
      <c r="O68" s="8">
        <v>0</v>
      </c>
      <c r="P68" s="3" t="s">
        <v>131</v>
      </c>
      <c r="Q68" s="10">
        <v>33.387999999999998</v>
      </c>
      <c r="R68" s="10">
        <v>33.387999999999998</v>
      </c>
      <c r="S68" s="12" t="s">
        <v>136</v>
      </c>
      <c r="T68" s="12" t="s">
        <v>43</v>
      </c>
      <c r="U68" s="17">
        <f t="shared" si="36"/>
        <v>33.387999999999998</v>
      </c>
      <c r="V68" s="16">
        <v>0</v>
      </c>
      <c r="W68" s="6">
        <f>VLOOKUP(A68,NaqResults_2023_3A_a_20231030_1!A$2:G$67,7,FALSE)</f>
        <v>33.387999999999998</v>
      </c>
      <c r="X68" s="16" t="s">
        <v>137</v>
      </c>
      <c r="Y68" s="60">
        <f>U68-W68</f>
        <v>0</v>
      </c>
      <c r="Z68" s="15">
        <v>1</v>
      </c>
      <c r="AA68" s="17">
        <f t="shared" si="37"/>
        <v>33.387999999999998</v>
      </c>
      <c r="AB68" s="6">
        <f t="shared" si="40"/>
        <v>33.387999999999998</v>
      </c>
      <c r="AC68" s="6">
        <f>VLOOKUP(A68,NaqResults_2023_3B_a_20231030_1!A$2:G$67,7,FALSE)</f>
        <v>33.387999999999998</v>
      </c>
      <c r="AD68" s="16" t="s">
        <v>137</v>
      </c>
      <c r="AE68" s="60">
        <f t="shared" si="38"/>
        <v>0</v>
      </c>
      <c r="AF68" s="15">
        <v>1</v>
      </c>
      <c r="AG68" s="17">
        <f t="shared" si="39"/>
        <v>34.54</v>
      </c>
      <c r="AH68" s="6">
        <f t="shared" si="41"/>
        <v>33.387999999999998</v>
      </c>
      <c r="AI68" s="6">
        <f>VLOOKUP(A68,NaqResults_2023_3C_a_20231030_1!A$2:G$67,7,FALSE)</f>
        <v>34.54</v>
      </c>
      <c r="AJ68" s="16" t="s">
        <v>137</v>
      </c>
      <c r="AK68" s="60">
        <f>AG68-AI68</f>
        <v>0</v>
      </c>
      <c r="AL68" s="13">
        <v>1</v>
      </c>
      <c r="AM68" s="17">
        <f t="shared" si="29"/>
        <v>34.54</v>
      </c>
      <c r="AN68" s="6">
        <f t="shared" si="42"/>
        <v>34.54</v>
      </c>
      <c r="AO68" s="6">
        <f>VLOOKUP(A68,NaqResults_2023_5_a_20231030_15!A$2:G$68,7,FALSE)</f>
        <v>34.54</v>
      </c>
      <c r="AP68" s="16" t="s">
        <v>137</v>
      </c>
      <c r="AQ68" s="60">
        <f t="shared" si="27"/>
        <v>0</v>
      </c>
      <c r="AR68" s="13">
        <v>1</v>
      </c>
      <c r="AS68" s="20">
        <f t="shared" si="30"/>
        <v>34.54</v>
      </c>
      <c r="AT68" s="19">
        <f t="shared" si="43"/>
        <v>1</v>
      </c>
      <c r="AU68" s="20" t="s">
        <v>138</v>
      </c>
      <c r="AV68" s="18">
        <f t="shared" si="32"/>
        <v>0</v>
      </c>
    </row>
    <row r="71" spans="1:48" x14ac:dyDescent="0.35">
      <c r="A71" s="3" t="s">
        <v>318</v>
      </c>
      <c r="B71" s="3"/>
      <c r="C71" s="11">
        <f t="shared" ref="C71:D71" si="44">SUM(C2:C68)</f>
        <v>4731.6169999999984</v>
      </c>
      <c r="D71" s="11">
        <f t="shared" si="44"/>
        <v>1061.2880000000002</v>
      </c>
      <c r="E71" s="2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1">
        <f t="shared" ref="Q71" si="45">SUM(Q2:Q68)</f>
        <v>4536.6769999999979</v>
      </c>
      <c r="R71" s="3"/>
      <c r="S71" s="3"/>
      <c r="T71" s="3"/>
      <c r="U71" s="11">
        <f>SUM(U2:U68)</f>
        <v>4725.1969999999983</v>
      </c>
      <c r="V71" s="3"/>
      <c r="W71" s="11">
        <f>SUM(W2:W68)</f>
        <v>4707.8929999999982</v>
      </c>
      <c r="X71" s="3"/>
      <c r="Y71" s="11">
        <f>SUM(Y2:Y68)</f>
        <v>17.304000000000002</v>
      </c>
      <c r="Z71" s="21">
        <f>SUM(Z2:Z68)</f>
        <v>66</v>
      </c>
      <c r="AA71" s="21"/>
      <c r="AB71" s="21"/>
      <c r="AC71" s="11">
        <f>SUM(AC2:AC68)</f>
        <v>4707.9809999999979</v>
      </c>
      <c r="AD71" s="21"/>
      <c r="AE71" s="11">
        <f>SUM(AE2:AE68)</f>
        <v>17.216000000000001</v>
      </c>
      <c r="AF71" s="21">
        <f>SUM(AF2:AF68)</f>
        <v>66</v>
      </c>
      <c r="AG71" s="11">
        <f>SUM(AG2:AG68)</f>
        <v>4729.8289999999988</v>
      </c>
      <c r="AH71" s="21"/>
      <c r="AI71" s="11">
        <f>SUM(AI2:AI68)</f>
        <v>4713.6409999999987</v>
      </c>
      <c r="AJ71" s="21"/>
      <c r="AK71" s="11">
        <f>SUM(AK2:AK68)</f>
        <v>16.187999999999995</v>
      </c>
      <c r="AL71" s="21">
        <f>SUM(AL2:AL68)</f>
        <v>66</v>
      </c>
      <c r="AM71" s="11">
        <f>SUM(AM2:AM68)</f>
        <v>4731.6169999999984</v>
      </c>
      <c r="AN71" s="21"/>
      <c r="AO71" s="11">
        <f>SUM(AO2:AO68)</f>
        <v>4716.7289999999994</v>
      </c>
      <c r="AP71" s="21"/>
      <c r="AQ71" s="11">
        <f>SUM(AQ2:AQ68)</f>
        <v>14.887999999999998</v>
      </c>
      <c r="AR71" s="21">
        <f>SUM(AR2:AR68)</f>
        <v>67</v>
      </c>
      <c r="AS71" s="11">
        <f>SUM(AS2:AS68)</f>
        <v>4716.7289999999994</v>
      </c>
      <c r="AT71" s="25">
        <f>AS71/C71</f>
        <v>0.99685350695121799</v>
      </c>
      <c r="AU71" s="3"/>
      <c r="AV71" s="11">
        <f>SUM(AV2:AV68)</f>
        <v>14.887999999999998</v>
      </c>
    </row>
    <row r="74" spans="1:48" x14ac:dyDescent="0.35">
      <c r="A74" s="30" t="s">
        <v>319</v>
      </c>
      <c r="C74" s="27"/>
    </row>
    <row r="75" spans="1:48" ht="14.5" customHeight="1" x14ac:dyDescent="0.35">
      <c r="A75" s="79" t="s">
        <v>320</v>
      </c>
      <c r="B75" s="79"/>
      <c r="C75" s="79"/>
    </row>
    <row r="76" spans="1:48" x14ac:dyDescent="0.35">
      <c r="A76" s="80" t="s">
        <v>321</v>
      </c>
      <c r="B76" s="80"/>
      <c r="C76" s="80"/>
      <c r="AS76" s="62"/>
    </row>
    <row r="77" spans="1:48" x14ac:dyDescent="0.35">
      <c r="A77" s="81" t="s">
        <v>355</v>
      </c>
      <c r="B77" s="81"/>
      <c r="C77" s="81"/>
    </row>
    <row r="79" spans="1:48" x14ac:dyDescent="0.35">
      <c r="A79" s="30" t="s">
        <v>356</v>
      </c>
    </row>
    <row r="80" spans="1:48" x14ac:dyDescent="0.35">
      <c r="A80" s="82" t="s">
        <v>322</v>
      </c>
      <c r="B80" s="82"/>
      <c r="C80" s="82"/>
    </row>
    <row r="81" spans="1:3" x14ac:dyDescent="0.35">
      <c r="A81" s="83" t="s">
        <v>323</v>
      </c>
      <c r="B81" s="83"/>
      <c r="C81" s="83"/>
    </row>
    <row r="82" spans="1:3" x14ac:dyDescent="0.35">
      <c r="A82" s="77" t="s">
        <v>324</v>
      </c>
      <c r="B82" s="77"/>
      <c r="C82" s="77"/>
    </row>
  </sheetData>
  <sheetProtection algorithmName="SHA-512" hashValue="ldoDCws7ZsTf6u1hnaGbLzx9Qf7IurKB7G4Ao99fMgqL7y21ob6oa9QG2OslE09JqUFLVB/1xUL6L2yF8EEGRA==" saltValue="Yml1ISaAHWIp2hO+ayZ5uw==" spinCount="100000" sheet="1" objects="1" scenarios="1"/>
  <autoFilter ref="A1:AV68" xr:uid="{1564395D-400B-4C7C-B65C-8F936440D355}"/>
  <dataConsolidate/>
  <mergeCells count="6">
    <mergeCell ref="A82:C82"/>
    <mergeCell ref="A75:C75"/>
    <mergeCell ref="A76:C76"/>
    <mergeCell ref="A77:C77"/>
    <mergeCell ref="A80:C80"/>
    <mergeCell ref="A81:C81"/>
  </mergeCells>
  <conditionalFormatting sqref="AF59 AM59:AN59 AR2:AR68 AL2:AQ2 U2:AK58 U60:AN68 AL3:AN58 AO3:AQ68">
    <cfRule type="cellIs" dxfId="16" priority="41" operator="equal">
      <formula>1</formula>
    </cfRule>
  </conditionalFormatting>
  <conditionalFormatting sqref="E2:E68 K2:N68 U59:AE59 AG59:AL59">
    <cfRule type="cellIs" dxfId="15" priority="28" operator="equal">
      <formula>2</formula>
    </cfRule>
  </conditionalFormatting>
  <conditionalFormatting sqref="J2:M68">
    <cfRule type="cellIs" dxfId="14" priority="26" operator="equal">
      <formula>0</formula>
    </cfRule>
    <cfRule type="cellIs" dxfId="13" priority="27" operator="equal">
      <formula>1</formula>
    </cfRule>
  </conditionalFormatting>
  <conditionalFormatting sqref="S2:S68">
    <cfRule type="cellIs" dxfId="12" priority="23" operator="equal">
      <formula>"Gr_4"</formula>
    </cfRule>
    <cfRule type="cellIs" dxfId="11" priority="24" operator="equal">
      <formula>"GR_2_2022"</formula>
    </cfRule>
    <cfRule type="cellIs" dxfId="10" priority="25" operator="equal">
      <formula>"GR_1_2022"</formula>
    </cfRule>
  </conditionalFormatting>
  <conditionalFormatting sqref="J2:M68">
    <cfRule type="cellIs" dxfId="9" priority="21" operator="equal">
      <formula>FALSE</formula>
    </cfRule>
    <cfRule type="cellIs" dxfId="8" priority="22" operator="equal">
      <formula>TRUE</formula>
    </cfRule>
  </conditionalFormatting>
  <conditionalFormatting sqref="O2:O68">
    <cfRule type="cellIs" dxfId="7" priority="20" operator="equal">
      <formula>2</formula>
    </cfRule>
  </conditionalFormatting>
  <conditionalFormatting sqref="O2:O68">
    <cfRule type="cellIs" dxfId="6" priority="18" operator="equal">
      <formula>0</formula>
    </cfRule>
    <cfRule type="cellIs" dxfId="5" priority="19" operator="equal">
      <formula>1</formula>
    </cfRule>
  </conditionalFormatting>
  <conditionalFormatting sqref="O2:O68">
    <cfRule type="cellIs" dxfId="4" priority="16" operator="equal">
      <formula>FALSE</formula>
    </cfRule>
    <cfRule type="cellIs" dxfId="3" priority="17" operator="equal">
      <formula>TRUE</formula>
    </cfRule>
  </conditionalFormatting>
  <conditionalFormatting sqref="T59">
    <cfRule type="cellIs" dxfId="2" priority="2" operator="equal">
      <formula>"Gr_4"</formula>
    </cfRule>
    <cfRule type="cellIs" dxfId="1" priority="3" operator="equal">
      <formula>"GR_2_2022"</formula>
    </cfRule>
    <cfRule type="cellIs" dxfId="0" priority="4" operator="equal">
      <formula>"GR_1_2022"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E7D8-9522-4A72-B82E-1C4B893B510E}">
  <sheetPr codeName="Sheet4"/>
  <dimension ref="A1:K71"/>
  <sheetViews>
    <sheetView topLeftCell="A40" workbookViewId="0">
      <selection activeCell="Q27" sqref="Q27"/>
    </sheetView>
  </sheetViews>
  <sheetFormatPr defaultRowHeight="14.5" x14ac:dyDescent="0.35"/>
  <cols>
    <col min="1" max="2" width="29" customWidth="1"/>
    <col min="3" max="11" width="13.7265625" customWidth="1"/>
    <col min="12" max="12" width="15.54296875" customWidth="1"/>
  </cols>
  <sheetData>
    <row r="1" spans="1:11" s="51" customFormat="1" ht="45.75" customHeight="1" x14ac:dyDescent="0.35">
      <c r="A1" s="57" t="s">
        <v>92</v>
      </c>
      <c r="B1" s="57" t="s">
        <v>91</v>
      </c>
      <c r="C1" s="57" t="s">
        <v>325</v>
      </c>
      <c r="D1" s="57" t="s">
        <v>326</v>
      </c>
      <c r="E1" s="57" t="s">
        <v>327</v>
      </c>
      <c r="F1" s="57" t="s">
        <v>328</v>
      </c>
      <c r="G1" s="57" t="s">
        <v>329</v>
      </c>
      <c r="H1" s="57" t="s">
        <v>330</v>
      </c>
      <c r="I1" s="57" t="s">
        <v>331</v>
      </c>
      <c r="J1" s="57" t="s">
        <v>332</v>
      </c>
      <c r="K1" s="57" t="s">
        <v>333</v>
      </c>
    </row>
    <row r="2" spans="1:11" s="51" customFormat="1" x14ac:dyDescent="0.35">
      <c r="A2" s="58" t="s">
        <v>133</v>
      </c>
      <c r="B2" s="58" t="s">
        <v>132</v>
      </c>
      <c r="C2" s="59">
        <v>1</v>
      </c>
      <c r="D2" s="58">
        <v>6.09</v>
      </c>
      <c r="E2" s="64">
        <v>6.1950000000000003</v>
      </c>
      <c r="F2" s="64">
        <v>6.1950000000000003</v>
      </c>
      <c r="G2" s="6">
        <v>6.09</v>
      </c>
      <c r="H2" s="6">
        <v>6.1950000000000003</v>
      </c>
      <c r="I2" s="6">
        <f t="shared" ref="I2:I33" si="0">MAX(G2,H2)</f>
        <v>6.1950000000000003</v>
      </c>
      <c r="J2" s="6">
        <v>0</v>
      </c>
      <c r="K2" s="60">
        <f t="shared" ref="K2:K33" si="1">G2+J2</f>
        <v>6.09</v>
      </c>
    </row>
    <row r="3" spans="1:11" s="51" customFormat="1" x14ac:dyDescent="0.35">
      <c r="A3" s="58" t="s">
        <v>142</v>
      </c>
      <c r="B3" s="58" t="s">
        <v>141</v>
      </c>
      <c r="C3" s="59">
        <v>1</v>
      </c>
      <c r="D3" s="58">
        <v>16</v>
      </c>
      <c r="E3" s="64">
        <v>16</v>
      </c>
      <c r="F3" s="64">
        <v>16</v>
      </c>
      <c r="G3" s="6">
        <v>16</v>
      </c>
      <c r="H3" s="6">
        <v>16</v>
      </c>
      <c r="I3" s="6">
        <f t="shared" si="0"/>
        <v>16</v>
      </c>
      <c r="J3" s="6">
        <v>0</v>
      </c>
      <c r="K3" s="60">
        <f t="shared" si="1"/>
        <v>16</v>
      </c>
    </row>
    <row r="4" spans="1:11" s="51" customFormat="1" x14ac:dyDescent="0.35">
      <c r="A4" s="58" t="s">
        <v>146</v>
      </c>
      <c r="B4" s="58" t="s">
        <v>145</v>
      </c>
      <c r="C4" s="59">
        <v>1</v>
      </c>
      <c r="D4" s="58">
        <v>142.44999999999999</v>
      </c>
      <c r="E4" s="64">
        <v>142.44999999999999</v>
      </c>
      <c r="F4" s="64">
        <v>142.44999999999999</v>
      </c>
      <c r="G4" s="6">
        <v>142.44999999999999</v>
      </c>
      <c r="H4" s="6">
        <v>142.44999999999999</v>
      </c>
      <c r="I4" s="6">
        <f t="shared" si="0"/>
        <v>142.44999999999999</v>
      </c>
      <c r="J4" s="6">
        <v>0</v>
      </c>
      <c r="K4" s="60">
        <f t="shared" si="1"/>
        <v>142.44999999999999</v>
      </c>
    </row>
    <row r="5" spans="1:11" s="51" customFormat="1" x14ac:dyDescent="0.35">
      <c r="A5" s="58" t="s">
        <v>148</v>
      </c>
      <c r="B5" s="58" t="s">
        <v>145</v>
      </c>
      <c r="C5" s="59">
        <v>1</v>
      </c>
      <c r="D5" s="58">
        <v>142.44999999999999</v>
      </c>
      <c r="E5" s="64">
        <v>142.44999999999999</v>
      </c>
      <c r="F5" s="64">
        <v>142.44999999999999</v>
      </c>
      <c r="G5" s="6">
        <v>142.44999999999999</v>
      </c>
      <c r="H5" s="6">
        <v>142.44999999999999</v>
      </c>
      <c r="I5" s="6">
        <f t="shared" si="0"/>
        <v>142.44999999999999</v>
      </c>
      <c r="J5" s="6">
        <v>0</v>
      </c>
      <c r="K5" s="60">
        <f t="shared" si="1"/>
        <v>142.44999999999999</v>
      </c>
    </row>
    <row r="6" spans="1:11" s="51" customFormat="1" x14ac:dyDescent="0.35">
      <c r="A6" s="58" t="s">
        <v>150</v>
      </c>
      <c r="B6" s="58" t="s">
        <v>145</v>
      </c>
      <c r="C6" s="59">
        <v>1</v>
      </c>
      <c r="D6" s="58">
        <v>196</v>
      </c>
      <c r="E6" s="64">
        <v>196</v>
      </c>
      <c r="F6" s="64">
        <v>196</v>
      </c>
      <c r="G6" s="6">
        <v>196</v>
      </c>
      <c r="H6" s="6">
        <v>196</v>
      </c>
      <c r="I6" s="6">
        <f t="shared" si="0"/>
        <v>196</v>
      </c>
      <c r="J6" s="6">
        <v>0</v>
      </c>
      <c r="K6" s="60">
        <f t="shared" si="1"/>
        <v>196</v>
      </c>
    </row>
    <row r="7" spans="1:11" s="51" customFormat="1" x14ac:dyDescent="0.35">
      <c r="A7" s="58" t="s">
        <v>152</v>
      </c>
      <c r="B7" s="58" t="s">
        <v>145</v>
      </c>
      <c r="C7" s="59">
        <v>1</v>
      </c>
      <c r="D7" s="58">
        <v>196</v>
      </c>
      <c r="E7" s="64">
        <v>196</v>
      </c>
      <c r="F7" s="64">
        <v>196</v>
      </c>
      <c r="G7" s="6">
        <v>196</v>
      </c>
      <c r="H7" s="6">
        <v>196</v>
      </c>
      <c r="I7" s="6">
        <f t="shared" si="0"/>
        <v>196</v>
      </c>
      <c r="J7" s="6">
        <v>0</v>
      </c>
      <c r="K7" s="60">
        <f t="shared" si="1"/>
        <v>196</v>
      </c>
    </row>
    <row r="8" spans="1:11" s="51" customFormat="1" x14ac:dyDescent="0.35">
      <c r="A8" s="58" t="s">
        <v>154</v>
      </c>
      <c r="B8" s="58" t="s">
        <v>145</v>
      </c>
      <c r="C8" s="59">
        <v>1</v>
      </c>
      <c r="D8" s="58">
        <v>14.006</v>
      </c>
      <c r="E8" s="64">
        <v>15.121</v>
      </c>
      <c r="F8" s="64">
        <v>15.121</v>
      </c>
      <c r="G8" s="6">
        <v>14.006</v>
      </c>
      <c r="H8" s="6">
        <v>15.121</v>
      </c>
      <c r="I8" s="6">
        <f t="shared" si="0"/>
        <v>15.121</v>
      </c>
      <c r="J8" s="6">
        <v>0</v>
      </c>
      <c r="K8" s="60">
        <f t="shared" si="1"/>
        <v>14.006</v>
      </c>
    </row>
    <row r="9" spans="1:11" s="51" customFormat="1" x14ac:dyDescent="0.35">
      <c r="A9" s="58" t="s">
        <v>158</v>
      </c>
      <c r="B9" s="58" t="s">
        <v>157</v>
      </c>
      <c r="C9" s="59">
        <v>1</v>
      </c>
      <c r="D9" s="58">
        <v>0.80900000000000005</v>
      </c>
      <c r="E9" s="64">
        <v>0.91800000000000004</v>
      </c>
      <c r="F9" s="64">
        <v>0.91800000000000004</v>
      </c>
      <c r="G9" s="6">
        <v>0.80900000000000005</v>
      </c>
      <c r="H9" s="6">
        <v>0.91800000000000004</v>
      </c>
      <c r="I9" s="6">
        <f t="shared" si="0"/>
        <v>0.91800000000000004</v>
      </c>
      <c r="J9" s="6">
        <v>0</v>
      </c>
      <c r="K9" s="60">
        <f t="shared" si="1"/>
        <v>0.80900000000000005</v>
      </c>
    </row>
    <row r="10" spans="1:11" s="51" customFormat="1" x14ac:dyDescent="0.35">
      <c r="A10" s="58" t="s">
        <v>161</v>
      </c>
      <c r="B10" s="58" t="s">
        <v>145</v>
      </c>
      <c r="C10" s="59">
        <v>1</v>
      </c>
      <c r="D10" s="58">
        <v>24.285</v>
      </c>
      <c r="E10" s="64">
        <v>0</v>
      </c>
      <c r="F10" s="64">
        <v>25.065999999999999</v>
      </c>
      <c r="G10" s="6">
        <v>24.285</v>
      </c>
      <c r="H10" s="6">
        <v>25.065999999999999</v>
      </c>
      <c r="I10" s="6">
        <f t="shared" si="0"/>
        <v>25.065999999999999</v>
      </c>
      <c r="J10" s="6">
        <v>0</v>
      </c>
      <c r="K10" s="60">
        <f t="shared" si="1"/>
        <v>24.285</v>
      </c>
    </row>
    <row r="11" spans="1:11" s="51" customFormat="1" x14ac:dyDescent="0.35">
      <c r="A11" s="58" t="s">
        <v>164</v>
      </c>
      <c r="B11" s="58" t="s">
        <v>163</v>
      </c>
      <c r="C11" s="59">
        <v>1</v>
      </c>
      <c r="D11" s="58">
        <v>0.38700000000000001</v>
      </c>
      <c r="E11" s="64">
        <v>0.41399999999999998</v>
      </c>
      <c r="F11" s="64">
        <v>0.41399999999999998</v>
      </c>
      <c r="G11" s="6">
        <v>0.38700000000000001</v>
      </c>
      <c r="H11" s="6">
        <v>0.41399999999999998</v>
      </c>
      <c r="I11" s="6">
        <f t="shared" si="0"/>
        <v>0.41399999999999998</v>
      </c>
      <c r="J11" s="6">
        <v>0</v>
      </c>
      <c r="K11" s="60">
        <f t="shared" si="1"/>
        <v>0.38700000000000001</v>
      </c>
    </row>
    <row r="12" spans="1:11" s="51" customFormat="1" x14ac:dyDescent="0.35">
      <c r="A12" s="58" t="s">
        <v>167</v>
      </c>
      <c r="B12" s="58" t="s">
        <v>166</v>
      </c>
      <c r="C12" s="59">
        <v>1</v>
      </c>
      <c r="D12" s="58">
        <v>0.151</v>
      </c>
      <c r="E12" s="64">
        <v>0.309</v>
      </c>
      <c r="F12" s="64">
        <v>0.309</v>
      </c>
      <c r="G12" s="6">
        <v>0.151</v>
      </c>
      <c r="H12" s="6">
        <v>0.309</v>
      </c>
      <c r="I12" s="6">
        <f t="shared" si="0"/>
        <v>0.309</v>
      </c>
      <c r="J12" s="6">
        <v>0</v>
      </c>
      <c r="K12" s="60">
        <f t="shared" si="1"/>
        <v>0.151</v>
      </c>
    </row>
    <row r="13" spans="1:11" s="51" customFormat="1" x14ac:dyDescent="0.35">
      <c r="A13" s="58" t="s">
        <v>170</v>
      </c>
      <c r="B13" s="58" t="s">
        <v>169</v>
      </c>
      <c r="C13" s="59">
        <v>1</v>
      </c>
      <c r="D13" s="58">
        <v>0.22600000000000001</v>
      </c>
      <c r="E13" s="64">
        <v>0.20100000000000001</v>
      </c>
      <c r="F13" s="64">
        <v>0.20100000000000001</v>
      </c>
      <c r="G13" s="6">
        <v>0.22600000000000001</v>
      </c>
      <c r="H13" s="6">
        <v>0.20100000000000001</v>
      </c>
      <c r="I13" s="6">
        <f t="shared" si="0"/>
        <v>0.22600000000000001</v>
      </c>
      <c r="J13" s="6">
        <v>0</v>
      </c>
      <c r="K13" s="60">
        <f t="shared" si="1"/>
        <v>0.22600000000000001</v>
      </c>
    </row>
    <row r="14" spans="1:11" s="51" customFormat="1" x14ac:dyDescent="0.35">
      <c r="A14" s="58" t="s">
        <v>173</v>
      </c>
      <c r="B14" s="58" t="s">
        <v>172</v>
      </c>
      <c r="C14" s="59">
        <v>1</v>
      </c>
      <c r="D14" s="58">
        <v>217</v>
      </c>
      <c r="E14" s="64">
        <v>217</v>
      </c>
      <c r="F14" s="64">
        <v>217</v>
      </c>
      <c r="G14" s="6">
        <v>217</v>
      </c>
      <c r="H14" s="6">
        <v>217</v>
      </c>
      <c r="I14" s="6">
        <f t="shared" si="0"/>
        <v>217</v>
      </c>
      <c r="J14" s="6">
        <v>0</v>
      </c>
      <c r="K14" s="60">
        <f t="shared" si="1"/>
        <v>217</v>
      </c>
    </row>
    <row r="15" spans="1:11" s="51" customFormat="1" x14ac:dyDescent="0.35">
      <c r="A15" s="58" t="s">
        <v>176</v>
      </c>
      <c r="B15" s="58" t="s">
        <v>175</v>
      </c>
      <c r="C15" s="59">
        <v>1</v>
      </c>
      <c r="D15" s="58">
        <v>217</v>
      </c>
      <c r="E15" s="64">
        <v>217</v>
      </c>
      <c r="F15" s="64">
        <v>217</v>
      </c>
      <c r="G15" s="6">
        <v>217</v>
      </c>
      <c r="H15" s="6">
        <v>217</v>
      </c>
      <c r="I15" s="6">
        <f t="shared" si="0"/>
        <v>217</v>
      </c>
      <c r="J15" s="6">
        <v>0</v>
      </c>
      <c r="K15" s="60">
        <f t="shared" si="1"/>
        <v>217</v>
      </c>
    </row>
    <row r="16" spans="1:11" s="51" customFormat="1" x14ac:dyDescent="0.35">
      <c r="A16" s="58" t="s">
        <v>178</v>
      </c>
      <c r="B16" s="58" t="s">
        <v>169</v>
      </c>
      <c r="C16" s="59">
        <v>1</v>
      </c>
      <c r="D16" s="58">
        <v>240</v>
      </c>
      <c r="E16" s="64">
        <v>240</v>
      </c>
      <c r="F16" s="64">
        <v>240</v>
      </c>
      <c r="G16" s="6">
        <v>240</v>
      </c>
      <c r="H16" s="6">
        <v>240</v>
      </c>
      <c r="I16" s="6">
        <f t="shared" si="0"/>
        <v>240</v>
      </c>
      <c r="J16" s="6">
        <v>0</v>
      </c>
      <c r="K16" s="60">
        <f t="shared" si="1"/>
        <v>240</v>
      </c>
    </row>
    <row r="17" spans="1:11" s="51" customFormat="1" x14ac:dyDescent="0.35">
      <c r="A17" s="58" t="s">
        <v>181</v>
      </c>
      <c r="B17" s="58" t="s">
        <v>180</v>
      </c>
      <c r="C17" s="59">
        <v>1</v>
      </c>
      <c r="D17" s="58">
        <v>200</v>
      </c>
      <c r="E17" s="65"/>
      <c r="F17" s="65"/>
      <c r="G17" s="6">
        <v>200</v>
      </c>
      <c r="H17" s="65"/>
      <c r="I17" s="6">
        <f t="shared" si="0"/>
        <v>200</v>
      </c>
      <c r="J17" s="6">
        <v>0</v>
      </c>
      <c r="K17" s="60">
        <f t="shared" si="1"/>
        <v>200</v>
      </c>
    </row>
    <row r="18" spans="1:11" s="51" customFormat="1" x14ac:dyDescent="0.35">
      <c r="A18" s="58" t="s">
        <v>185</v>
      </c>
      <c r="B18" s="58" t="s">
        <v>169</v>
      </c>
      <c r="C18" s="59">
        <v>1</v>
      </c>
      <c r="D18" s="58">
        <v>317.2</v>
      </c>
      <c r="E18" s="64">
        <v>317.2</v>
      </c>
      <c r="F18" s="64">
        <v>317.2</v>
      </c>
      <c r="G18" s="6">
        <v>317.2</v>
      </c>
      <c r="H18" s="6">
        <v>317.2</v>
      </c>
      <c r="I18" s="6">
        <f t="shared" si="0"/>
        <v>317.2</v>
      </c>
      <c r="J18" s="6">
        <v>0</v>
      </c>
      <c r="K18" s="60">
        <f t="shared" si="1"/>
        <v>317.2</v>
      </c>
    </row>
    <row r="19" spans="1:11" s="51" customFormat="1" x14ac:dyDescent="0.35">
      <c r="A19" s="58" t="s">
        <v>188</v>
      </c>
      <c r="B19" s="58" t="s">
        <v>187</v>
      </c>
      <c r="C19" s="59">
        <v>1</v>
      </c>
      <c r="D19" s="58">
        <v>0.49099999999999999</v>
      </c>
      <c r="E19" s="64">
        <v>0.49199999999999999</v>
      </c>
      <c r="F19" s="64">
        <v>0.49199999999999999</v>
      </c>
      <c r="G19" s="6">
        <v>0.49099999999999999</v>
      </c>
      <c r="H19" s="6">
        <v>0.49199999999999999</v>
      </c>
      <c r="I19" s="6">
        <f t="shared" si="0"/>
        <v>0.49199999999999999</v>
      </c>
      <c r="J19" s="6">
        <v>0</v>
      </c>
      <c r="K19" s="60">
        <f t="shared" si="1"/>
        <v>0.49099999999999999</v>
      </c>
    </row>
    <row r="20" spans="1:11" s="51" customFormat="1" x14ac:dyDescent="0.35">
      <c r="A20" s="58" t="s">
        <v>191</v>
      </c>
      <c r="B20" s="58" t="s">
        <v>190</v>
      </c>
      <c r="C20" s="59">
        <v>1</v>
      </c>
      <c r="D20" s="58">
        <v>10.32</v>
      </c>
      <c r="E20" s="64">
        <v>11.404</v>
      </c>
      <c r="F20" s="64">
        <v>11.404</v>
      </c>
      <c r="G20" s="6">
        <v>10.32</v>
      </c>
      <c r="H20" s="6">
        <v>11.404</v>
      </c>
      <c r="I20" s="6">
        <f t="shared" si="0"/>
        <v>11.404</v>
      </c>
      <c r="J20" s="6">
        <v>0</v>
      </c>
      <c r="K20" s="60">
        <f t="shared" si="1"/>
        <v>10.32</v>
      </c>
    </row>
    <row r="21" spans="1:11" s="51" customFormat="1" x14ac:dyDescent="0.35">
      <c r="A21" s="58" t="s">
        <v>194</v>
      </c>
      <c r="B21" s="58" t="s">
        <v>193</v>
      </c>
      <c r="C21" s="59">
        <v>1</v>
      </c>
      <c r="D21" s="58">
        <v>25.134</v>
      </c>
      <c r="E21" s="64">
        <v>25.134</v>
      </c>
      <c r="F21" s="64">
        <v>25.134</v>
      </c>
      <c r="G21" s="6">
        <v>25.134</v>
      </c>
      <c r="H21" s="6">
        <v>25.134</v>
      </c>
      <c r="I21" s="6">
        <f t="shared" si="0"/>
        <v>25.134</v>
      </c>
      <c r="J21" s="6">
        <v>0</v>
      </c>
      <c r="K21" s="60">
        <f t="shared" si="1"/>
        <v>25.134</v>
      </c>
    </row>
    <row r="22" spans="1:11" s="51" customFormat="1" x14ac:dyDescent="0.35">
      <c r="A22" s="58" t="s">
        <v>198</v>
      </c>
      <c r="B22" s="58" t="s">
        <v>197</v>
      </c>
      <c r="C22" s="59">
        <v>1</v>
      </c>
      <c r="D22" s="58">
        <v>22.561</v>
      </c>
      <c r="E22" s="64">
        <v>0</v>
      </c>
      <c r="F22" s="64">
        <v>20.358000000000001</v>
      </c>
      <c r="G22" s="6">
        <v>22.561</v>
      </c>
      <c r="H22" s="6">
        <v>20.358000000000001</v>
      </c>
      <c r="I22" s="6">
        <f t="shared" si="0"/>
        <v>22.561</v>
      </c>
      <c r="J22" s="6">
        <v>0</v>
      </c>
      <c r="K22" s="60">
        <f t="shared" si="1"/>
        <v>22.561</v>
      </c>
    </row>
    <row r="23" spans="1:11" s="51" customFormat="1" x14ac:dyDescent="0.35">
      <c r="A23" s="58" t="s">
        <v>200</v>
      </c>
      <c r="B23" s="58" t="s">
        <v>132</v>
      </c>
      <c r="C23" s="59">
        <v>1</v>
      </c>
      <c r="D23" s="58">
        <v>4.2679999999999998</v>
      </c>
      <c r="E23" s="64">
        <v>4.22</v>
      </c>
      <c r="F23" s="64">
        <v>4.22</v>
      </c>
      <c r="G23" s="6">
        <v>4.2679999999999998</v>
      </c>
      <c r="H23" s="6">
        <v>4.22</v>
      </c>
      <c r="I23" s="6">
        <f t="shared" si="0"/>
        <v>4.2679999999999998</v>
      </c>
      <c r="J23" s="6">
        <v>0</v>
      </c>
      <c r="K23" s="60">
        <f t="shared" si="1"/>
        <v>4.2679999999999998</v>
      </c>
    </row>
    <row r="24" spans="1:11" s="51" customFormat="1" x14ac:dyDescent="0.35">
      <c r="A24" s="58" t="s">
        <v>203</v>
      </c>
      <c r="B24" s="58" t="s">
        <v>202</v>
      </c>
      <c r="C24" s="59">
        <v>1</v>
      </c>
      <c r="D24" s="58">
        <v>4.01</v>
      </c>
      <c r="E24" s="64">
        <v>0</v>
      </c>
      <c r="F24" s="64">
        <v>3.81</v>
      </c>
      <c r="G24" s="6">
        <v>4.01</v>
      </c>
      <c r="H24" s="6">
        <v>3.81</v>
      </c>
      <c r="I24" s="6">
        <f t="shared" si="0"/>
        <v>4.01</v>
      </c>
      <c r="J24" s="6">
        <v>0</v>
      </c>
      <c r="K24" s="60">
        <f t="shared" si="1"/>
        <v>4.01</v>
      </c>
    </row>
    <row r="25" spans="1:11" s="51" customFormat="1" x14ac:dyDescent="0.35">
      <c r="A25" s="58" t="s">
        <v>206</v>
      </c>
      <c r="B25" s="58" t="s">
        <v>172</v>
      </c>
      <c r="C25" s="59">
        <v>1</v>
      </c>
      <c r="D25" s="58">
        <v>20</v>
      </c>
      <c r="E25" s="64">
        <v>20</v>
      </c>
      <c r="F25" s="64">
        <v>20</v>
      </c>
      <c r="G25" s="6">
        <v>20</v>
      </c>
      <c r="H25" s="6">
        <v>20</v>
      </c>
      <c r="I25" s="6">
        <f t="shared" si="0"/>
        <v>20</v>
      </c>
      <c r="J25" s="6">
        <v>0</v>
      </c>
      <c r="K25" s="60">
        <f t="shared" si="1"/>
        <v>20</v>
      </c>
    </row>
    <row r="26" spans="1:11" s="51" customFormat="1" x14ac:dyDescent="0.35">
      <c r="A26" s="58" t="s">
        <v>210</v>
      </c>
      <c r="B26" s="58" t="s">
        <v>209</v>
      </c>
      <c r="C26" s="59">
        <v>1</v>
      </c>
      <c r="D26" s="58">
        <v>1.4359999999999999</v>
      </c>
      <c r="E26" s="64">
        <v>1.5009999999999999</v>
      </c>
      <c r="F26" s="64">
        <v>1.5009999999999999</v>
      </c>
      <c r="G26" s="6">
        <v>1.4359999999999999</v>
      </c>
      <c r="H26" s="6">
        <v>1.5009999999999999</v>
      </c>
      <c r="I26" s="6">
        <f t="shared" si="0"/>
        <v>1.5009999999999999</v>
      </c>
      <c r="J26" s="6">
        <v>0</v>
      </c>
      <c r="K26" s="60">
        <f t="shared" si="1"/>
        <v>1.4359999999999999</v>
      </c>
    </row>
    <row r="27" spans="1:11" s="51" customFormat="1" x14ac:dyDescent="0.35">
      <c r="A27" s="58" t="s">
        <v>213</v>
      </c>
      <c r="B27" s="58" t="s">
        <v>212</v>
      </c>
      <c r="C27" s="59">
        <v>1</v>
      </c>
      <c r="D27" s="58">
        <v>24.242999999999999</v>
      </c>
      <c r="E27" s="64">
        <v>25.161999999999999</v>
      </c>
      <c r="F27" s="64">
        <v>25.161999999999999</v>
      </c>
      <c r="G27" s="6">
        <v>24.242999999999999</v>
      </c>
      <c r="H27" s="6">
        <v>25.161999999999999</v>
      </c>
      <c r="I27" s="6">
        <f t="shared" si="0"/>
        <v>25.161999999999999</v>
      </c>
      <c r="J27" s="6">
        <v>0</v>
      </c>
      <c r="K27" s="60">
        <f t="shared" si="1"/>
        <v>24.242999999999999</v>
      </c>
    </row>
    <row r="28" spans="1:11" s="51" customFormat="1" x14ac:dyDescent="0.35">
      <c r="A28" s="58" t="s">
        <v>215</v>
      </c>
      <c r="B28" s="58" t="s">
        <v>169</v>
      </c>
      <c r="C28" s="59">
        <v>1</v>
      </c>
      <c r="D28" s="58">
        <v>0.12</v>
      </c>
      <c r="E28" s="64">
        <v>0.155</v>
      </c>
      <c r="F28" s="64">
        <v>0.155</v>
      </c>
      <c r="G28" s="6">
        <v>0.12</v>
      </c>
      <c r="H28" s="6">
        <v>0.155</v>
      </c>
      <c r="I28" s="6">
        <f t="shared" si="0"/>
        <v>0.155</v>
      </c>
      <c r="J28" s="6">
        <v>0</v>
      </c>
      <c r="K28" s="60">
        <f t="shared" si="1"/>
        <v>0.12</v>
      </c>
    </row>
    <row r="29" spans="1:11" s="51" customFormat="1" x14ac:dyDescent="0.35">
      <c r="A29" s="58" t="s">
        <v>217</v>
      </c>
      <c r="B29" s="58" t="s">
        <v>169</v>
      </c>
      <c r="C29" s="59">
        <v>1</v>
      </c>
      <c r="D29" s="58">
        <v>155</v>
      </c>
      <c r="E29" s="64">
        <v>155</v>
      </c>
      <c r="F29" s="64">
        <v>155</v>
      </c>
      <c r="G29" s="6">
        <v>155</v>
      </c>
      <c r="H29" s="6">
        <v>155</v>
      </c>
      <c r="I29" s="6">
        <f t="shared" si="0"/>
        <v>155</v>
      </c>
      <c r="J29" s="6">
        <v>0</v>
      </c>
      <c r="K29" s="60">
        <f t="shared" si="1"/>
        <v>155</v>
      </c>
    </row>
    <row r="30" spans="1:11" s="51" customFormat="1" x14ac:dyDescent="0.35">
      <c r="A30" s="58" t="s">
        <v>219</v>
      </c>
      <c r="B30" s="58" t="s">
        <v>169</v>
      </c>
      <c r="C30" s="59">
        <v>1</v>
      </c>
      <c r="D30" s="58">
        <v>155</v>
      </c>
      <c r="E30" s="64">
        <v>155</v>
      </c>
      <c r="F30" s="64">
        <v>155</v>
      </c>
      <c r="G30" s="6">
        <v>155</v>
      </c>
      <c r="H30" s="6">
        <v>155</v>
      </c>
      <c r="I30" s="6">
        <f t="shared" si="0"/>
        <v>155</v>
      </c>
      <c r="J30" s="6">
        <v>0</v>
      </c>
      <c r="K30" s="60">
        <f t="shared" si="1"/>
        <v>155</v>
      </c>
    </row>
    <row r="31" spans="1:11" s="51" customFormat="1" x14ac:dyDescent="0.35">
      <c r="A31" s="58" t="s">
        <v>221</v>
      </c>
      <c r="B31" s="58" t="s">
        <v>169</v>
      </c>
      <c r="C31" s="59">
        <v>1</v>
      </c>
      <c r="D31" s="58">
        <v>44.25</v>
      </c>
      <c r="E31" s="64">
        <v>0</v>
      </c>
      <c r="F31" s="64">
        <v>45.25</v>
      </c>
      <c r="G31" s="6">
        <v>44.25</v>
      </c>
      <c r="H31" s="6">
        <v>45.25</v>
      </c>
      <c r="I31" s="6">
        <f t="shared" si="0"/>
        <v>45.25</v>
      </c>
      <c r="J31" s="6">
        <v>0</v>
      </c>
      <c r="K31" s="60">
        <f t="shared" si="1"/>
        <v>44.25</v>
      </c>
    </row>
    <row r="32" spans="1:11" s="51" customFormat="1" x14ac:dyDescent="0.35">
      <c r="A32" s="58" t="s">
        <v>223</v>
      </c>
      <c r="B32" s="58" t="s">
        <v>169</v>
      </c>
      <c r="C32" s="59">
        <v>1</v>
      </c>
      <c r="D32" s="58">
        <v>98.5</v>
      </c>
      <c r="E32" s="64">
        <v>98.5</v>
      </c>
      <c r="F32" s="64">
        <v>98.5</v>
      </c>
      <c r="G32" s="6">
        <v>98.5</v>
      </c>
      <c r="H32" s="6">
        <v>98.5</v>
      </c>
      <c r="I32" s="6">
        <f t="shared" si="0"/>
        <v>98.5</v>
      </c>
      <c r="J32" s="6">
        <v>0</v>
      </c>
      <c r="K32" s="60">
        <f t="shared" si="1"/>
        <v>98.5</v>
      </c>
    </row>
    <row r="33" spans="1:11" s="51" customFormat="1" x14ac:dyDescent="0.35">
      <c r="A33" s="58" t="s">
        <v>225</v>
      </c>
      <c r="B33" s="58" t="s">
        <v>169</v>
      </c>
      <c r="C33" s="59">
        <v>1</v>
      </c>
      <c r="D33" s="58">
        <v>99.2</v>
      </c>
      <c r="E33" s="64">
        <v>99.2</v>
      </c>
      <c r="F33" s="64">
        <v>99.2</v>
      </c>
      <c r="G33" s="6">
        <v>99.2</v>
      </c>
      <c r="H33" s="6">
        <v>99.2</v>
      </c>
      <c r="I33" s="6">
        <f t="shared" si="0"/>
        <v>99.2</v>
      </c>
      <c r="J33" s="6">
        <v>0</v>
      </c>
      <c r="K33" s="60">
        <f t="shared" si="1"/>
        <v>99.2</v>
      </c>
    </row>
    <row r="34" spans="1:11" s="51" customFormat="1" x14ac:dyDescent="0.35">
      <c r="A34" s="58" t="s">
        <v>228</v>
      </c>
      <c r="B34" s="58" t="s">
        <v>227</v>
      </c>
      <c r="C34" s="59">
        <v>1</v>
      </c>
      <c r="D34" s="58">
        <v>7.694</v>
      </c>
      <c r="E34" s="64">
        <v>0</v>
      </c>
      <c r="F34" s="64">
        <v>7.0620000000000003</v>
      </c>
      <c r="G34" s="6">
        <v>7.694</v>
      </c>
      <c r="H34" s="6">
        <v>7.0620000000000003</v>
      </c>
      <c r="I34" s="6">
        <f t="shared" ref="I34:I65" si="2">MAX(G34,H34)</f>
        <v>7.694</v>
      </c>
      <c r="J34" s="6">
        <v>0</v>
      </c>
      <c r="K34" s="60">
        <f t="shared" ref="K34:K65" si="3">G34+J34</f>
        <v>7.694</v>
      </c>
    </row>
    <row r="35" spans="1:11" s="51" customFormat="1" x14ac:dyDescent="0.35">
      <c r="A35" s="58" t="s">
        <v>230</v>
      </c>
      <c r="B35" s="58" t="s">
        <v>169</v>
      </c>
      <c r="C35" s="59">
        <v>1</v>
      </c>
      <c r="D35" s="58">
        <v>211</v>
      </c>
      <c r="E35" s="64">
        <v>207.155</v>
      </c>
      <c r="F35" s="64">
        <v>211</v>
      </c>
      <c r="G35" s="6">
        <v>211</v>
      </c>
      <c r="H35" s="6">
        <v>211</v>
      </c>
      <c r="I35" s="6">
        <f t="shared" si="2"/>
        <v>211</v>
      </c>
      <c r="J35" s="6">
        <v>0</v>
      </c>
      <c r="K35" s="60">
        <f t="shared" si="3"/>
        <v>211</v>
      </c>
    </row>
    <row r="36" spans="1:11" s="51" customFormat="1" x14ac:dyDescent="0.35">
      <c r="A36" s="58" t="s">
        <v>232</v>
      </c>
      <c r="B36" s="58" t="s">
        <v>169</v>
      </c>
      <c r="C36" s="59">
        <v>1</v>
      </c>
      <c r="D36" s="58">
        <v>211</v>
      </c>
      <c r="E36" s="64">
        <v>211</v>
      </c>
      <c r="F36" s="64">
        <v>211</v>
      </c>
      <c r="G36" s="6">
        <v>211</v>
      </c>
      <c r="H36" s="6">
        <v>211</v>
      </c>
      <c r="I36" s="6">
        <f t="shared" si="2"/>
        <v>211</v>
      </c>
      <c r="J36" s="6">
        <v>0</v>
      </c>
      <c r="K36" s="60">
        <f t="shared" si="3"/>
        <v>211</v>
      </c>
    </row>
    <row r="37" spans="1:11" s="51" customFormat="1" x14ac:dyDescent="0.35">
      <c r="A37" s="58" t="s">
        <v>235</v>
      </c>
      <c r="B37" s="58" t="s">
        <v>234</v>
      </c>
      <c r="C37" s="59">
        <v>1</v>
      </c>
      <c r="D37" s="58">
        <v>6.9619999999999997</v>
      </c>
      <c r="E37" s="64">
        <v>7.9089999999999998</v>
      </c>
      <c r="F37" s="64">
        <v>7.9089999999999998</v>
      </c>
      <c r="G37" s="6">
        <v>6.9619999999999997</v>
      </c>
      <c r="H37" s="6">
        <v>7.9089999999999998</v>
      </c>
      <c r="I37" s="6">
        <f t="shared" si="2"/>
        <v>7.9089999999999998</v>
      </c>
      <c r="J37" s="6">
        <v>0</v>
      </c>
      <c r="K37" s="60">
        <f t="shared" si="3"/>
        <v>6.9619999999999997</v>
      </c>
    </row>
    <row r="38" spans="1:11" s="51" customFormat="1" x14ac:dyDescent="0.35">
      <c r="A38" s="58" t="s">
        <v>238</v>
      </c>
      <c r="B38" s="58" t="s">
        <v>237</v>
      </c>
      <c r="C38" s="59">
        <v>1</v>
      </c>
      <c r="D38" s="58">
        <v>82</v>
      </c>
      <c r="E38" s="64">
        <v>82</v>
      </c>
      <c r="F38" s="64">
        <v>82</v>
      </c>
      <c r="G38" s="6">
        <v>82</v>
      </c>
      <c r="H38" s="6">
        <v>82</v>
      </c>
      <c r="I38" s="6">
        <f t="shared" si="2"/>
        <v>82</v>
      </c>
      <c r="J38" s="6">
        <v>0</v>
      </c>
      <c r="K38" s="60">
        <f t="shared" si="3"/>
        <v>82</v>
      </c>
    </row>
    <row r="39" spans="1:11" s="51" customFormat="1" x14ac:dyDescent="0.35">
      <c r="A39" s="58" t="s">
        <v>241</v>
      </c>
      <c r="B39" s="58" t="s">
        <v>240</v>
      </c>
      <c r="C39" s="59">
        <v>1</v>
      </c>
      <c r="D39" s="58">
        <v>327.8</v>
      </c>
      <c r="E39" s="64">
        <v>327.8</v>
      </c>
      <c r="F39" s="64">
        <v>327.8</v>
      </c>
      <c r="G39" s="6">
        <v>327.8</v>
      </c>
      <c r="H39" s="6">
        <v>327.8</v>
      </c>
      <c r="I39" s="6">
        <f t="shared" si="2"/>
        <v>327.8</v>
      </c>
      <c r="J39" s="6">
        <v>0</v>
      </c>
      <c r="K39" s="60">
        <f t="shared" si="3"/>
        <v>327.8</v>
      </c>
    </row>
    <row r="40" spans="1:11" s="51" customFormat="1" x14ac:dyDescent="0.35">
      <c r="A40" s="58" t="s">
        <v>244</v>
      </c>
      <c r="B40" s="58" t="s">
        <v>243</v>
      </c>
      <c r="C40" s="59">
        <v>1</v>
      </c>
      <c r="D40" s="58">
        <v>330.6</v>
      </c>
      <c r="E40" s="64">
        <v>330.6</v>
      </c>
      <c r="F40" s="64">
        <v>330.6</v>
      </c>
      <c r="G40" s="6">
        <v>330.6</v>
      </c>
      <c r="H40" s="6">
        <v>330.6</v>
      </c>
      <c r="I40" s="6">
        <f t="shared" si="2"/>
        <v>330.6</v>
      </c>
      <c r="J40" s="6">
        <v>0</v>
      </c>
      <c r="K40" s="60">
        <f t="shared" si="3"/>
        <v>330.6</v>
      </c>
    </row>
    <row r="41" spans="1:11" s="51" customFormat="1" x14ac:dyDescent="0.35">
      <c r="A41" s="58" t="s">
        <v>247</v>
      </c>
      <c r="B41" s="58" t="s">
        <v>246</v>
      </c>
      <c r="C41" s="59">
        <v>1</v>
      </c>
      <c r="D41" s="58">
        <v>0.81100000000000005</v>
      </c>
      <c r="E41" s="64">
        <v>0</v>
      </c>
      <c r="F41" s="64">
        <v>0.82099999999999995</v>
      </c>
      <c r="G41" s="6">
        <v>0.81100000000000005</v>
      </c>
      <c r="H41" s="6">
        <v>0.82099999999999995</v>
      </c>
      <c r="I41" s="6">
        <f t="shared" si="2"/>
        <v>0.82099999999999995</v>
      </c>
      <c r="J41" s="6">
        <v>0</v>
      </c>
      <c r="K41" s="60">
        <f t="shared" si="3"/>
        <v>0.81100000000000005</v>
      </c>
    </row>
    <row r="42" spans="1:11" s="51" customFormat="1" x14ac:dyDescent="0.35">
      <c r="A42" s="58" t="s">
        <v>250</v>
      </c>
      <c r="B42" s="58" t="s">
        <v>249</v>
      </c>
      <c r="C42" s="59">
        <v>1</v>
      </c>
      <c r="D42" s="58">
        <v>109</v>
      </c>
      <c r="E42" s="64">
        <v>109</v>
      </c>
      <c r="F42" s="64">
        <v>109</v>
      </c>
      <c r="G42" s="6">
        <v>109</v>
      </c>
      <c r="H42" s="6">
        <v>109</v>
      </c>
      <c r="I42" s="6">
        <f t="shared" si="2"/>
        <v>109</v>
      </c>
      <c r="J42" s="6">
        <v>0</v>
      </c>
      <c r="K42" s="60">
        <f t="shared" si="3"/>
        <v>109</v>
      </c>
    </row>
    <row r="43" spans="1:11" s="51" customFormat="1" x14ac:dyDescent="0.35">
      <c r="A43" s="58" t="s">
        <v>253</v>
      </c>
      <c r="B43" s="58" t="s">
        <v>252</v>
      </c>
      <c r="C43" s="59">
        <v>1</v>
      </c>
      <c r="D43" s="58">
        <v>33.908999999999999</v>
      </c>
      <c r="E43" s="64">
        <v>33.908999999999999</v>
      </c>
      <c r="F43" s="64">
        <v>33.908999999999999</v>
      </c>
      <c r="G43" s="6">
        <v>33.908999999999999</v>
      </c>
      <c r="H43" s="6">
        <v>33.908999999999999</v>
      </c>
      <c r="I43" s="6">
        <f t="shared" si="2"/>
        <v>33.908999999999999</v>
      </c>
      <c r="J43" s="6">
        <v>0</v>
      </c>
      <c r="K43" s="60">
        <f t="shared" si="3"/>
        <v>33.908999999999999</v>
      </c>
    </row>
    <row r="44" spans="1:11" s="51" customFormat="1" x14ac:dyDescent="0.35">
      <c r="A44" s="58" t="s">
        <v>255</v>
      </c>
      <c r="B44" s="58" t="s">
        <v>169</v>
      </c>
      <c r="C44" s="59">
        <v>1</v>
      </c>
      <c r="D44" s="58">
        <v>29.300999999999998</v>
      </c>
      <c r="E44" s="64">
        <v>31</v>
      </c>
      <c r="F44" s="64">
        <v>31</v>
      </c>
      <c r="G44" s="6">
        <v>29.300999999999998</v>
      </c>
      <c r="H44" s="6">
        <v>31</v>
      </c>
      <c r="I44" s="6">
        <f t="shared" si="2"/>
        <v>31</v>
      </c>
      <c r="J44" s="6">
        <v>0</v>
      </c>
      <c r="K44" s="60">
        <f t="shared" si="3"/>
        <v>29.300999999999998</v>
      </c>
    </row>
    <row r="45" spans="1:11" s="51" customFormat="1" x14ac:dyDescent="0.35">
      <c r="A45" s="58" t="s">
        <v>257</v>
      </c>
      <c r="B45" s="58" t="s">
        <v>169</v>
      </c>
      <c r="C45" s="59">
        <v>1</v>
      </c>
      <c r="D45" s="58">
        <v>110.5</v>
      </c>
      <c r="E45" s="64">
        <v>110.5</v>
      </c>
      <c r="F45" s="64">
        <v>110.5</v>
      </c>
      <c r="G45" s="6">
        <v>110.5</v>
      </c>
      <c r="H45" s="6">
        <v>110.5</v>
      </c>
      <c r="I45" s="6">
        <f t="shared" si="2"/>
        <v>110.5</v>
      </c>
      <c r="J45" s="6">
        <v>0</v>
      </c>
      <c r="K45" s="60">
        <f t="shared" si="3"/>
        <v>110.5</v>
      </c>
    </row>
    <row r="46" spans="1:11" s="51" customFormat="1" x14ac:dyDescent="0.35">
      <c r="A46" s="58" t="s">
        <v>259</v>
      </c>
      <c r="B46" s="58" t="s">
        <v>169</v>
      </c>
      <c r="C46" s="59">
        <v>1</v>
      </c>
      <c r="D46" s="58">
        <v>123.7</v>
      </c>
      <c r="E46" s="64">
        <v>124</v>
      </c>
      <c r="F46" s="64">
        <v>124</v>
      </c>
      <c r="G46" s="6">
        <v>123.7</v>
      </c>
      <c r="H46" s="6">
        <v>124</v>
      </c>
      <c r="I46" s="6">
        <f t="shared" si="2"/>
        <v>124</v>
      </c>
      <c r="J46" s="6">
        <v>0</v>
      </c>
      <c r="K46" s="60">
        <f t="shared" si="3"/>
        <v>123.7</v>
      </c>
    </row>
    <row r="47" spans="1:11" s="51" customFormat="1" x14ac:dyDescent="0.35">
      <c r="A47" s="58" t="s">
        <v>261</v>
      </c>
      <c r="B47" s="58" t="s">
        <v>169</v>
      </c>
      <c r="C47" s="59">
        <v>1</v>
      </c>
      <c r="D47" s="58">
        <v>30.8</v>
      </c>
      <c r="E47" s="64">
        <v>30.5</v>
      </c>
      <c r="F47" s="64">
        <v>30.5</v>
      </c>
      <c r="G47" s="6">
        <v>30.8</v>
      </c>
      <c r="H47" s="6">
        <v>30.5</v>
      </c>
      <c r="I47" s="6">
        <f t="shared" si="2"/>
        <v>30.8</v>
      </c>
      <c r="J47" s="6">
        <v>0</v>
      </c>
      <c r="K47" s="60">
        <f t="shared" si="3"/>
        <v>30.8</v>
      </c>
    </row>
    <row r="48" spans="1:11" s="51" customFormat="1" x14ac:dyDescent="0.35">
      <c r="A48" s="58" t="s">
        <v>263</v>
      </c>
      <c r="B48" s="58" t="s">
        <v>169</v>
      </c>
      <c r="C48" s="59">
        <v>1</v>
      </c>
      <c r="D48" s="58">
        <v>37</v>
      </c>
      <c r="E48" s="64">
        <v>37</v>
      </c>
      <c r="F48" s="64">
        <v>37</v>
      </c>
      <c r="G48" s="6">
        <v>37</v>
      </c>
      <c r="H48" s="6">
        <v>37</v>
      </c>
      <c r="I48" s="6">
        <f t="shared" si="2"/>
        <v>37</v>
      </c>
      <c r="J48" s="6">
        <v>0</v>
      </c>
      <c r="K48" s="60">
        <f t="shared" si="3"/>
        <v>37</v>
      </c>
    </row>
    <row r="49" spans="1:11" s="51" customFormat="1" x14ac:dyDescent="0.35">
      <c r="A49" s="58" t="s">
        <v>265</v>
      </c>
      <c r="B49" s="58" t="s">
        <v>169</v>
      </c>
      <c r="C49" s="59">
        <v>1</v>
      </c>
      <c r="D49" s="58">
        <v>37</v>
      </c>
      <c r="E49" s="64">
        <v>37</v>
      </c>
      <c r="F49" s="64">
        <v>37</v>
      </c>
      <c r="G49" s="6">
        <v>37</v>
      </c>
      <c r="H49" s="6">
        <v>37</v>
      </c>
      <c r="I49" s="6">
        <f t="shared" si="2"/>
        <v>37</v>
      </c>
      <c r="J49" s="6">
        <v>0</v>
      </c>
      <c r="K49" s="60">
        <f t="shared" si="3"/>
        <v>37</v>
      </c>
    </row>
    <row r="50" spans="1:11" s="51" customFormat="1" x14ac:dyDescent="0.35">
      <c r="A50" s="58" t="s">
        <v>267</v>
      </c>
      <c r="B50" s="58" t="s">
        <v>169</v>
      </c>
      <c r="C50" s="59">
        <v>1</v>
      </c>
      <c r="D50" s="58">
        <v>37</v>
      </c>
      <c r="E50" s="64">
        <v>37</v>
      </c>
      <c r="F50" s="64">
        <v>37</v>
      </c>
      <c r="G50" s="6">
        <v>37</v>
      </c>
      <c r="H50" s="6">
        <v>37</v>
      </c>
      <c r="I50" s="6">
        <f t="shared" si="2"/>
        <v>37</v>
      </c>
      <c r="J50" s="6">
        <v>0</v>
      </c>
      <c r="K50" s="60">
        <f t="shared" si="3"/>
        <v>37</v>
      </c>
    </row>
    <row r="51" spans="1:11" s="51" customFormat="1" x14ac:dyDescent="0.35">
      <c r="A51" s="58" t="s">
        <v>269</v>
      </c>
      <c r="B51" s="58" t="s">
        <v>169</v>
      </c>
      <c r="C51" s="59">
        <v>1</v>
      </c>
      <c r="D51" s="58">
        <v>36.395000000000003</v>
      </c>
      <c r="E51" s="64">
        <v>37</v>
      </c>
      <c r="F51" s="64">
        <v>37</v>
      </c>
      <c r="G51" s="6">
        <v>36.395000000000003</v>
      </c>
      <c r="H51" s="6">
        <v>37</v>
      </c>
      <c r="I51" s="6">
        <f t="shared" si="2"/>
        <v>37</v>
      </c>
      <c r="J51" s="6">
        <v>0</v>
      </c>
      <c r="K51" s="60">
        <f t="shared" si="3"/>
        <v>36.395000000000003</v>
      </c>
    </row>
    <row r="52" spans="1:11" s="51" customFormat="1" x14ac:dyDescent="0.35">
      <c r="A52" s="58" t="s">
        <v>271</v>
      </c>
      <c r="B52" s="58" t="s">
        <v>169</v>
      </c>
      <c r="C52" s="59">
        <v>1</v>
      </c>
      <c r="D52" s="58">
        <v>110.5</v>
      </c>
      <c r="E52" s="64">
        <v>111</v>
      </c>
      <c r="F52" s="64">
        <v>111</v>
      </c>
      <c r="G52" s="6">
        <v>110.5</v>
      </c>
      <c r="H52" s="6">
        <v>111</v>
      </c>
      <c r="I52" s="6">
        <f t="shared" si="2"/>
        <v>111</v>
      </c>
      <c r="J52" s="6">
        <v>0</v>
      </c>
      <c r="K52" s="60">
        <f t="shared" si="3"/>
        <v>110.5</v>
      </c>
    </row>
    <row r="53" spans="1:11" s="51" customFormat="1" x14ac:dyDescent="0.35">
      <c r="A53" s="58" t="s">
        <v>274</v>
      </c>
      <c r="B53" s="58" t="s">
        <v>273</v>
      </c>
      <c r="C53" s="59">
        <v>1</v>
      </c>
      <c r="D53" s="58">
        <v>1.5</v>
      </c>
      <c r="E53" s="64">
        <v>0</v>
      </c>
      <c r="F53" s="64">
        <v>1.5</v>
      </c>
      <c r="G53" s="6">
        <v>1.5</v>
      </c>
      <c r="H53" s="6">
        <v>1.5</v>
      </c>
      <c r="I53" s="6">
        <f t="shared" si="2"/>
        <v>1.5</v>
      </c>
      <c r="J53" s="6">
        <v>0</v>
      </c>
      <c r="K53" s="60">
        <f t="shared" si="3"/>
        <v>1.5</v>
      </c>
    </row>
    <row r="54" spans="1:11" s="51" customFormat="1" x14ac:dyDescent="0.35">
      <c r="A54" s="58" t="s">
        <v>277</v>
      </c>
      <c r="B54" s="58" t="s">
        <v>276</v>
      </c>
      <c r="C54" s="59">
        <v>1</v>
      </c>
      <c r="D54" s="58">
        <v>23</v>
      </c>
      <c r="E54" s="64">
        <v>21.773</v>
      </c>
      <c r="F54" s="64">
        <v>23</v>
      </c>
      <c r="G54" s="6">
        <v>18.689</v>
      </c>
      <c r="H54" s="6">
        <v>23</v>
      </c>
      <c r="I54" s="6">
        <f t="shared" si="2"/>
        <v>23</v>
      </c>
      <c r="J54" s="6">
        <v>0</v>
      </c>
      <c r="K54" s="60">
        <f t="shared" si="3"/>
        <v>18.689</v>
      </c>
    </row>
    <row r="55" spans="1:11" s="51" customFormat="1" x14ac:dyDescent="0.35">
      <c r="A55" s="58" t="s">
        <v>280</v>
      </c>
      <c r="B55" s="58" t="s">
        <v>279</v>
      </c>
      <c r="C55" s="59">
        <v>1</v>
      </c>
      <c r="D55" s="58">
        <v>2.4969999999999999</v>
      </c>
      <c r="E55" s="64">
        <v>2.6030000000000002</v>
      </c>
      <c r="F55" s="64">
        <v>2.6030000000000002</v>
      </c>
      <c r="G55" s="6">
        <v>2.4969999999999999</v>
      </c>
      <c r="H55" s="6">
        <v>2.6030000000000002</v>
      </c>
      <c r="I55" s="6">
        <f t="shared" si="2"/>
        <v>2.6030000000000002</v>
      </c>
      <c r="J55" s="6">
        <v>0</v>
      </c>
      <c r="K55" s="60">
        <f t="shared" si="3"/>
        <v>2.4969999999999999</v>
      </c>
    </row>
    <row r="56" spans="1:11" s="51" customFormat="1" x14ac:dyDescent="0.35">
      <c r="A56" s="58" t="s">
        <v>283</v>
      </c>
      <c r="B56" s="58" t="s">
        <v>282</v>
      </c>
      <c r="C56" s="59">
        <v>1</v>
      </c>
      <c r="D56" s="58">
        <v>1.2410000000000001</v>
      </c>
      <c r="E56" s="64">
        <v>1.4470000000000001</v>
      </c>
      <c r="F56" s="64">
        <v>1.4470000000000001</v>
      </c>
      <c r="G56" s="6">
        <v>1.2410000000000001</v>
      </c>
      <c r="H56" s="6">
        <v>1.4470000000000001</v>
      </c>
      <c r="I56" s="6">
        <f t="shared" si="2"/>
        <v>1.4470000000000001</v>
      </c>
      <c r="J56" s="6">
        <v>0</v>
      </c>
      <c r="K56" s="60">
        <f t="shared" si="3"/>
        <v>1.2410000000000001</v>
      </c>
    </row>
    <row r="57" spans="1:11" s="51" customFormat="1" x14ac:dyDescent="0.35">
      <c r="A57" s="58" t="s">
        <v>286</v>
      </c>
      <c r="B57" s="58" t="s">
        <v>285</v>
      </c>
      <c r="C57" s="59">
        <v>1</v>
      </c>
      <c r="D57" s="58">
        <v>47.981000000000002</v>
      </c>
      <c r="E57" s="64">
        <v>0</v>
      </c>
      <c r="F57" s="64">
        <v>48.677</v>
      </c>
      <c r="G57" s="6">
        <v>47.981000000000002</v>
      </c>
      <c r="H57" s="6">
        <v>48.677</v>
      </c>
      <c r="I57" s="6">
        <f t="shared" si="2"/>
        <v>48.677</v>
      </c>
      <c r="J57" s="6">
        <v>0</v>
      </c>
      <c r="K57" s="60">
        <f t="shared" si="3"/>
        <v>47.981000000000002</v>
      </c>
    </row>
    <row r="58" spans="1:11" s="51" customFormat="1" x14ac:dyDescent="0.35">
      <c r="A58" s="58" t="s">
        <v>290</v>
      </c>
      <c r="B58" s="58" t="s">
        <v>289</v>
      </c>
      <c r="C58" s="59">
        <v>1</v>
      </c>
      <c r="D58" s="58">
        <v>0.82</v>
      </c>
      <c r="E58" s="64">
        <v>0.748</v>
      </c>
      <c r="F58" s="64">
        <v>0.748</v>
      </c>
      <c r="G58" s="6">
        <v>0.82</v>
      </c>
      <c r="H58" s="6">
        <v>0.748</v>
      </c>
      <c r="I58" s="6">
        <f t="shared" si="2"/>
        <v>0.82</v>
      </c>
      <c r="J58" s="6">
        <v>0</v>
      </c>
      <c r="K58" s="60">
        <f t="shared" si="3"/>
        <v>0.82</v>
      </c>
    </row>
    <row r="59" spans="1:11" s="51" customFormat="1" x14ac:dyDescent="0.35">
      <c r="A59" s="58" t="s">
        <v>292</v>
      </c>
      <c r="B59" s="58" t="s">
        <v>282</v>
      </c>
      <c r="C59" s="59">
        <v>1</v>
      </c>
      <c r="D59" s="58">
        <v>1.788</v>
      </c>
      <c r="E59" s="65"/>
      <c r="F59" s="65"/>
      <c r="G59" s="6">
        <v>1.788</v>
      </c>
      <c r="H59" s="65"/>
      <c r="I59" s="6">
        <f t="shared" si="2"/>
        <v>1.788</v>
      </c>
      <c r="J59" s="6">
        <v>0</v>
      </c>
      <c r="K59" s="60">
        <f t="shared" si="3"/>
        <v>1.788</v>
      </c>
    </row>
    <row r="60" spans="1:11" s="51" customFormat="1" x14ac:dyDescent="0.35">
      <c r="A60" s="58" t="s">
        <v>295</v>
      </c>
      <c r="B60" s="58" t="s">
        <v>169</v>
      </c>
      <c r="C60" s="59">
        <v>1</v>
      </c>
      <c r="D60" s="58">
        <v>42</v>
      </c>
      <c r="E60" s="64">
        <v>42</v>
      </c>
      <c r="F60" s="64">
        <v>42</v>
      </c>
      <c r="G60" s="6">
        <v>33.136000000000003</v>
      </c>
      <c r="H60" s="6">
        <v>42</v>
      </c>
      <c r="I60" s="6">
        <f t="shared" si="2"/>
        <v>42</v>
      </c>
      <c r="J60" s="6">
        <v>0</v>
      </c>
      <c r="K60" s="60">
        <f t="shared" si="3"/>
        <v>33.136000000000003</v>
      </c>
    </row>
    <row r="61" spans="1:11" s="51" customFormat="1" x14ac:dyDescent="0.35">
      <c r="A61" s="58" t="s">
        <v>297</v>
      </c>
      <c r="B61" s="58" t="s">
        <v>279</v>
      </c>
      <c r="C61" s="59">
        <v>1</v>
      </c>
      <c r="D61" s="58">
        <v>3.835</v>
      </c>
      <c r="E61" s="64">
        <v>4.0179999999999998</v>
      </c>
      <c r="F61" s="64">
        <v>4.0179999999999998</v>
      </c>
      <c r="G61" s="6">
        <v>3.835</v>
      </c>
      <c r="H61" s="6">
        <v>4.0179999999999998</v>
      </c>
      <c r="I61" s="6">
        <f t="shared" si="2"/>
        <v>4.0179999999999998</v>
      </c>
      <c r="J61" s="6">
        <v>0</v>
      </c>
      <c r="K61" s="60">
        <f t="shared" si="3"/>
        <v>3.835</v>
      </c>
    </row>
    <row r="62" spans="1:11" s="51" customFormat="1" x14ac:dyDescent="0.35">
      <c r="A62" s="58" t="s">
        <v>300</v>
      </c>
      <c r="B62" s="58" t="s">
        <v>299</v>
      </c>
      <c r="C62" s="59">
        <v>1</v>
      </c>
      <c r="D62" s="58">
        <v>9.9990000000000006</v>
      </c>
      <c r="E62" s="64">
        <v>9.9</v>
      </c>
      <c r="F62" s="64">
        <v>9.9990000000000006</v>
      </c>
      <c r="G62" s="6">
        <v>9.9990000000000006</v>
      </c>
      <c r="H62" s="6">
        <v>9.9990000000000006</v>
      </c>
      <c r="I62" s="6">
        <f t="shared" si="2"/>
        <v>9.9990000000000006</v>
      </c>
      <c r="J62" s="6">
        <v>0</v>
      </c>
      <c r="K62" s="60">
        <f t="shared" si="3"/>
        <v>9.9990000000000006</v>
      </c>
    </row>
    <row r="63" spans="1:11" s="51" customFormat="1" x14ac:dyDescent="0.35">
      <c r="A63" s="58" t="s">
        <v>303</v>
      </c>
      <c r="B63" s="58" t="s">
        <v>302</v>
      </c>
      <c r="C63" s="59">
        <v>1</v>
      </c>
      <c r="D63" s="58">
        <v>9.9990000000000006</v>
      </c>
      <c r="E63" s="64">
        <v>9.9</v>
      </c>
      <c r="F63" s="64">
        <v>9.9990000000000006</v>
      </c>
      <c r="G63" s="6">
        <v>8.2859999999999996</v>
      </c>
      <c r="H63" s="6">
        <v>9.9990000000000006</v>
      </c>
      <c r="I63" s="6">
        <f t="shared" si="2"/>
        <v>9.9990000000000006</v>
      </c>
      <c r="J63" s="6">
        <v>0</v>
      </c>
      <c r="K63" s="60">
        <f t="shared" si="3"/>
        <v>8.2859999999999996</v>
      </c>
    </row>
    <row r="64" spans="1:11" s="51" customFormat="1" x14ac:dyDescent="0.35">
      <c r="A64" s="58" t="s">
        <v>306</v>
      </c>
      <c r="B64" s="58" t="s">
        <v>305</v>
      </c>
      <c r="C64" s="59">
        <v>1</v>
      </c>
      <c r="D64" s="58">
        <v>9.9</v>
      </c>
      <c r="E64" s="64">
        <v>9.9</v>
      </c>
      <c r="F64" s="64">
        <v>9.9</v>
      </c>
      <c r="G64" s="6">
        <v>9.9</v>
      </c>
      <c r="H64" s="6">
        <v>9.9</v>
      </c>
      <c r="I64" s="6">
        <f t="shared" si="2"/>
        <v>9.9</v>
      </c>
      <c r="J64" s="6">
        <v>0</v>
      </c>
      <c r="K64" s="60">
        <f t="shared" si="3"/>
        <v>9.9</v>
      </c>
    </row>
    <row r="65" spans="1:11" s="51" customFormat="1" x14ac:dyDescent="0.35">
      <c r="A65" s="58" t="s">
        <v>309</v>
      </c>
      <c r="B65" s="58" t="s">
        <v>308</v>
      </c>
      <c r="C65" s="59">
        <v>1</v>
      </c>
      <c r="D65" s="58">
        <v>9.9990000000000006</v>
      </c>
      <c r="E65" s="64">
        <v>9.9</v>
      </c>
      <c r="F65" s="64">
        <v>9.9990000000000006</v>
      </c>
      <c r="G65" s="6">
        <v>9.9990000000000006</v>
      </c>
      <c r="H65" s="6">
        <v>9.9990000000000006</v>
      </c>
      <c r="I65" s="6">
        <f t="shared" si="2"/>
        <v>9.9990000000000006</v>
      </c>
      <c r="J65" s="6">
        <v>0</v>
      </c>
      <c r="K65" s="60">
        <f t="shared" si="3"/>
        <v>9.9990000000000006</v>
      </c>
    </row>
    <row r="66" spans="1:11" s="51" customFormat="1" x14ac:dyDescent="0.35">
      <c r="A66" s="58" t="s">
        <v>312</v>
      </c>
      <c r="B66" s="58" t="s">
        <v>311</v>
      </c>
      <c r="C66" s="59">
        <v>1</v>
      </c>
      <c r="D66" s="58">
        <v>36</v>
      </c>
      <c r="E66" s="64">
        <v>36</v>
      </c>
      <c r="F66" s="64">
        <v>36</v>
      </c>
      <c r="G66" s="6">
        <v>36</v>
      </c>
      <c r="H66" s="6">
        <v>36</v>
      </c>
      <c r="I66" s="6">
        <f t="shared" ref="I66:I68" si="4">MAX(G66,H66)</f>
        <v>36</v>
      </c>
      <c r="J66" s="6">
        <v>0</v>
      </c>
      <c r="K66" s="60">
        <f t="shared" ref="K66:K68" si="5">G66+J66</f>
        <v>36</v>
      </c>
    </row>
    <row r="67" spans="1:11" s="51" customFormat="1" x14ac:dyDescent="0.35">
      <c r="A67" s="58" t="s">
        <v>315</v>
      </c>
      <c r="B67" s="58" t="s">
        <v>314</v>
      </c>
      <c r="C67" s="59">
        <v>1</v>
      </c>
      <c r="D67" s="58">
        <v>28.959</v>
      </c>
      <c r="E67" s="64">
        <v>0</v>
      </c>
      <c r="F67" s="64">
        <v>29.788</v>
      </c>
      <c r="G67" s="6">
        <v>28.959</v>
      </c>
      <c r="H67" s="6">
        <v>29.788</v>
      </c>
      <c r="I67" s="6">
        <f t="shared" si="4"/>
        <v>29.788</v>
      </c>
      <c r="J67" s="6">
        <v>0</v>
      </c>
      <c r="K67" s="60">
        <f t="shared" si="5"/>
        <v>28.959</v>
      </c>
    </row>
    <row r="68" spans="1:11" s="51" customFormat="1" x14ac:dyDescent="0.35">
      <c r="A68" s="58" t="s">
        <v>317</v>
      </c>
      <c r="B68" s="58" t="s">
        <v>145</v>
      </c>
      <c r="C68" s="59">
        <v>1</v>
      </c>
      <c r="D68" s="58">
        <v>34.54</v>
      </c>
      <c r="E68" s="64">
        <v>0</v>
      </c>
      <c r="F68" s="64">
        <v>33.387999999999998</v>
      </c>
      <c r="G68" s="6">
        <v>34.54</v>
      </c>
      <c r="H68" s="6">
        <v>33.387999999999998</v>
      </c>
      <c r="I68" s="6">
        <f t="shared" si="4"/>
        <v>34.54</v>
      </c>
      <c r="J68" s="6">
        <v>0</v>
      </c>
      <c r="K68" s="60">
        <f t="shared" si="5"/>
        <v>34.54</v>
      </c>
    </row>
    <row r="71" spans="1:11" x14ac:dyDescent="0.35">
      <c r="A71" s="61" t="s">
        <v>334</v>
      </c>
      <c r="B71" s="61"/>
      <c r="C71">
        <f>SUM(C2:C68)</f>
        <v>67</v>
      </c>
      <c r="D71">
        <f>SUM(D2:D68)</f>
        <v>4731.6169999999984</v>
      </c>
      <c r="G71">
        <f t="shared" ref="G71:K71" si="6">SUM(G2:G68)</f>
        <v>4716.7289999999994</v>
      </c>
      <c r="H71">
        <f t="shared" si="6"/>
        <v>4536.6769999999979</v>
      </c>
      <c r="I71">
        <f t="shared" si="6"/>
        <v>4743.0969999999979</v>
      </c>
      <c r="J71">
        <f t="shared" si="6"/>
        <v>0</v>
      </c>
      <c r="K71">
        <f t="shared" si="6"/>
        <v>4716.7289999999994</v>
      </c>
    </row>
  </sheetData>
  <sheetProtection algorithmName="SHA-512" hashValue="rEKcnFsfTYVcLdtHkqYBmnXX6pxmwB/UwvEvHaA7O2Z1yhI1aPmzQ18FToGpqAr5H7MZsyc2+a+WRPUDzxaGMQ==" saltValue="37+pq9WLyA4OhFmHBsuG/w==" spinCount="100000" sheet="1" objects="1" scenarios="1"/>
  <autoFilter ref="A1:K68" xr:uid="{D0CBAF84-A23B-4BC6-9EF3-FEFD4B0AB89D}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1315-8C35-422A-A8A8-AB4E794B86AD}">
  <sheetPr codeName="Sheet5"/>
  <dimension ref="A1:J67"/>
  <sheetViews>
    <sheetView workbookViewId="0">
      <selection activeCell="N36" sqref="N36"/>
    </sheetView>
  </sheetViews>
  <sheetFormatPr defaultRowHeight="14.5" x14ac:dyDescent="0.35"/>
  <sheetData>
    <row r="1" spans="1:10" x14ac:dyDescent="0.35">
      <c r="A1" t="s">
        <v>335</v>
      </c>
      <c r="B1" t="s">
        <v>336</v>
      </c>
      <c r="C1" t="s">
        <v>337</v>
      </c>
      <c r="D1" t="s">
        <v>338</v>
      </c>
      <c r="E1" t="s">
        <v>339</v>
      </c>
      <c r="F1" t="s">
        <v>340</v>
      </c>
      <c r="G1" t="s">
        <v>341</v>
      </c>
      <c r="H1" t="s">
        <v>342</v>
      </c>
      <c r="I1" t="s">
        <v>343</v>
      </c>
      <c r="J1" t="s">
        <v>344</v>
      </c>
    </row>
    <row r="2" spans="1:10" x14ac:dyDescent="0.35">
      <c r="A2" t="s">
        <v>129</v>
      </c>
      <c r="B2" t="s">
        <v>130</v>
      </c>
      <c r="C2">
        <v>6.09</v>
      </c>
      <c r="D2">
        <v>0</v>
      </c>
      <c r="E2">
        <v>0</v>
      </c>
      <c r="F2">
        <v>6.09</v>
      </c>
      <c r="G2">
        <v>6.09</v>
      </c>
      <c r="H2">
        <v>0</v>
      </c>
      <c r="I2" t="b">
        <v>1</v>
      </c>
      <c r="J2" t="b">
        <v>1</v>
      </c>
    </row>
    <row r="3" spans="1:10" x14ac:dyDescent="0.35">
      <c r="A3" t="s">
        <v>139</v>
      </c>
      <c r="B3" t="s">
        <v>140</v>
      </c>
      <c r="C3">
        <v>16</v>
      </c>
      <c r="D3">
        <v>0</v>
      </c>
      <c r="E3">
        <v>0</v>
      </c>
      <c r="F3">
        <v>16</v>
      </c>
      <c r="G3">
        <v>16</v>
      </c>
      <c r="H3">
        <v>0</v>
      </c>
      <c r="I3" t="b">
        <v>1</v>
      </c>
      <c r="J3" t="b">
        <v>1</v>
      </c>
    </row>
    <row r="4" spans="1:10" x14ac:dyDescent="0.35">
      <c r="A4" t="s">
        <v>144</v>
      </c>
      <c r="B4" t="s">
        <v>140</v>
      </c>
      <c r="C4">
        <v>142.44999999999999</v>
      </c>
      <c r="D4">
        <v>0</v>
      </c>
      <c r="E4">
        <v>5</v>
      </c>
      <c r="F4">
        <v>142.44999999999999</v>
      </c>
      <c r="G4">
        <v>142.44999999999999</v>
      </c>
      <c r="H4">
        <v>0</v>
      </c>
      <c r="I4" t="b">
        <v>1</v>
      </c>
      <c r="J4" t="b">
        <v>1</v>
      </c>
    </row>
    <row r="5" spans="1:10" x14ac:dyDescent="0.35">
      <c r="A5" t="s">
        <v>147</v>
      </c>
      <c r="B5" t="s">
        <v>140</v>
      </c>
      <c r="C5">
        <v>142.44999999999999</v>
      </c>
      <c r="D5">
        <v>0</v>
      </c>
      <c r="E5">
        <v>5</v>
      </c>
      <c r="F5">
        <v>142.44999999999999</v>
      </c>
      <c r="G5">
        <v>142.44999999999999</v>
      </c>
      <c r="H5">
        <v>0</v>
      </c>
      <c r="I5" t="b">
        <v>1</v>
      </c>
      <c r="J5" t="b">
        <v>1</v>
      </c>
    </row>
    <row r="6" spans="1:10" x14ac:dyDescent="0.35">
      <c r="A6" t="s">
        <v>149</v>
      </c>
      <c r="B6" t="s">
        <v>140</v>
      </c>
      <c r="C6">
        <v>196</v>
      </c>
      <c r="D6">
        <v>0</v>
      </c>
      <c r="E6">
        <v>30</v>
      </c>
      <c r="F6">
        <v>196</v>
      </c>
      <c r="G6">
        <v>196</v>
      </c>
      <c r="H6">
        <v>0</v>
      </c>
      <c r="I6" t="b">
        <v>1</v>
      </c>
      <c r="J6" t="b">
        <v>1</v>
      </c>
    </row>
    <row r="7" spans="1:10" x14ac:dyDescent="0.35">
      <c r="A7" t="s">
        <v>151</v>
      </c>
      <c r="B7" t="s">
        <v>140</v>
      </c>
      <c r="C7">
        <v>196</v>
      </c>
      <c r="D7">
        <v>0</v>
      </c>
      <c r="E7">
        <v>30</v>
      </c>
      <c r="F7">
        <v>196</v>
      </c>
      <c r="G7">
        <v>196</v>
      </c>
      <c r="H7">
        <v>0</v>
      </c>
      <c r="I7" t="b">
        <v>1</v>
      </c>
      <c r="J7" t="b">
        <v>1</v>
      </c>
    </row>
    <row r="8" spans="1:10" x14ac:dyDescent="0.35">
      <c r="A8" t="s">
        <v>153</v>
      </c>
      <c r="B8" t="s">
        <v>130</v>
      </c>
      <c r="C8">
        <v>14.006</v>
      </c>
      <c r="D8">
        <v>0</v>
      </c>
      <c r="E8">
        <v>0</v>
      </c>
      <c r="F8">
        <v>14.006</v>
      </c>
      <c r="G8">
        <v>14.006</v>
      </c>
      <c r="H8">
        <v>0</v>
      </c>
      <c r="I8" t="b">
        <v>1</v>
      </c>
      <c r="J8" t="b">
        <v>1</v>
      </c>
    </row>
    <row r="9" spans="1:10" x14ac:dyDescent="0.35">
      <c r="A9" t="s">
        <v>155</v>
      </c>
      <c r="B9" t="s">
        <v>156</v>
      </c>
      <c r="C9">
        <v>0.80900000000000005</v>
      </c>
      <c r="D9">
        <v>0</v>
      </c>
      <c r="E9">
        <v>0</v>
      </c>
      <c r="F9">
        <v>0</v>
      </c>
      <c r="G9">
        <v>0.80900000000000005</v>
      </c>
      <c r="H9">
        <v>0</v>
      </c>
      <c r="I9" t="b">
        <v>1</v>
      </c>
      <c r="J9" t="b">
        <v>1</v>
      </c>
    </row>
    <row r="10" spans="1:10" x14ac:dyDescent="0.35">
      <c r="A10" t="s">
        <v>160</v>
      </c>
      <c r="B10" t="s">
        <v>130</v>
      </c>
      <c r="C10">
        <v>24.285</v>
      </c>
      <c r="D10">
        <v>0</v>
      </c>
      <c r="E10">
        <v>0</v>
      </c>
      <c r="F10">
        <v>24.285</v>
      </c>
      <c r="G10">
        <v>24.285</v>
      </c>
      <c r="H10">
        <v>0</v>
      </c>
      <c r="I10" t="b">
        <v>1</v>
      </c>
      <c r="J10" t="b">
        <v>1</v>
      </c>
    </row>
    <row r="11" spans="1:10" x14ac:dyDescent="0.35">
      <c r="A11" t="s">
        <v>162</v>
      </c>
      <c r="B11" t="s">
        <v>156</v>
      </c>
      <c r="C11">
        <v>0.38700000000000001</v>
      </c>
      <c r="D11">
        <v>0</v>
      </c>
      <c r="E11">
        <v>0</v>
      </c>
      <c r="F11">
        <v>0</v>
      </c>
      <c r="G11">
        <v>0.38700000000000001</v>
      </c>
      <c r="H11">
        <v>0</v>
      </c>
      <c r="I11" t="b">
        <v>1</v>
      </c>
      <c r="J11" t="b">
        <v>1</v>
      </c>
    </row>
    <row r="12" spans="1:10" x14ac:dyDescent="0.35">
      <c r="A12" t="s">
        <v>165</v>
      </c>
      <c r="B12" t="s">
        <v>156</v>
      </c>
      <c r="C12">
        <v>0.151</v>
      </c>
      <c r="D12">
        <v>0</v>
      </c>
      <c r="E12">
        <v>0</v>
      </c>
      <c r="F12">
        <v>0</v>
      </c>
      <c r="G12">
        <v>0.151</v>
      </c>
      <c r="H12">
        <v>0</v>
      </c>
      <c r="I12" t="b">
        <v>1</v>
      </c>
      <c r="J12" t="b">
        <v>1</v>
      </c>
    </row>
    <row r="13" spans="1:10" x14ac:dyDescent="0.35">
      <c r="A13" t="s">
        <v>168</v>
      </c>
      <c r="B13" t="s">
        <v>156</v>
      </c>
      <c r="C13">
        <v>0.20100000000000001</v>
      </c>
      <c r="D13">
        <v>0</v>
      </c>
      <c r="E13">
        <v>0</v>
      </c>
      <c r="F13">
        <v>0</v>
      </c>
      <c r="G13">
        <v>0.20100000000000001</v>
      </c>
      <c r="H13">
        <v>0</v>
      </c>
      <c r="I13" t="b">
        <v>1</v>
      </c>
      <c r="J13" t="b">
        <v>1</v>
      </c>
    </row>
    <row r="14" spans="1:10" x14ac:dyDescent="0.35">
      <c r="A14" t="s">
        <v>171</v>
      </c>
      <c r="B14" t="s">
        <v>140</v>
      </c>
      <c r="C14">
        <v>217</v>
      </c>
      <c r="D14">
        <v>0</v>
      </c>
      <c r="E14">
        <v>82</v>
      </c>
      <c r="F14">
        <v>217</v>
      </c>
      <c r="G14">
        <v>217</v>
      </c>
      <c r="H14">
        <v>0</v>
      </c>
      <c r="I14" t="b">
        <v>1</v>
      </c>
      <c r="J14" t="b">
        <v>1</v>
      </c>
    </row>
    <row r="15" spans="1:10" x14ac:dyDescent="0.35">
      <c r="A15" t="s">
        <v>174</v>
      </c>
      <c r="B15" t="s">
        <v>140</v>
      </c>
      <c r="C15">
        <v>217</v>
      </c>
      <c r="D15">
        <v>0</v>
      </c>
      <c r="E15">
        <v>82</v>
      </c>
      <c r="F15">
        <v>217</v>
      </c>
      <c r="G15">
        <v>217</v>
      </c>
      <c r="H15">
        <v>0</v>
      </c>
      <c r="I15" t="b">
        <v>1</v>
      </c>
      <c r="J15" t="b">
        <v>1</v>
      </c>
    </row>
    <row r="16" spans="1:10" x14ac:dyDescent="0.35">
      <c r="A16" t="s">
        <v>177</v>
      </c>
      <c r="B16" t="s">
        <v>140</v>
      </c>
      <c r="C16">
        <v>240</v>
      </c>
      <c r="D16">
        <v>0</v>
      </c>
      <c r="E16">
        <v>122.4</v>
      </c>
      <c r="F16">
        <v>240</v>
      </c>
      <c r="G16">
        <v>240</v>
      </c>
      <c r="H16">
        <v>0</v>
      </c>
      <c r="I16" t="b">
        <v>1</v>
      </c>
      <c r="J16" t="b">
        <v>1</v>
      </c>
    </row>
    <row r="17" spans="1:10" x14ac:dyDescent="0.35">
      <c r="A17" t="s">
        <v>179</v>
      </c>
      <c r="B17" t="s">
        <v>140</v>
      </c>
      <c r="C17">
        <v>200</v>
      </c>
      <c r="D17">
        <v>0</v>
      </c>
      <c r="E17">
        <v>0</v>
      </c>
      <c r="F17">
        <v>200</v>
      </c>
      <c r="G17">
        <v>200</v>
      </c>
      <c r="H17">
        <v>0</v>
      </c>
      <c r="I17" t="b">
        <v>1</v>
      </c>
      <c r="J17" t="b">
        <v>1</v>
      </c>
    </row>
    <row r="18" spans="1:10" x14ac:dyDescent="0.35">
      <c r="A18" t="s">
        <v>184</v>
      </c>
      <c r="B18" t="s">
        <v>140</v>
      </c>
      <c r="C18">
        <v>317.2</v>
      </c>
      <c r="D18">
        <v>0</v>
      </c>
      <c r="E18">
        <v>91</v>
      </c>
      <c r="F18">
        <v>317.2</v>
      </c>
      <c r="G18">
        <v>317.2</v>
      </c>
      <c r="H18">
        <v>0</v>
      </c>
      <c r="I18" t="b">
        <v>1</v>
      </c>
      <c r="J18" t="b">
        <v>1</v>
      </c>
    </row>
    <row r="19" spans="1:10" x14ac:dyDescent="0.35">
      <c r="A19" t="s">
        <v>186</v>
      </c>
      <c r="B19" t="s">
        <v>156</v>
      </c>
      <c r="C19">
        <v>0.49099999999999999</v>
      </c>
      <c r="D19">
        <v>0</v>
      </c>
      <c r="E19">
        <v>0</v>
      </c>
      <c r="F19">
        <v>0</v>
      </c>
      <c r="G19">
        <v>0.49099999999999999</v>
      </c>
      <c r="H19">
        <v>0</v>
      </c>
      <c r="I19" t="b">
        <v>1</v>
      </c>
      <c r="J19" t="b">
        <v>1</v>
      </c>
    </row>
    <row r="20" spans="1:10" x14ac:dyDescent="0.35">
      <c r="A20" t="s">
        <v>189</v>
      </c>
      <c r="B20" t="s">
        <v>130</v>
      </c>
      <c r="C20">
        <v>10.32</v>
      </c>
      <c r="D20">
        <v>0</v>
      </c>
      <c r="E20">
        <v>0</v>
      </c>
      <c r="F20">
        <v>10.32</v>
      </c>
      <c r="G20">
        <v>10.32</v>
      </c>
      <c r="H20">
        <v>0</v>
      </c>
      <c r="I20" t="b">
        <v>1</v>
      </c>
      <c r="J20" t="b">
        <v>1</v>
      </c>
    </row>
    <row r="21" spans="1:10" x14ac:dyDescent="0.35">
      <c r="A21" t="s">
        <v>192</v>
      </c>
      <c r="B21" t="s">
        <v>140</v>
      </c>
      <c r="C21">
        <v>25.134</v>
      </c>
      <c r="D21">
        <v>0</v>
      </c>
      <c r="E21">
        <v>2.86</v>
      </c>
      <c r="F21">
        <v>25.134</v>
      </c>
      <c r="G21">
        <v>25.134</v>
      </c>
      <c r="H21">
        <v>0</v>
      </c>
      <c r="I21" t="b">
        <v>1</v>
      </c>
      <c r="J21" t="b">
        <v>1</v>
      </c>
    </row>
    <row r="22" spans="1:10" x14ac:dyDescent="0.35">
      <c r="A22" t="s">
        <v>196</v>
      </c>
      <c r="B22" t="s">
        <v>130</v>
      </c>
      <c r="C22">
        <v>20.358000000000001</v>
      </c>
      <c r="D22">
        <v>0</v>
      </c>
      <c r="E22">
        <v>0.2</v>
      </c>
      <c r="F22">
        <v>20.358000000000001</v>
      </c>
      <c r="G22">
        <v>20.358000000000001</v>
      </c>
      <c r="H22">
        <v>0</v>
      </c>
      <c r="I22" t="b">
        <v>1</v>
      </c>
      <c r="J22" t="b">
        <v>1</v>
      </c>
    </row>
    <row r="23" spans="1:10" x14ac:dyDescent="0.35">
      <c r="A23" t="s">
        <v>199</v>
      </c>
      <c r="B23" t="s">
        <v>130</v>
      </c>
      <c r="C23">
        <v>4.22</v>
      </c>
      <c r="D23">
        <v>0</v>
      </c>
      <c r="E23">
        <v>0</v>
      </c>
      <c r="F23">
        <v>4.22</v>
      </c>
      <c r="G23">
        <v>4.22</v>
      </c>
      <c r="H23">
        <v>0</v>
      </c>
      <c r="I23" t="b">
        <v>1</v>
      </c>
      <c r="J23" t="b">
        <v>1</v>
      </c>
    </row>
    <row r="24" spans="1:10" x14ac:dyDescent="0.35">
      <c r="A24" t="s">
        <v>201</v>
      </c>
      <c r="B24" t="s">
        <v>130</v>
      </c>
      <c r="C24">
        <v>3.81</v>
      </c>
      <c r="D24">
        <v>0</v>
      </c>
      <c r="E24">
        <v>0</v>
      </c>
      <c r="F24">
        <v>3.81</v>
      </c>
      <c r="G24">
        <v>3.81</v>
      </c>
      <c r="H24">
        <v>0</v>
      </c>
      <c r="I24" t="b">
        <v>1</v>
      </c>
      <c r="J24" t="b">
        <v>1</v>
      </c>
    </row>
    <row r="25" spans="1:10" x14ac:dyDescent="0.35">
      <c r="A25" t="s">
        <v>204</v>
      </c>
      <c r="B25" t="s">
        <v>205</v>
      </c>
      <c r="C25">
        <v>20</v>
      </c>
      <c r="D25">
        <v>0</v>
      </c>
      <c r="E25">
        <v>0</v>
      </c>
      <c r="F25">
        <v>20</v>
      </c>
      <c r="G25">
        <v>20</v>
      </c>
      <c r="H25">
        <v>0</v>
      </c>
      <c r="I25" t="b">
        <v>1</v>
      </c>
      <c r="J25" t="b">
        <v>1</v>
      </c>
    </row>
    <row r="26" spans="1:10" x14ac:dyDescent="0.35">
      <c r="A26" t="s">
        <v>208</v>
      </c>
      <c r="B26" t="s">
        <v>156</v>
      </c>
      <c r="C26">
        <v>1.4359999999999999</v>
      </c>
      <c r="D26">
        <v>0</v>
      </c>
      <c r="E26">
        <v>0</v>
      </c>
      <c r="F26">
        <v>0</v>
      </c>
      <c r="G26">
        <v>1.4359999999999999</v>
      </c>
      <c r="H26">
        <v>0</v>
      </c>
      <c r="I26" t="b">
        <v>1</v>
      </c>
      <c r="J26" t="b">
        <v>1</v>
      </c>
    </row>
    <row r="27" spans="1:10" x14ac:dyDescent="0.35">
      <c r="A27" t="s">
        <v>211</v>
      </c>
      <c r="B27" t="s">
        <v>130</v>
      </c>
      <c r="C27">
        <v>24.242999999999999</v>
      </c>
      <c r="D27">
        <v>0</v>
      </c>
      <c r="E27">
        <v>0</v>
      </c>
      <c r="F27">
        <v>24.242999999999999</v>
      </c>
      <c r="G27">
        <v>24.242999999999999</v>
      </c>
      <c r="H27">
        <v>0</v>
      </c>
      <c r="I27" t="b">
        <v>1</v>
      </c>
      <c r="J27" t="b">
        <v>1</v>
      </c>
    </row>
    <row r="28" spans="1:10" x14ac:dyDescent="0.35">
      <c r="A28" t="s">
        <v>214</v>
      </c>
      <c r="B28" t="s">
        <v>156</v>
      </c>
      <c r="C28">
        <v>0.12</v>
      </c>
      <c r="D28">
        <v>0</v>
      </c>
      <c r="E28">
        <v>0</v>
      </c>
      <c r="F28">
        <v>0</v>
      </c>
      <c r="G28">
        <v>0.12</v>
      </c>
      <c r="H28">
        <v>0</v>
      </c>
      <c r="I28" t="b">
        <v>1</v>
      </c>
      <c r="J28" t="b">
        <v>1</v>
      </c>
    </row>
    <row r="29" spans="1:10" x14ac:dyDescent="0.35">
      <c r="A29" t="s">
        <v>216</v>
      </c>
      <c r="B29" t="s">
        <v>140</v>
      </c>
      <c r="C29">
        <v>155</v>
      </c>
      <c r="D29">
        <v>0</v>
      </c>
      <c r="E29">
        <v>70</v>
      </c>
      <c r="F29">
        <v>155</v>
      </c>
      <c r="G29">
        <v>155</v>
      </c>
      <c r="H29">
        <v>0</v>
      </c>
      <c r="I29" t="b">
        <v>1</v>
      </c>
      <c r="J29" t="b">
        <v>1</v>
      </c>
    </row>
    <row r="30" spans="1:10" x14ac:dyDescent="0.35">
      <c r="A30" t="s">
        <v>218</v>
      </c>
      <c r="B30" t="s">
        <v>140</v>
      </c>
      <c r="C30">
        <v>155</v>
      </c>
      <c r="D30">
        <v>0</v>
      </c>
      <c r="E30">
        <v>70</v>
      </c>
      <c r="F30">
        <v>155</v>
      </c>
      <c r="G30">
        <v>155</v>
      </c>
      <c r="H30">
        <v>0</v>
      </c>
      <c r="I30" t="b">
        <v>1</v>
      </c>
      <c r="J30" t="b">
        <v>1</v>
      </c>
    </row>
    <row r="31" spans="1:10" x14ac:dyDescent="0.35">
      <c r="A31" t="s">
        <v>220</v>
      </c>
      <c r="B31" t="s">
        <v>140</v>
      </c>
      <c r="C31">
        <v>44.25</v>
      </c>
      <c r="D31">
        <v>0</v>
      </c>
      <c r="E31">
        <v>0</v>
      </c>
      <c r="F31">
        <v>44.25</v>
      </c>
      <c r="G31">
        <v>44.25</v>
      </c>
      <c r="H31">
        <v>0</v>
      </c>
      <c r="I31" t="b">
        <v>1</v>
      </c>
      <c r="J31" t="b">
        <v>1</v>
      </c>
    </row>
    <row r="32" spans="1:10" x14ac:dyDescent="0.35">
      <c r="A32" t="s">
        <v>222</v>
      </c>
      <c r="B32" t="s">
        <v>140</v>
      </c>
      <c r="C32">
        <v>98.5</v>
      </c>
      <c r="D32">
        <v>0</v>
      </c>
      <c r="E32">
        <v>23.5</v>
      </c>
      <c r="F32">
        <v>98.5</v>
      </c>
      <c r="G32">
        <v>98.5</v>
      </c>
      <c r="H32">
        <v>0</v>
      </c>
      <c r="I32" t="b">
        <v>1</v>
      </c>
      <c r="J32" t="b">
        <v>1</v>
      </c>
    </row>
    <row r="33" spans="1:10" x14ac:dyDescent="0.35">
      <c r="A33" t="s">
        <v>224</v>
      </c>
      <c r="B33" t="s">
        <v>140</v>
      </c>
      <c r="C33">
        <v>99.2</v>
      </c>
      <c r="D33">
        <v>0</v>
      </c>
      <c r="E33">
        <v>23.5</v>
      </c>
      <c r="F33">
        <v>99.2</v>
      </c>
      <c r="G33">
        <v>99.2</v>
      </c>
      <c r="H33">
        <v>0</v>
      </c>
      <c r="I33" t="b">
        <v>1</v>
      </c>
      <c r="J33" t="b">
        <v>1</v>
      </c>
    </row>
    <row r="34" spans="1:10" x14ac:dyDescent="0.35">
      <c r="A34" t="s">
        <v>226</v>
      </c>
      <c r="B34" t="s">
        <v>130</v>
      </c>
      <c r="C34">
        <v>7.0620000000000003</v>
      </c>
      <c r="D34">
        <v>0</v>
      </c>
      <c r="E34">
        <v>0</v>
      </c>
      <c r="F34">
        <v>7.0620000000000003</v>
      </c>
      <c r="G34">
        <v>7.0620000000000003</v>
      </c>
      <c r="H34">
        <v>0</v>
      </c>
      <c r="I34" t="b">
        <v>1</v>
      </c>
      <c r="J34" t="b">
        <v>1</v>
      </c>
    </row>
    <row r="35" spans="1:10" x14ac:dyDescent="0.35">
      <c r="A35" t="s">
        <v>229</v>
      </c>
      <c r="B35" t="s">
        <v>140</v>
      </c>
      <c r="C35">
        <v>211</v>
      </c>
      <c r="D35">
        <v>0</v>
      </c>
      <c r="E35">
        <v>55.3</v>
      </c>
      <c r="F35">
        <v>211</v>
      </c>
      <c r="G35">
        <v>211</v>
      </c>
      <c r="H35">
        <v>0</v>
      </c>
      <c r="I35" t="b">
        <v>1</v>
      </c>
      <c r="J35" t="b">
        <v>1</v>
      </c>
    </row>
    <row r="36" spans="1:10" x14ac:dyDescent="0.35">
      <c r="A36" t="s">
        <v>231</v>
      </c>
      <c r="B36" t="s">
        <v>140</v>
      </c>
      <c r="C36">
        <v>211</v>
      </c>
      <c r="D36">
        <v>0</v>
      </c>
      <c r="E36">
        <v>55.3</v>
      </c>
      <c r="F36">
        <v>211</v>
      </c>
      <c r="G36">
        <v>211</v>
      </c>
      <c r="H36">
        <v>0</v>
      </c>
      <c r="I36" t="b">
        <v>1</v>
      </c>
      <c r="J36" t="b">
        <v>1</v>
      </c>
    </row>
    <row r="37" spans="1:10" x14ac:dyDescent="0.35">
      <c r="A37" t="s">
        <v>233</v>
      </c>
      <c r="B37" t="s">
        <v>130</v>
      </c>
      <c r="C37">
        <v>6.9619999999999997</v>
      </c>
      <c r="D37">
        <v>0</v>
      </c>
      <c r="E37">
        <v>0</v>
      </c>
      <c r="F37">
        <v>6.9619999999999997</v>
      </c>
      <c r="G37">
        <v>6.9619999999999997</v>
      </c>
      <c r="H37">
        <v>0</v>
      </c>
      <c r="I37" t="b">
        <v>1</v>
      </c>
      <c r="J37" t="b">
        <v>1</v>
      </c>
    </row>
    <row r="38" spans="1:10" x14ac:dyDescent="0.35">
      <c r="A38" t="s">
        <v>236</v>
      </c>
      <c r="B38" t="s">
        <v>140</v>
      </c>
      <c r="C38">
        <v>82</v>
      </c>
      <c r="D38">
        <v>0</v>
      </c>
      <c r="E38">
        <v>4</v>
      </c>
      <c r="F38">
        <v>82</v>
      </c>
      <c r="G38">
        <v>82</v>
      </c>
      <c r="H38">
        <v>0</v>
      </c>
      <c r="I38" t="b">
        <v>1</v>
      </c>
      <c r="J38" t="b">
        <v>1</v>
      </c>
    </row>
    <row r="39" spans="1:10" x14ac:dyDescent="0.35">
      <c r="A39" t="s">
        <v>239</v>
      </c>
      <c r="B39" t="s">
        <v>140</v>
      </c>
      <c r="C39">
        <v>327.8</v>
      </c>
      <c r="D39">
        <v>0</v>
      </c>
      <c r="E39">
        <v>110</v>
      </c>
      <c r="F39">
        <v>327.8</v>
      </c>
      <c r="G39">
        <v>327.8</v>
      </c>
      <c r="H39">
        <v>0</v>
      </c>
      <c r="I39" t="b">
        <v>1</v>
      </c>
      <c r="J39" t="b">
        <v>1</v>
      </c>
    </row>
    <row r="40" spans="1:10" x14ac:dyDescent="0.35">
      <c r="A40" t="s">
        <v>242</v>
      </c>
      <c r="B40" t="s">
        <v>140</v>
      </c>
      <c r="C40">
        <v>330.6</v>
      </c>
      <c r="D40">
        <v>0</v>
      </c>
      <c r="E40">
        <v>80</v>
      </c>
      <c r="F40">
        <v>330.6</v>
      </c>
      <c r="G40">
        <v>330.6</v>
      </c>
      <c r="H40">
        <v>0</v>
      </c>
      <c r="I40" t="b">
        <v>1</v>
      </c>
      <c r="J40" t="b">
        <v>1</v>
      </c>
    </row>
    <row r="41" spans="1:10" x14ac:dyDescent="0.35">
      <c r="A41" t="s">
        <v>245</v>
      </c>
      <c r="B41" t="s">
        <v>156</v>
      </c>
      <c r="C41">
        <v>0.81100000000000005</v>
      </c>
      <c r="D41">
        <v>0</v>
      </c>
      <c r="E41">
        <v>0</v>
      </c>
      <c r="F41">
        <v>0</v>
      </c>
      <c r="G41">
        <v>0.81100000000000005</v>
      </c>
      <c r="H41">
        <v>0</v>
      </c>
      <c r="I41" t="b">
        <v>1</v>
      </c>
      <c r="J41" t="b">
        <v>1</v>
      </c>
    </row>
    <row r="42" spans="1:10" x14ac:dyDescent="0.35">
      <c r="A42" t="s">
        <v>248</v>
      </c>
      <c r="B42" t="s">
        <v>140</v>
      </c>
      <c r="C42">
        <v>109</v>
      </c>
      <c r="D42">
        <v>0</v>
      </c>
      <c r="E42">
        <v>4</v>
      </c>
      <c r="F42">
        <v>109</v>
      </c>
      <c r="G42">
        <v>109</v>
      </c>
      <c r="H42">
        <v>0</v>
      </c>
      <c r="I42" t="b">
        <v>1</v>
      </c>
      <c r="J42" t="b">
        <v>1</v>
      </c>
    </row>
    <row r="43" spans="1:10" x14ac:dyDescent="0.35">
      <c r="A43" t="s">
        <v>251</v>
      </c>
      <c r="B43" t="s">
        <v>140</v>
      </c>
      <c r="C43">
        <v>33.908999999999999</v>
      </c>
      <c r="D43">
        <v>0</v>
      </c>
      <c r="E43">
        <v>2.1280000000000001</v>
      </c>
      <c r="F43">
        <v>33.908999999999999</v>
      </c>
      <c r="G43">
        <v>33.908999999999999</v>
      </c>
      <c r="H43">
        <v>0</v>
      </c>
      <c r="I43" t="b">
        <v>1</v>
      </c>
      <c r="J43" t="b">
        <v>1</v>
      </c>
    </row>
    <row r="44" spans="1:10" x14ac:dyDescent="0.35">
      <c r="A44" t="s">
        <v>254</v>
      </c>
      <c r="B44" t="s">
        <v>140</v>
      </c>
      <c r="C44">
        <v>29.300999999999998</v>
      </c>
      <c r="D44">
        <v>0</v>
      </c>
      <c r="E44">
        <v>9.35</v>
      </c>
      <c r="F44">
        <v>29.300999999999998</v>
      </c>
      <c r="G44">
        <v>29.300999999999998</v>
      </c>
      <c r="H44">
        <v>0</v>
      </c>
      <c r="I44" t="b">
        <v>1</v>
      </c>
      <c r="J44" t="b">
        <v>1</v>
      </c>
    </row>
    <row r="45" spans="1:10" x14ac:dyDescent="0.35">
      <c r="A45" t="s">
        <v>256</v>
      </c>
      <c r="B45" t="s">
        <v>140</v>
      </c>
      <c r="C45">
        <v>110.5</v>
      </c>
      <c r="D45">
        <v>0</v>
      </c>
      <c r="E45">
        <v>13.2</v>
      </c>
      <c r="F45">
        <v>110.5</v>
      </c>
      <c r="G45">
        <v>110.5</v>
      </c>
      <c r="H45">
        <v>0</v>
      </c>
      <c r="I45" t="b">
        <v>1</v>
      </c>
      <c r="J45" t="b">
        <v>1</v>
      </c>
    </row>
    <row r="46" spans="1:10" x14ac:dyDescent="0.35">
      <c r="A46" t="s">
        <v>258</v>
      </c>
      <c r="B46" t="s">
        <v>140</v>
      </c>
      <c r="C46">
        <v>123.7</v>
      </c>
      <c r="D46">
        <v>0</v>
      </c>
      <c r="E46">
        <v>13.2</v>
      </c>
      <c r="F46">
        <v>123.7</v>
      </c>
      <c r="G46">
        <v>123.7</v>
      </c>
      <c r="H46">
        <v>0</v>
      </c>
      <c r="I46" t="b">
        <v>1</v>
      </c>
      <c r="J46" t="b">
        <v>1</v>
      </c>
    </row>
    <row r="47" spans="1:10" x14ac:dyDescent="0.35">
      <c r="A47" t="s">
        <v>260</v>
      </c>
      <c r="B47" t="s">
        <v>140</v>
      </c>
      <c r="C47">
        <v>30.5</v>
      </c>
      <c r="D47">
        <v>0</v>
      </c>
      <c r="E47">
        <v>9.35</v>
      </c>
      <c r="F47">
        <v>30.5</v>
      </c>
      <c r="G47">
        <v>30.5</v>
      </c>
      <c r="H47">
        <v>0</v>
      </c>
      <c r="I47" t="b">
        <v>1</v>
      </c>
      <c r="J47" t="b">
        <v>1</v>
      </c>
    </row>
    <row r="48" spans="1:10" x14ac:dyDescent="0.35">
      <c r="A48" t="s">
        <v>262</v>
      </c>
      <c r="B48" t="s">
        <v>140</v>
      </c>
      <c r="C48">
        <v>37</v>
      </c>
      <c r="D48">
        <v>0</v>
      </c>
      <c r="E48">
        <v>9.1999999999999993</v>
      </c>
      <c r="F48">
        <v>37</v>
      </c>
      <c r="G48">
        <v>37</v>
      </c>
      <c r="H48">
        <v>0</v>
      </c>
      <c r="I48" t="b">
        <v>1</v>
      </c>
      <c r="J48" t="b">
        <v>1</v>
      </c>
    </row>
    <row r="49" spans="1:10" x14ac:dyDescent="0.35">
      <c r="A49" t="s">
        <v>264</v>
      </c>
      <c r="B49" t="s">
        <v>140</v>
      </c>
      <c r="C49">
        <v>37</v>
      </c>
      <c r="D49">
        <v>0</v>
      </c>
      <c r="E49">
        <v>9.1999999999999993</v>
      </c>
      <c r="F49">
        <v>37</v>
      </c>
      <c r="G49">
        <v>37</v>
      </c>
      <c r="H49">
        <v>0</v>
      </c>
      <c r="I49" t="b">
        <v>1</v>
      </c>
      <c r="J49" t="b">
        <v>1</v>
      </c>
    </row>
    <row r="50" spans="1:10" x14ac:dyDescent="0.35">
      <c r="A50" t="s">
        <v>266</v>
      </c>
      <c r="B50" t="s">
        <v>140</v>
      </c>
      <c r="C50">
        <v>37</v>
      </c>
      <c r="D50">
        <v>0</v>
      </c>
      <c r="E50">
        <v>9.1999999999999993</v>
      </c>
      <c r="F50">
        <v>37</v>
      </c>
      <c r="G50">
        <v>37</v>
      </c>
      <c r="H50">
        <v>0</v>
      </c>
      <c r="I50" t="b">
        <v>1</v>
      </c>
      <c r="J50" t="b">
        <v>1</v>
      </c>
    </row>
    <row r="51" spans="1:10" x14ac:dyDescent="0.35">
      <c r="A51" t="s">
        <v>268</v>
      </c>
      <c r="B51" t="s">
        <v>140</v>
      </c>
      <c r="C51">
        <v>36.395000000000003</v>
      </c>
      <c r="D51">
        <v>0</v>
      </c>
      <c r="E51">
        <v>9.1999999999999993</v>
      </c>
      <c r="F51">
        <v>36.395000000000003</v>
      </c>
      <c r="G51">
        <v>36.395000000000003</v>
      </c>
      <c r="H51">
        <v>0</v>
      </c>
      <c r="I51" t="b">
        <v>1</v>
      </c>
      <c r="J51" t="b">
        <v>1</v>
      </c>
    </row>
    <row r="52" spans="1:10" x14ac:dyDescent="0.35">
      <c r="A52" t="s">
        <v>270</v>
      </c>
      <c r="B52" t="s">
        <v>140</v>
      </c>
      <c r="C52">
        <v>110.5</v>
      </c>
      <c r="D52">
        <v>0</v>
      </c>
      <c r="E52">
        <v>13.2</v>
      </c>
      <c r="F52">
        <v>110.5</v>
      </c>
      <c r="G52">
        <v>110.5</v>
      </c>
      <c r="H52">
        <v>0</v>
      </c>
      <c r="I52" t="b">
        <v>1</v>
      </c>
      <c r="J52" t="b">
        <v>1</v>
      </c>
    </row>
    <row r="53" spans="1:10" x14ac:dyDescent="0.35">
      <c r="A53" t="s">
        <v>272</v>
      </c>
      <c r="B53" t="s">
        <v>156</v>
      </c>
      <c r="C53">
        <v>1.5</v>
      </c>
      <c r="D53">
        <v>0</v>
      </c>
      <c r="E53">
        <v>0</v>
      </c>
      <c r="F53">
        <v>0</v>
      </c>
      <c r="G53">
        <v>1.5</v>
      </c>
      <c r="H53">
        <v>0</v>
      </c>
      <c r="I53" t="b">
        <v>1</v>
      </c>
      <c r="J53" t="b">
        <v>1</v>
      </c>
    </row>
    <row r="54" spans="1:10" x14ac:dyDescent="0.35">
      <c r="A54" t="s">
        <v>275</v>
      </c>
      <c r="B54" t="s">
        <v>205</v>
      </c>
      <c r="C54">
        <v>23</v>
      </c>
      <c r="D54">
        <v>0</v>
      </c>
      <c r="E54">
        <v>0</v>
      </c>
      <c r="F54">
        <v>23</v>
      </c>
      <c r="G54">
        <v>17.783999999999999</v>
      </c>
      <c r="H54">
        <v>0</v>
      </c>
      <c r="I54" t="b">
        <v>1</v>
      </c>
      <c r="J54" t="b">
        <v>1</v>
      </c>
    </row>
    <row r="55" spans="1:10" x14ac:dyDescent="0.35">
      <c r="A55" t="s">
        <v>278</v>
      </c>
      <c r="B55" t="s">
        <v>156</v>
      </c>
      <c r="C55">
        <v>2.4969999999999999</v>
      </c>
      <c r="D55">
        <v>0</v>
      </c>
      <c r="E55">
        <v>0</v>
      </c>
      <c r="F55">
        <v>0</v>
      </c>
      <c r="G55">
        <v>2.4969999999999999</v>
      </c>
      <c r="H55">
        <v>0</v>
      </c>
      <c r="I55" t="b">
        <v>1</v>
      </c>
      <c r="J55" t="b">
        <v>1</v>
      </c>
    </row>
    <row r="56" spans="1:10" x14ac:dyDescent="0.35">
      <c r="A56" t="s">
        <v>281</v>
      </c>
      <c r="B56" t="s">
        <v>156</v>
      </c>
      <c r="C56">
        <v>1.2410000000000001</v>
      </c>
      <c r="D56">
        <v>0</v>
      </c>
      <c r="E56">
        <v>0</v>
      </c>
      <c r="F56">
        <v>0</v>
      </c>
      <c r="G56">
        <v>1.2410000000000001</v>
      </c>
      <c r="H56">
        <v>0</v>
      </c>
      <c r="I56" t="b">
        <v>1</v>
      </c>
      <c r="J56" t="b">
        <v>1</v>
      </c>
    </row>
    <row r="57" spans="1:10" x14ac:dyDescent="0.35">
      <c r="A57" t="s">
        <v>284</v>
      </c>
      <c r="B57" t="s">
        <v>130</v>
      </c>
      <c r="C57">
        <v>47.981000000000002</v>
      </c>
      <c r="D57">
        <v>0</v>
      </c>
      <c r="E57">
        <v>0</v>
      </c>
      <c r="F57">
        <v>47.981000000000002</v>
      </c>
      <c r="G57">
        <v>47.981000000000002</v>
      </c>
      <c r="H57">
        <v>0</v>
      </c>
      <c r="I57" t="b">
        <v>1</v>
      </c>
      <c r="J57" t="b">
        <v>1</v>
      </c>
    </row>
    <row r="58" spans="1:10" x14ac:dyDescent="0.35">
      <c r="A58" t="s">
        <v>288</v>
      </c>
      <c r="B58" t="s">
        <v>156</v>
      </c>
      <c r="C58">
        <v>0.748</v>
      </c>
      <c r="D58">
        <v>0</v>
      </c>
      <c r="E58">
        <v>0</v>
      </c>
      <c r="F58">
        <v>0</v>
      </c>
      <c r="G58">
        <v>0.748</v>
      </c>
      <c r="H58">
        <v>0</v>
      </c>
      <c r="I58" t="b">
        <v>1</v>
      </c>
      <c r="J58" t="b">
        <v>1</v>
      </c>
    </row>
    <row r="59" spans="1:10" x14ac:dyDescent="0.35">
      <c r="A59" t="s">
        <v>294</v>
      </c>
      <c r="B59" t="s">
        <v>205</v>
      </c>
      <c r="C59">
        <v>42</v>
      </c>
      <c r="D59">
        <v>0</v>
      </c>
      <c r="E59">
        <v>0</v>
      </c>
      <c r="F59">
        <v>42</v>
      </c>
      <c r="G59">
        <v>31.957999999999998</v>
      </c>
      <c r="H59">
        <v>0</v>
      </c>
      <c r="I59" t="b">
        <v>1</v>
      </c>
      <c r="J59" t="b">
        <v>1</v>
      </c>
    </row>
    <row r="60" spans="1:10" x14ac:dyDescent="0.35">
      <c r="A60" t="s">
        <v>296</v>
      </c>
      <c r="B60" t="s">
        <v>156</v>
      </c>
      <c r="C60">
        <v>3.835</v>
      </c>
      <c r="D60">
        <v>0</v>
      </c>
      <c r="E60">
        <v>0</v>
      </c>
      <c r="F60">
        <v>0</v>
      </c>
      <c r="G60">
        <v>3.835</v>
      </c>
      <c r="H60">
        <v>0</v>
      </c>
      <c r="I60" t="b">
        <v>1</v>
      </c>
      <c r="J60" t="b">
        <v>1</v>
      </c>
    </row>
    <row r="61" spans="1:10" x14ac:dyDescent="0.35">
      <c r="A61" t="s">
        <v>298</v>
      </c>
      <c r="B61" t="s">
        <v>140</v>
      </c>
      <c r="C61">
        <v>9.9990000000000006</v>
      </c>
      <c r="D61">
        <v>0</v>
      </c>
      <c r="E61">
        <v>1</v>
      </c>
      <c r="F61">
        <v>9.9990000000000006</v>
      </c>
      <c r="G61">
        <v>9.9990000000000006</v>
      </c>
      <c r="H61">
        <v>0</v>
      </c>
      <c r="I61" t="b">
        <v>1</v>
      </c>
      <c r="J61" t="b">
        <v>1</v>
      </c>
    </row>
    <row r="62" spans="1:10" x14ac:dyDescent="0.35">
      <c r="A62" t="s">
        <v>301</v>
      </c>
      <c r="B62" t="s">
        <v>140</v>
      </c>
      <c r="C62">
        <v>9.9990000000000006</v>
      </c>
      <c r="D62">
        <v>0</v>
      </c>
      <c r="E62">
        <v>1</v>
      </c>
      <c r="F62">
        <v>9.9990000000000006</v>
      </c>
      <c r="G62">
        <v>7.9530000000000003</v>
      </c>
      <c r="H62">
        <v>0</v>
      </c>
      <c r="I62" t="b">
        <v>1</v>
      </c>
      <c r="J62" t="b">
        <v>1</v>
      </c>
    </row>
    <row r="63" spans="1:10" x14ac:dyDescent="0.35">
      <c r="A63" t="s">
        <v>304</v>
      </c>
      <c r="B63" t="s">
        <v>140</v>
      </c>
      <c r="C63">
        <v>9.9</v>
      </c>
      <c r="D63">
        <v>0</v>
      </c>
      <c r="E63">
        <v>1</v>
      </c>
      <c r="F63">
        <v>9.9</v>
      </c>
      <c r="G63">
        <v>9.9</v>
      </c>
      <c r="H63">
        <v>0</v>
      </c>
      <c r="I63" t="b">
        <v>1</v>
      </c>
      <c r="J63" t="b">
        <v>1</v>
      </c>
    </row>
    <row r="64" spans="1:10" x14ac:dyDescent="0.35">
      <c r="A64" t="s">
        <v>307</v>
      </c>
      <c r="B64" t="s">
        <v>140</v>
      </c>
      <c r="C64">
        <v>9.9990000000000006</v>
      </c>
      <c r="D64">
        <v>0</v>
      </c>
      <c r="E64">
        <v>1</v>
      </c>
      <c r="F64">
        <v>9.9990000000000006</v>
      </c>
      <c r="G64">
        <v>9.9990000000000006</v>
      </c>
      <c r="H64">
        <v>0</v>
      </c>
      <c r="I64" t="b">
        <v>1</v>
      </c>
      <c r="J64" t="b">
        <v>1</v>
      </c>
    </row>
    <row r="65" spans="1:10" x14ac:dyDescent="0.35">
      <c r="A65" t="s">
        <v>310</v>
      </c>
      <c r="B65" t="s">
        <v>140</v>
      </c>
      <c r="C65">
        <v>36</v>
      </c>
      <c r="D65">
        <v>0</v>
      </c>
      <c r="E65">
        <v>14</v>
      </c>
      <c r="F65">
        <v>36</v>
      </c>
      <c r="G65">
        <v>36</v>
      </c>
      <c r="H65">
        <v>0</v>
      </c>
      <c r="I65" t="b">
        <v>1</v>
      </c>
      <c r="J65" t="b">
        <v>1</v>
      </c>
    </row>
    <row r="66" spans="1:10" x14ac:dyDescent="0.35">
      <c r="A66" t="s">
        <v>313</v>
      </c>
      <c r="B66" t="s">
        <v>130</v>
      </c>
      <c r="C66">
        <v>28.959</v>
      </c>
      <c r="D66">
        <v>0</v>
      </c>
      <c r="E66">
        <v>0</v>
      </c>
      <c r="F66">
        <v>28.959</v>
      </c>
      <c r="G66">
        <v>28.959</v>
      </c>
      <c r="H66">
        <v>0</v>
      </c>
      <c r="I66" t="b">
        <v>1</v>
      </c>
      <c r="J66" t="b">
        <v>1</v>
      </c>
    </row>
    <row r="67" spans="1:10" x14ac:dyDescent="0.35">
      <c r="A67" t="s">
        <v>316</v>
      </c>
      <c r="B67" t="s">
        <v>130</v>
      </c>
      <c r="C67">
        <v>33.387999999999998</v>
      </c>
      <c r="D67">
        <v>0</v>
      </c>
      <c r="E67">
        <v>0</v>
      </c>
      <c r="F67">
        <v>33.387999999999998</v>
      </c>
      <c r="G67">
        <v>33.387999999999998</v>
      </c>
      <c r="H67">
        <v>0</v>
      </c>
      <c r="I67" t="b">
        <v>1</v>
      </c>
      <c r="J67" t="b">
        <v>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25F53-0B40-41F7-B177-B80A720BF8B8}">
  <sheetPr codeName="Sheet6"/>
  <dimension ref="A1:J67"/>
  <sheetViews>
    <sheetView topLeftCell="A30" workbookViewId="0">
      <selection activeCell="O62" sqref="O62"/>
    </sheetView>
  </sheetViews>
  <sheetFormatPr defaultRowHeight="14.5" x14ac:dyDescent="0.35"/>
  <sheetData>
    <row r="1" spans="1:10" x14ac:dyDescent="0.35">
      <c r="A1" t="s">
        <v>335</v>
      </c>
      <c r="B1" t="s">
        <v>336</v>
      </c>
      <c r="C1" t="s">
        <v>337</v>
      </c>
      <c r="D1" t="s">
        <v>338</v>
      </c>
      <c r="E1" t="s">
        <v>339</v>
      </c>
      <c r="F1" t="s">
        <v>340</v>
      </c>
      <c r="G1" t="s">
        <v>341</v>
      </c>
      <c r="H1" t="s">
        <v>342</v>
      </c>
      <c r="I1" t="s">
        <v>343</v>
      </c>
      <c r="J1" t="s">
        <v>344</v>
      </c>
    </row>
    <row r="2" spans="1:10" x14ac:dyDescent="0.35">
      <c r="A2" t="s">
        <v>129</v>
      </c>
      <c r="B2" t="s">
        <v>130</v>
      </c>
      <c r="C2">
        <v>6.09</v>
      </c>
      <c r="D2">
        <v>6.09</v>
      </c>
      <c r="E2">
        <v>0</v>
      </c>
      <c r="F2">
        <v>6.09</v>
      </c>
      <c r="G2">
        <v>6.09</v>
      </c>
      <c r="H2">
        <v>0</v>
      </c>
      <c r="I2" t="b">
        <v>1</v>
      </c>
      <c r="J2" t="b">
        <v>1</v>
      </c>
    </row>
    <row r="3" spans="1:10" x14ac:dyDescent="0.35">
      <c r="A3" t="s">
        <v>139</v>
      </c>
      <c r="B3" t="s">
        <v>140</v>
      </c>
      <c r="C3">
        <v>16</v>
      </c>
      <c r="D3">
        <v>16</v>
      </c>
      <c r="E3">
        <v>0</v>
      </c>
      <c r="F3">
        <v>16</v>
      </c>
      <c r="G3">
        <v>16</v>
      </c>
      <c r="H3">
        <v>0</v>
      </c>
      <c r="I3" t="b">
        <v>1</v>
      </c>
      <c r="J3" t="b">
        <v>1</v>
      </c>
    </row>
    <row r="4" spans="1:10" x14ac:dyDescent="0.35">
      <c r="A4" t="s">
        <v>144</v>
      </c>
      <c r="B4" t="s">
        <v>140</v>
      </c>
      <c r="C4">
        <v>142.44999999999999</v>
      </c>
      <c r="D4">
        <v>142.44999999999999</v>
      </c>
      <c r="E4">
        <v>5</v>
      </c>
      <c r="F4">
        <v>142.44999999999999</v>
      </c>
      <c r="G4">
        <v>142.44999999999999</v>
      </c>
      <c r="H4">
        <v>0</v>
      </c>
      <c r="I4" t="b">
        <v>1</v>
      </c>
      <c r="J4" t="b">
        <v>1</v>
      </c>
    </row>
    <row r="5" spans="1:10" x14ac:dyDescent="0.35">
      <c r="A5" t="s">
        <v>147</v>
      </c>
      <c r="B5" t="s">
        <v>140</v>
      </c>
      <c r="C5">
        <v>142.44999999999999</v>
      </c>
      <c r="D5">
        <v>142.44999999999999</v>
      </c>
      <c r="E5">
        <v>5</v>
      </c>
      <c r="F5">
        <v>142.44999999999999</v>
      </c>
      <c r="G5">
        <v>142.44999999999999</v>
      </c>
      <c r="H5">
        <v>0</v>
      </c>
      <c r="I5" t="b">
        <v>1</v>
      </c>
      <c r="J5" t="b">
        <v>1</v>
      </c>
    </row>
    <row r="6" spans="1:10" x14ac:dyDescent="0.35">
      <c r="A6" t="s">
        <v>149</v>
      </c>
      <c r="B6" t="s">
        <v>140</v>
      </c>
      <c r="C6">
        <v>196</v>
      </c>
      <c r="D6">
        <v>196</v>
      </c>
      <c r="E6">
        <v>30</v>
      </c>
      <c r="F6">
        <v>196</v>
      </c>
      <c r="G6">
        <v>196</v>
      </c>
      <c r="H6">
        <v>0</v>
      </c>
      <c r="I6" t="b">
        <v>1</v>
      </c>
      <c r="J6" t="b">
        <v>1</v>
      </c>
    </row>
    <row r="7" spans="1:10" x14ac:dyDescent="0.35">
      <c r="A7" t="s">
        <v>151</v>
      </c>
      <c r="B7" t="s">
        <v>140</v>
      </c>
      <c r="C7">
        <v>196</v>
      </c>
      <c r="D7">
        <v>196</v>
      </c>
      <c r="E7">
        <v>30</v>
      </c>
      <c r="F7">
        <v>196</v>
      </c>
      <c r="G7">
        <v>196</v>
      </c>
      <c r="H7">
        <v>0</v>
      </c>
      <c r="I7" t="b">
        <v>1</v>
      </c>
      <c r="J7" t="b">
        <v>1</v>
      </c>
    </row>
    <row r="8" spans="1:10" x14ac:dyDescent="0.35">
      <c r="A8" t="s">
        <v>153</v>
      </c>
      <c r="B8" t="s">
        <v>130</v>
      </c>
      <c r="C8">
        <v>14.006</v>
      </c>
      <c r="D8">
        <v>14.006</v>
      </c>
      <c r="E8">
        <v>0</v>
      </c>
      <c r="F8">
        <v>14.006</v>
      </c>
      <c r="G8">
        <v>14.006</v>
      </c>
      <c r="H8">
        <v>0</v>
      </c>
      <c r="I8" t="b">
        <v>1</v>
      </c>
      <c r="J8" t="b">
        <v>1</v>
      </c>
    </row>
    <row r="9" spans="1:10" x14ac:dyDescent="0.35">
      <c r="A9" t="s">
        <v>155</v>
      </c>
      <c r="B9" t="s">
        <v>156</v>
      </c>
      <c r="C9">
        <v>0.80900000000000005</v>
      </c>
      <c r="D9">
        <v>0</v>
      </c>
      <c r="E9">
        <v>0</v>
      </c>
      <c r="F9">
        <v>0</v>
      </c>
      <c r="G9">
        <v>0.80900000000000005</v>
      </c>
      <c r="H9">
        <v>0</v>
      </c>
      <c r="I9" t="b">
        <v>1</v>
      </c>
      <c r="J9" t="b">
        <v>1</v>
      </c>
    </row>
    <row r="10" spans="1:10" x14ac:dyDescent="0.35">
      <c r="A10" t="s">
        <v>160</v>
      </c>
      <c r="B10" t="s">
        <v>130</v>
      </c>
      <c r="C10">
        <v>24.285</v>
      </c>
      <c r="D10">
        <v>24.285</v>
      </c>
      <c r="E10">
        <v>0</v>
      </c>
      <c r="F10">
        <v>24.285</v>
      </c>
      <c r="G10">
        <v>24.285</v>
      </c>
      <c r="H10">
        <v>0</v>
      </c>
      <c r="I10" t="b">
        <v>1</v>
      </c>
      <c r="J10" t="b">
        <v>1</v>
      </c>
    </row>
    <row r="11" spans="1:10" x14ac:dyDescent="0.35">
      <c r="A11" t="s">
        <v>162</v>
      </c>
      <c r="B11" t="s">
        <v>156</v>
      </c>
      <c r="C11">
        <v>0.38700000000000001</v>
      </c>
      <c r="D11">
        <v>0</v>
      </c>
      <c r="E11">
        <v>0</v>
      </c>
      <c r="F11">
        <v>0</v>
      </c>
      <c r="G11">
        <v>0.38700000000000001</v>
      </c>
      <c r="H11">
        <v>0</v>
      </c>
      <c r="I11" t="b">
        <v>1</v>
      </c>
      <c r="J11" t="b">
        <v>1</v>
      </c>
    </row>
    <row r="12" spans="1:10" x14ac:dyDescent="0.35">
      <c r="A12" t="s">
        <v>165</v>
      </c>
      <c r="B12" t="s">
        <v>156</v>
      </c>
      <c r="C12">
        <v>0.151</v>
      </c>
      <c r="D12">
        <v>0</v>
      </c>
      <c r="E12">
        <v>0</v>
      </c>
      <c r="F12">
        <v>0</v>
      </c>
      <c r="G12">
        <v>0.151</v>
      </c>
      <c r="H12">
        <v>0</v>
      </c>
      <c r="I12" t="b">
        <v>1</v>
      </c>
      <c r="J12" t="b">
        <v>1</v>
      </c>
    </row>
    <row r="13" spans="1:10" x14ac:dyDescent="0.35">
      <c r="A13" t="s">
        <v>168</v>
      </c>
      <c r="B13" t="s">
        <v>156</v>
      </c>
      <c r="C13">
        <v>0.20100000000000001</v>
      </c>
      <c r="D13">
        <v>0</v>
      </c>
      <c r="E13">
        <v>0</v>
      </c>
      <c r="F13">
        <v>0</v>
      </c>
      <c r="G13">
        <v>0.20100000000000001</v>
      </c>
      <c r="H13">
        <v>0</v>
      </c>
      <c r="I13" t="b">
        <v>1</v>
      </c>
      <c r="J13" t="b">
        <v>1</v>
      </c>
    </row>
    <row r="14" spans="1:10" x14ac:dyDescent="0.35">
      <c r="A14" t="s">
        <v>171</v>
      </c>
      <c r="B14" t="s">
        <v>140</v>
      </c>
      <c r="C14">
        <v>217</v>
      </c>
      <c r="D14">
        <v>217</v>
      </c>
      <c r="E14">
        <v>82</v>
      </c>
      <c r="F14">
        <v>217</v>
      </c>
      <c r="G14">
        <v>217</v>
      </c>
      <c r="H14">
        <v>0</v>
      </c>
      <c r="I14" t="b">
        <v>1</v>
      </c>
      <c r="J14" t="b">
        <v>1</v>
      </c>
    </row>
    <row r="15" spans="1:10" x14ac:dyDescent="0.35">
      <c r="A15" t="s">
        <v>174</v>
      </c>
      <c r="B15" t="s">
        <v>140</v>
      </c>
      <c r="C15">
        <v>217</v>
      </c>
      <c r="D15">
        <v>217</v>
      </c>
      <c r="E15">
        <v>82</v>
      </c>
      <c r="F15">
        <v>217</v>
      </c>
      <c r="G15">
        <v>217</v>
      </c>
      <c r="H15">
        <v>0</v>
      </c>
      <c r="I15" t="b">
        <v>1</v>
      </c>
      <c r="J15" t="b">
        <v>1</v>
      </c>
    </row>
    <row r="16" spans="1:10" x14ac:dyDescent="0.35">
      <c r="A16" t="s">
        <v>177</v>
      </c>
      <c r="B16" t="s">
        <v>140</v>
      </c>
      <c r="C16">
        <v>240</v>
      </c>
      <c r="D16">
        <v>240</v>
      </c>
      <c r="E16">
        <v>122.4</v>
      </c>
      <c r="F16">
        <v>240</v>
      </c>
      <c r="G16">
        <v>240</v>
      </c>
      <c r="H16">
        <v>0</v>
      </c>
      <c r="I16" t="b">
        <v>1</v>
      </c>
      <c r="J16" t="b">
        <v>1</v>
      </c>
    </row>
    <row r="17" spans="1:10" x14ac:dyDescent="0.35">
      <c r="A17" t="s">
        <v>179</v>
      </c>
      <c r="B17" t="s">
        <v>140</v>
      </c>
      <c r="C17">
        <v>200</v>
      </c>
      <c r="D17">
        <v>200</v>
      </c>
      <c r="E17">
        <v>0</v>
      </c>
      <c r="F17">
        <v>200</v>
      </c>
      <c r="G17">
        <v>200</v>
      </c>
      <c r="H17">
        <v>0</v>
      </c>
      <c r="I17" t="b">
        <v>1</v>
      </c>
      <c r="J17" t="b">
        <v>1</v>
      </c>
    </row>
    <row r="18" spans="1:10" x14ac:dyDescent="0.35">
      <c r="A18" t="s">
        <v>184</v>
      </c>
      <c r="B18" t="s">
        <v>140</v>
      </c>
      <c r="C18">
        <v>317.2</v>
      </c>
      <c r="D18">
        <v>317.2</v>
      </c>
      <c r="E18">
        <v>91</v>
      </c>
      <c r="F18">
        <v>317.2</v>
      </c>
      <c r="G18">
        <v>317.2</v>
      </c>
      <c r="H18">
        <v>0</v>
      </c>
      <c r="I18" t="b">
        <v>1</v>
      </c>
      <c r="J18" t="b">
        <v>1</v>
      </c>
    </row>
    <row r="19" spans="1:10" x14ac:dyDescent="0.35">
      <c r="A19" t="s">
        <v>186</v>
      </c>
      <c r="B19" t="s">
        <v>156</v>
      </c>
      <c r="C19">
        <v>0.49099999999999999</v>
      </c>
      <c r="D19">
        <v>0</v>
      </c>
      <c r="E19">
        <v>0</v>
      </c>
      <c r="F19">
        <v>0</v>
      </c>
      <c r="G19">
        <v>0.49099999999999999</v>
      </c>
      <c r="H19">
        <v>0</v>
      </c>
      <c r="I19" t="b">
        <v>1</v>
      </c>
      <c r="J19" t="b">
        <v>1</v>
      </c>
    </row>
    <row r="20" spans="1:10" x14ac:dyDescent="0.35">
      <c r="A20" t="s">
        <v>189</v>
      </c>
      <c r="B20" t="s">
        <v>130</v>
      </c>
      <c r="C20">
        <v>10.32</v>
      </c>
      <c r="D20">
        <v>10.32</v>
      </c>
      <c r="E20">
        <v>0</v>
      </c>
      <c r="F20">
        <v>10.32</v>
      </c>
      <c r="G20">
        <v>10.32</v>
      </c>
      <c r="H20">
        <v>0</v>
      </c>
      <c r="I20" t="b">
        <v>1</v>
      </c>
      <c r="J20" t="b">
        <v>1</v>
      </c>
    </row>
    <row r="21" spans="1:10" x14ac:dyDescent="0.35">
      <c r="A21" t="s">
        <v>192</v>
      </c>
      <c r="B21" t="s">
        <v>140</v>
      </c>
      <c r="C21">
        <v>25.134</v>
      </c>
      <c r="D21">
        <v>25.134</v>
      </c>
      <c r="E21">
        <v>2.86</v>
      </c>
      <c r="F21">
        <v>25.134</v>
      </c>
      <c r="G21">
        <v>25.134</v>
      </c>
      <c r="H21">
        <v>0</v>
      </c>
      <c r="I21" t="b">
        <v>1</v>
      </c>
      <c r="J21" t="b">
        <v>1</v>
      </c>
    </row>
    <row r="22" spans="1:10" x14ac:dyDescent="0.35">
      <c r="A22" t="s">
        <v>196</v>
      </c>
      <c r="B22" t="s">
        <v>130</v>
      </c>
      <c r="C22">
        <v>20.358000000000001</v>
      </c>
      <c r="D22">
        <v>20.358000000000001</v>
      </c>
      <c r="E22">
        <v>0.2</v>
      </c>
      <c r="F22">
        <v>20.358000000000001</v>
      </c>
      <c r="G22">
        <v>20.358000000000001</v>
      </c>
      <c r="H22">
        <v>0</v>
      </c>
      <c r="I22" t="b">
        <v>1</v>
      </c>
      <c r="J22" t="b">
        <v>1</v>
      </c>
    </row>
    <row r="23" spans="1:10" x14ac:dyDescent="0.35">
      <c r="A23" t="s">
        <v>199</v>
      </c>
      <c r="B23" t="s">
        <v>130</v>
      </c>
      <c r="C23">
        <v>4.22</v>
      </c>
      <c r="D23">
        <v>4.22</v>
      </c>
      <c r="E23">
        <v>0</v>
      </c>
      <c r="F23">
        <v>4.22</v>
      </c>
      <c r="G23">
        <v>4.22</v>
      </c>
      <c r="H23">
        <v>0</v>
      </c>
      <c r="I23" t="b">
        <v>1</v>
      </c>
      <c r="J23" t="b">
        <v>1</v>
      </c>
    </row>
    <row r="24" spans="1:10" x14ac:dyDescent="0.35">
      <c r="A24" t="s">
        <v>201</v>
      </c>
      <c r="B24" t="s">
        <v>130</v>
      </c>
      <c r="C24">
        <v>3.81</v>
      </c>
      <c r="D24">
        <v>3.81</v>
      </c>
      <c r="E24">
        <v>0</v>
      </c>
      <c r="F24">
        <v>3.81</v>
      </c>
      <c r="G24">
        <v>3.81</v>
      </c>
      <c r="H24">
        <v>0</v>
      </c>
      <c r="I24" t="b">
        <v>1</v>
      </c>
      <c r="J24" t="b">
        <v>1</v>
      </c>
    </row>
    <row r="25" spans="1:10" x14ac:dyDescent="0.35">
      <c r="A25" t="s">
        <v>204</v>
      </c>
      <c r="B25" t="s">
        <v>205</v>
      </c>
      <c r="C25">
        <v>20</v>
      </c>
      <c r="D25">
        <v>20</v>
      </c>
      <c r="E25">
        <v>0</v>
      </c>
      <c r="F25">
        <v>20</v>
      </c>
      <c r="G25">
        <v>20</v>
      </c>
      <c r="H25">
        <v>0</v>
      </c>
      <c r="I25" t="b">
        <v>1</v>
      </c>
      <c r="J25" t="b">
        <v>1</v>
      </c>
    </row>
    <row r="26" spans="1:10" x14ac:dyDescent="0.35">
      <c r="A26" t="s">
        <v>208</v>
      </c>
      <c r="B26" t="s">
        <v>156</v>
      </c>
      <c r="C26">
        <v>1.4359999999999999</v>
      </c>
      <c r="D26">
        <v>0</v>
      </c>
      <c r="E26">
        <v>0</v>
      </c>
      <c r="F26">
        <v>0</v>
      </c>
      <c r="G26">
        <v>1.4359999999999999</v>
      </c>
      <c r="H26">
        <v>0</v>
      </c>
      <c r="I26" t="b">
        <v>1</v>
      </c>
      <c r="J26" t="b">
        <v>1</v>
      </c>
    </row>
    <row r="27" spans="1:10" x14ac:dyDescent="0.35">
      <c r="A27" t="s">
        <v>211</v>
      </c>
      <c r="B27" t="s">
        <v>130</v>
      </c>
      <c r="C27">
        <v>24.242999999999999</v>
      </c>
      <c r="D27">
        <v>24.242999999999999</v>
      </c>
      <c r="E27">
        <v>0</v>
      </c>
      <c r="F27">
        <v>24.242999999999999</v>
      </c>
      <c r="G27">
        <v>24.242999999999999</v>
      </c>
      <c r="H27">
        <v>0</v>
      </c>
      <c r="I27" t="b">
        <v>1</v>
      </c>
      <c r="J27" t="b">
        <v>1</v>
      </c>
    </row>
    <row r="28" spans="1:10" x14ac:dyDescent="0.35">
      <c r="A28" t="s">
        <v>214</v>
      </c>
      <c r="B28" t="s">
        <v>156</v>
      </c>
      <c r="C28">
        <v>0.12</v>
      </c>
      <c r="D28">
        <v>0</v>
      </c>
      <c r="E28">
        <v>0</v>
      </c>
      <c r="F28">
        <v>0</v>
      </c>
      <c r="G28">
        <v>0.12</v>
      </c>
      <c r="H28">
        <v>0</v>
      </c>
      <c r="I28" t="b">
        <v>1</v>
      </c>
      <c r="J28" t="b">
        <v>1</v>
      </c>
    </row>
    <row r="29" spans="1:10" x14ac:dyDescent="0.35">
      <c r="A29" t="s">
        <v>216</v>
      </c>
      <c r="B29" t="s">
        <v>140</v>
      </c>
      <c r="C29">
        <v>155</v>
      </c>
      <c r="D29">
        <v>155</v>
      </c>
      <c r="E29">
        <v>70</v>
      </c>
      <c r="F29">
        <v>155</v>
      </c>
      <c r="G29">
        <v>155</v>
      </c>
      <c r="H29">
        <v>0</v>
      </c>
      <c r="I29" t="b">
        <v>1</v>
      </c>
      <c r="J29" t="b">
        <v>1</v>
      </c>
    </row>
    <row r="30" spans="1:10" x14ac:dyDescent="0.35">
      <c r="A30" t="s">
        <v>218</v>
      </c>
      <c r="B30" t="s">
        <v>140</v>
      </c>
      <c r="C30">
        <v>155</v>
      </c>
      <c r="D30">
        <v>155</v>
      </c>
      <c r="E30">
        <v>70</v>
      </c>
      <c r="F30">
        <v>155</v>
      </c>
      <c r="G30">
        <v>155</v>
      </c>
      <c r="H30">
        <v>0</v>
      </c>
      <c r="I30" t="b">
        <v>1</v>
      </c>
      <c r="J30" t="b">
        <v>1</v>
      </c>
    </row>
    <row r="31" spans="1:10" x14ac:dyDescent="0.35">
      <c r="A31" t="s">
        <v>220</v>
      </c>
      <c r="B31" t="s">
        <v>140</v>
      </c>
      <c r="C31">
        <v>44.25</v>
      </c>
      <c r="D31">
        <v>44.25</v>
      </c>
      <c r="E31">
        <v>0</v>
      </c>
      <c r="F31">
        <v>44.25</v>
      </c>
      <c r="G31">
        <v>44.25</v>
      </c>
      <c r="H31">
        <v>0</v>
      </c>
      <c r="I31" t="b">
        <v>1</v>
      </c>
      <c r="J31" t="b">
        <v>1</v>
      </c>
    </row>
    <row r="32" spans="1:10" x14ac:dyDescent="0.35">
      <c r="A32" t="s">
        <v>222</v>
      </c>
      <c r="B32" t="s">
        <v>140</v>
      </c>
      <c r="C32">
        <v>98.5</v>
      </c>
      <c r="D32">
        <v>98.5</v>
      </c>
      <c r="E32">
        <v>23.5</v>
      </c>
      <c r="F32">
        <v>98.5</v>
      </c>
      <c r="G32">
        <v>98.5</v>
      </c>
      <c r="H32">
        <v>0</v>
      </c>
      <c r="I32" t="b">
        <v>1</v>
      </c>
      <c r="J32" t="b">
        <v>1</v>
      </c>
    </row>
    <row r="33" spans="1:10" x14ac:dyDescent="0.35">
      <c r="A33" t="s">
        <v>224</v>
      </c>
      <c r="B33" t="s">
        <v>140</v>
      </c>
      <c r="C33">
        <v>99.2</v>
      </c>
      <c r="D33">
        <v>99.2</v>
      </c>
      <c r="E33">
        <v>23.5</v>
      </c>
      <c r="F33">
        <v>99.2</v>
      </c>
      <c r="G33">
        <v>99.2</v>
      </c>
      <c r="H33">
        <v>0</v>
      </c>
      <c r="I33" t="b">
        <v>1</v>
      </c>
      <c r="J33" t="b">
        <v>1</v>
      </c>
    </row>
    <row r="34" spans="1:10" x14ac:dyDescent="0.35">
      <c r="A34" t="s">
        <v>226</v>
      </c>
      <c r="B34" t="s">
        <v>130</v>
      </c>
      <c r="C34">
        <v>7.0620000000000003</v>
      </c>
      <c r="D34">
        <v>7.0620000000000003</v>
      </c>
      <c r="E34">
        <v>0</v>
      </c>
      <c r="F34">
        <v>7.0620000000000003</v>
      </c>
      <c r="G34">
        <v>7.0620000000000003</v>
      </c>
      <c r="H34">
        <v>0</v>
      </c>
      <c r="I34" t="b">
        <v>1</v>
      </c>
      <c r="J34" t="b">
        <v>1</v>
      </c>
    </row>
    <row r="35" spans="1:10" x14ac:dyDescent="0.35">
      <c r="A35" t="s">
        <v>229</v>
      </c>
      <c r="B35" t="s">
        <v>140</v>
      </c>
      <c r="C35">
        <v>211</v>
      </c>
      <c r="D35">
        <v>211</v>
      </c>
      <c r="E35">
        <v>55.3</v>
      </c>
      <c r="F35">
        <v>211</v>
      </c>
      <c r="G35">
        <v>211</v>
      </c>
      <c r="H35">
        <v>0</v>
      </c>
      <c r="I35" t="b">
        <v>1</v>
      </c>
      <c r="J35" t="b">
        <v>1</v>
      </c>
    </row>
    <row r="36" spans="1:10" x14ac:dyDescent="0.35">
      <c r="A36" t="s">
        <v>231</v>
      </c>
      <c r="B36" t="s">
        <v>140</v>
      </c>
      <c r="C36">
        <v>211</v>
      </c>
      <c r="D36">
        <v>211</v>
      </c>
      <c r="E36">
        <v>55.3</v>
      </c>
      <c r="F36">
        <v>211</v>
      </c>
      <c r="G36">
        <v>211</v>
      </c>
      <c r="H36">
        <v>0</v>
      </c>
      <c r="I36" t="b">
        <v>1</v>
      </c>
      <c r="J36" t="b">
        <v>1</v>
      </c>
    </row>
    <row r="37" spans="1:10" x14ac:dyDescent="0.35">
      <c r="A37" t="s">
        <v>233</v>
      </c>
      <c r="B37" t="s">
        <v>130</v>
      </c>
      <c r="C37">
        <v>6.9619999999999997</v>
      </c>
      <c r="D37">
        <v>6.9619999999999997</v>
      </c>
      <c r="E37">
        <v>0</v>
      </c>
      <c r="F37">
        <v>6.9619999999999997</v>
      </c>
      <c r="G37">
        <v>6.9619999999999997</v>
      </c>
      <c r="H37">
        <v>0</v>
      </c>
      <c r="I37" t="b">
        <v>1</v>
      </c>
      <c r="J37" t="b">
        <v>1</v>
      </c>
    </row>
    <row r="38" spans="1:10" x14ac:dyDescent="0.35">
      <c r="A38" t="s">
        <v>236</v>
      </c>
      <c r="B38" t="s">
        <v>140</v>
      </c>
      <c r="C38">
        <v>82</v>
      </c>
      <c r="D38">
        <v>82</v>
      </c>
      <c r="E38">
        <v>4</v>
      </c>
      <c r="F38">
        <v>82</v>
      </c>
      <c r="G38">
        <v>82</v>
      </c>
      <c r="H38">
        <v>0</v>
      </c>
      <c r="I38" t="b">
        <v>1</v>
      </c>
      <c r="J38" t="b">
        <v>1</v>
      </c>
    </row>
    <row r="39" spans="1:10" x14ac:dyDescent="0.35">
      <c r="A39" t="s">
        <v>239</v>
      </c>
      <c r="B39" t="s">
        <v>140</v>
      </c>
      <c r="C39">
        <v>327.8</v>
      </c>
      <c r="D39">
        <v>327.8</v>
      </c>
      <c r="E39">
        <v>110</v>
      </c>
      <c r="F39">
        <v>327.8</v>
      </c>
      <c r="G39">
        <v>327.8</v>
      </c>
      <c r="H39">
        <v>0</v>
      </c>
      <c r="I39" t="b">
        <v>1</v>
      </c>
      <c r="J39" t="b">
        <v>1</v>
      </c>
    </row>
    <row r="40" spans="1:10" x14ac:dyDescent="0.35">
      <c r="A40" t="s">
        <v>242</v>
      </c>
      <c r="B40" t="s">
        <v>140</v>
      </c>
      <c r="C40">
        <v>330.6</v>
      </c>
      <c r="D40">
        <v>330.6</v>
      </c>
      <c r="E40">
        <v>80</v>
      </c>
      <c r="F40">
        <v>330.6</v>
      </c>
      <c r="G40">
        <v>330.6</v>
      </c>
      <c r="H40">
        <v>0</v>
      </c>
      <c r="I40" t="b">
        <v>1</v>
      </c>
      <c r="J40" t="b">
        <v>1</v>
      </c>
    </row>
    <row r="41" spans="1:10" x14ac:dyDescent="0.35">
      <c r="A41" t="s">
        <v>245</v>
      </c>
      <c r="B41" t="s">
        <v>156</v>
      </c>
      <c r="C41">
        <v>0.81100000000000005</v>
      </c>
      <c r="D41">
        <v>0</v>
      </c>
      <c r="E41">
        <v>0</v>
      </c>
      <c r="F41">
        <v>0</v>
      </c>
      <c r="G41">
        <v>0.81100000000000005</v>
      </c>
      <c r="H41">
        <v>0</v>
      </c>
      <c r="I41" t="b">
        <v>1</v>
      </c>
      <c r="J41" t="b">
        <v>1</v>
      </c>
    </row>
    <row r="42" spans="1:10" x14ac:dyDescent="0.35">
      <c r="A42" t="s">
        <v>248</v>
      </c>
      <c r="B42" t="s">
        <v>140</v>
      </c>
      <c r="C42">
        <v>109</v>
      </c>
      <c r="D42">
        <v>109</v>
      </c>
      <c r="E42">
        <v>4</v>
      </c>
      <c r="F42">
        <v>109</v>
      </c>
      <c r="G42">
        <v>109</v>
      </c>
      <c r="H42">
        <v>0</v>
      </c>
      <c r="I42" t="b">
        <v>1</v>
      </c>
      <c r="J42" t="b">
        <v>1</v>
      </c>
    </row>
    <row r="43" spans="1:10" x14ac:dyDescent="0.35">
      <c r="A43" t="s">
        <v>251</v>
      </c>
      <c r="B43" t="s">
        <v>140</v>
      </c>
      <c r="C43">
        <v>33.908999999999999</v>
      </c>
      <c r="D43">
        <v>33.908999999999999</v>
      </c>
      <c r="E43">
        <v>2.1280000000000001</v>
      </c>
      <c r="F43">
        <v>33.908999999999999</v>
      </c>
      <c r="G43">
        <v>33.908999999999999</v>
      </c>
      <c r="H43">
        <v>0</v>
      </c>
      <c r="I43" t="b">
        <v>1</v>
      </c>
      <c r="J43" t="b">
        <v>1</v>
      </c>
    </row>
    <row r="44" spans="1:10" x14ac:dyDescent="0.35">
      <c r="A44" t="s">
        <v>254</v>
      </c>
      <c r="B44" t="s">
        <v>140</v>
      </c>
      <c r="C44">
        <v>29.300999999999998</v>
      </c>
      <c r="D44">
        <v>29.300999999999998</v>
      </c>
      <c r="E44">
        <v>9.35</v>
      </c>
      <c r="F44">
        <v>29.300999999999998</v>
      </c>
      <c r="G44">
        <v>29.300999999999998</v>
      </c>
      <c r="H44">
        <v>0</v>
      </c>
      <c r="I44" t="b">
        <v>1</v>
      </c>
      <c r="J44" t="b">
        <v>1</v>
      </c>
    </row>
    <row r="45" spans="1:10" x14ac:dyDescent="0.35">
      <c r="A45" t="s">
        <v>256</v>
      </c>
      <c r="B45" t="s">
        <v>140</v>
      </c>
      <c r="C45">
        <v>110.5</v>
      </c>
      <c r="D45">
        <v>110.5</v>
      </c>
      <c r="E45">
        <v>13.2</v>
      </c>
      <c r="F45">
        <v>110.5</v>
      </c>
      <c r="G45">
        <v>110.5</v>
      </c>
      <c r="H45">
        <v>0</v>
      </c>
      <c r="I45" t="b">
        <v>1</v>
      </c>
      <c r="J45" t="b">
        <v>1</v>
      </c>
    </row>
    <row r="46" spans="1:10" x14ac:dyDescent="0.35">
      <c r="A46" t="s">
        <v>258</v>
      </c>
      <c r="B46" t="s">
        <v>140</v>
      </c>
      <c r="C46">
        <v>123.7</v>
      </c>
      <c r="D46">
        <v>123.7</v>
      </c>
      <c r="E46">
        <v>13.2</v>
      </c>
      <c r="F46">
        <v>123.7</v>
      </c>
      <c r="G46">
        <v>123.7</v>
      </c>
      <c r="H46">
        <v>0</v>
      </c>
      <c r="I46" t="b">
        <v>1</v>
      </c>
      <c r="J46" t="b">
        <v>1</v>
      </c>
    </row>
    <row r="47" spans="1:10" x14ac:dyDescent="0.35">
      <c r="A47" t="s">
        <v>260</v>
      </c>
      <c r="B47" t="s">
        <v>140</v>
      </c>
      <c r="C47">
        <v>30.5</v>
      </c>
      <c r="D47">
        <v>30.5</v>
      </c>
      <c r="E47">
        <v>9.35</v>
      </c>
      <c r="F47">
        <v>30.5</v>
      </c>
      <c r="G47">
        <v>30.5</v>
      </c>
      <c r="H47">
        <v>0</v>
      </c>
      <c r="I47" t="b">
        <v>1</v>
      </c>
      <c r="J47" t="b">
        <v>1</v>
      </c>
    </row>
    <row r="48" spans="1:10" x14ac:dyDescent="0.35">
      <c r="A48" t="s">
        <v>262</v>
      </c>
      <c r="B48" t="s">
        <v>140</v>
      </c>
      <c r="C48">
        <v>37</v>
      </c>
      <c r="D48">
        <v>37</v>
      </c>
      <c r="E48">
        <v>9.1999999999999993</v>
      </c>
      <c r="F48">
        <v>37</v>
      </c>
      <c r="G48">
        <v>37</v>
      </c>
      <c r="H48">
        <v>0</v>
      </c>
      <c r="I48" t="b">
        <v>1</v>
      </c>
      <c r="J48" t="b">
        <v>1</v>
      </c>
    </row>
    <row r="49" spans="1:10" x14ac:dyDescent="0.35">
      <c r="A49" t="s">
        <v>264</v>
      </c>
      <c r="B49" t="s">
        <v>140</v>
      </c>
      <c r="C49">
        <v>37</v>
      </c>
      <c r="D49">
        <v>37</v>
      </c>
      <c r="E49">
        <v>9.1999999999999993</v>
      </c>
      <c r="F49">
        <v>37</v>
      </c>
      <c r="G49">
        <v>37</v>
      </c>
      <c r="H49">
        <v>0</v>
      </c>
      <c r="I49" t="b">
        <v>1</v>
      </c>
      <c r="J49" t="b">
        <v>1</v>
      </c>
    </row>
    <row r="50" spans="1:10" x14ac:dyDescent="0.35">
      <c r="A50" t="s">
        <v>266</v>
      </c>
      <c r="B50" t="s">
        <v>140</v>
      </c>
      <c r="C50">
        <v>37</v>
      </c>
      <c r="D50">
        <v>37</v>
      </c>
      <c r="E50">
        <v>9.1999999999999993</v>
      </c>
      <c r="F50">
        <v>37</v>
      </c>
      <c r="G50">
        <v>37</v>
      </c>
      <c r="H50">
        <v>0</v>
      </c>
      <c r="I50" t="b">
        <v>1</v>
      </c>
      <c r="J50" t="b">
        <v>1</v>
      </c>
    </row>
    <row r="51" spans="1:10" x14ac:dyDescent="0.35">
      <c r="A51" t="s">
        <v>268</v>
      </c>
      <c r="B51" t="s">
        <v>140</v>
      </c>
      <c r="C51">
        <v>36.395000000000003</v>
      </c>
      <c r="D51">
        <v>36.395000000000003</v>
      </c>
      <c r="E51">
        <v>9.1999999999999993</v>
      </c>
      <c r="F51">
        <v>36.395000000000003</v>
      </c>
      <c r="G51">
        <v>36.395000000000003</v>
      </c>
      <c r="H51">
        <v>0</v>
      </c>
      <c r="I51" t="b">
        <v>1</v>
      </c>
      <c r="J51" t="b">
        <v>1</v>
      </c>
    </row>
    <row r="52" spans="1:10" x14ac:dyDescent="0.35">
      <c r="A52" t="s">
        <v>270</v>
      </c>
      <c r="B52" t="s">
        <v>140</v>
      </c>
      <c r="C52">
        <v>110.5</v>
      </c>
      <c r="D52">
        <v>110.5</v>
      </c>
      <c r="E52">
        <v>13.2</v>
      </c>
      <c r="F52">
        <v>110.5</v>
      </c>
      <c r="G52">
        <v>110.5</v>
      </c>
      <c r="H52">
        <v>0</v>
      </c>
      <c r="I52" t="b">
        <v>1</v>
      </c>
      <c r="J52" t="b">
        <v>1</v>
      </c>
    </row>
    <row r="53" spans="1:10" x14ac:dyDescent="0.35">
      <c r="A53" t="s">
        <v>272</v>
      </c>
      <c r="B53" t="s">
        <v>156</v>
      </c>
      <c r="C53">
        <v>1.5</v>
      </c>
      <c r="D53">
        <v>0</v>
      </c>
      <c r="E53">
        <v>0</v>
      </c>
      <c r="F53">
        <v>0</v>
      </c>
      <c r="G53">
        <v>1.5</v>
      </c>
      <c r="H53">
        <v>0</v>
      </c>
      <c r="I53" t="b">
        <v>1</v>
      </c>
      <c r="J53" t="b">
        <v>1</v>
      </c>
    </row>
    <row r="54" spans="1:10" x14ac:dyDescent="0.35">
      <c r="A54" t="s">
        <v>275</v>
      </c>
      <c r="B54" t="s">
        <v>205</v>
      </c>
      <c r="C54">
        <v>23</v>
      </c>
      <c r="D54">
        <v>17.783999999999999</v>
      </c>
      <c r="E54">
        <v>0</v>
      </c>
      <c r="F54">
        <v>23</v>
      </c>
      <c r="G54">
        <v>17.844999999999999</v>
      </c>
      <c r="H54">
        <v>0</v>
      </c>
      <c r="I54" t="b">
        <v>1</v>
      </c>
      <c r="J54" t="b">
        <v>1</v>
      </c>
    </row>
    <row r="55" spans="1:10" x14ac:dyDescent="0.35">
      <c r="A55" t="s">
        <v>278</v>
      </c>
      <c r="B55" t="s">
        <v>156</v>
      </c>
      <c r="C55">
        <v>2.4969999999999999</v>
      </c>
      <c r="D55">
        <v>0</v>
      </c>
      <c r="E55">
        <v>0</v>
      </c>
      <c r="F55">
        <v>0</v>
      </c>
      <c r="G55">
        <v>2.4969999999999999</v>
      </c>
      <c r="H55">
        <v>0</v>
      </c>
      <c r="I55" t="b">
        <v>1</v>
      </c>
      <c r="J55" t="b">
        <v>1</v>
      </c>
    </row>
    <row r="56" spans="1:10" x14ac:dyDescent="0.35">
      <c r="A56" t="s">
        <v>281</v>
      </c>
      <c r="B56" t="s">
        <v>156</v>
      </c>
      <c r="C56">
        <v>1.2410000000000001</v>
      </c>
      <c r="D56">
        <v>0</v>
      </c>
      <c r="E56">
        <v>0</v>
      </c>
      <c r="F56">
        <v>0</v>
      </c>
      <c r="G56">
        <v>1.2410000000000001</v>
      </c>
      <c r="H56">
        <v>0</v>
      </c>
      <c r="I56" t="b">
        <v>1</v>
      </c>
      <c r="J56" t="b">
        <v>1</v>
      </c>
    </row>
    <row r="57" spans="1:10" x14ac:dyDescent="0.35">
      <c r="A57" t="s">
        <v>284</v>
      </c>
      <c r="B57" t="s">
        <v>130</v>
      </c>
      <c r="C57">
        <v>47.981000000000002</v>
      </c>
      <c r="D57">
        <v>47.981000000000002</v>
      </c>
      <c r="E57">
        <v>0</v>
      </c>
      <c r="F57">
        <v>47.981000000000002</v>
      </c>
      <c r="G57">
        <v>47.981000000000002</v>
      </c>
      <c r="H57">
        <v>0</v>
      </c>
      <c r="I57" t="b">
        <v>1</v>
      </c>
      <c r="J57" t="b">
        <v>1</v>
      </c>
    </row>
    <row r="58" spans="1:10" x14ac:dyDescent="0.35">
      <c r="A58" t="s">
        <v>288</v>
      </c>
      <c r="B58" t="s">
        <v>156</v>
      </c>
      <c r="C58">
        <v>0.748</v>
      </c>
      <c r="D58">
        <v>0</v>
      </c>
      <c r="E58">
        <v>0</v>
      </c>
      <c r="F58">
        <v>0</v>
      </c>
      <c r="G58">
        <v>0.748</v>
      </c>
      <c r="H58">
        <v>0</v>
      </c>
      <c r="I58" t="b">
        <v>1</v>
      </c>
      <c r="J58" t="b">
        <v>1</v>
      </c>
    </row>
    <row r="59" spans="1:10" x14ac:dyDescent="0.35">
      <c r="A59" t="s">
        <v>294</v>
      </c>
      <c r="B59" t="s">
        <v>205</v>
      </c>
      <c r="C59">
        <v>42</v>
      </c>
      <c r="D59">
        <v>31.957999999999998</v>
      </c>
      <c r="E59">
        <v>0</v>
      </c>
      <c r="F59">
        <v>42</v>
      </c>
      <c r="G59">
        <v>31.957999999999998</v>
      </c>
      <c r="H59">
        <v>9.2999999999999902E-2</v>
      </c>
      <c r="I59" t="b">
        <v>1</v>
      </c>
      <c r="J59" t="b">
        <v>1</v>
      </c>
    </row>
    <row r="60" spans="1:10" x14ac:dyDescent="0.35">
      <c r="A60" t="s">
        <v>296</v>
      </c>
      <c r="B60" t="s">
        <v>156</v>
      </c>
      <c r="C60">
        <v>3.835</v>
      </c>
      <c r="D60">
        <v>0</v>
      </c>
      <c r="E60">
        <v>0</v>
      </c>
      <c r="F60">
        <v>0</v>
      </c>
      <c r="G60">
        <v>3.835</v>
      </c>
      <c r="H60">
        <v>0</v>
      </c>
      <c r="I60" t="b">
        <v>1</v>
      </c>
      <c r="J60" t="b">
        <v>1</v>
      </c>
    </row>
    <row r="61" spans="1:10" x14ac:dyDescent="0.35">
      <c r="A61" t="s">
        <v>298</v>
      </c>
      <c r="B61" t="s">
        <v>140</v>
      </c>
      <c r="C61">
        <v>9.9990000000000006</v>
      </c>
      <c r="D61">
        <v>9.9990000000000006</v>
      </c>
      <c r="E61">
        <v>1</v>
      </c>
      <c r="F61">
        <v>9.9990000000000006</v>
      </c>
      <c r="G61">
        <v>9.9990000000000006</v>
      </c>
      <c r="H61">
        <v>0</v>
      </c>
      <c r="I61" t="b">
        <v>1</v>
      </c>
      <c r="J61" t="b">
        <v>1</v>
      </c>
    </row>
    <row r="62" spans="1:10" x14ac:dyDescent="0.35">
      <c r="A62" t="s">
        <v>301</v>
      </c>
      <c r="B62" t="s">
        <v>140</v>
      </c>
      <c r="C62">
        <v>9.9990000000000006</v>
      </c>
      <c r="D62">
        <v>7.9530000000000003</v>
      </c>
      <c r="E62">
        <v>1</v>
      </c>
      <c r="F62">
        <v>9.9990000000000006</v>
      </c>
      <c r="G62">
        <v>7.98</v>
      </c>
      <c r="H62">
        <v>0</v>
      </c>
      <c r="I62" t="b">
        <v>1</v>
      </c>
      <c r="J62" t="b">
        <v>1</v>
      </c>
    </row>
    <row r="63" spans="1:10" x14ac:dyDescent="0.35">
      <c r="A63" t="s">
        <v>304</v>
      </c>
      <c r="B63" t="s">
        <v>140</v>
      </c>
      <c r="C63">
        <v>9.9</v>
      </c>
      <c r="D63">
        <v>9.9</v>
      </c>
      <c r="E63">
        <v>1</v>
      </c>
      <c r="F63">
        <v>9.9</v>
      </c>
      <c r="G63">
        <v>9.9</v>
      </c>
      <c r="H63">
        <v>0</v>
      </c>
      <c r="I63" t="b">
        <v>1</v>
      </c>
      <c r="J63" t="b">
        <v>1</v>
      </c>
    </row>
    <row r="64" spans="1:10" x14ac:dyDescent="0.35">
      <c r="A64" t="s">
        <v>307</v>
      </c>
      <c r="B64" t="s">
        <v>140</v>
      </c>
      <c r="C64">
        <v>9.9990000000000006</v>
      </c>
      <c r="D64">
        <v>9.9990000000000006</v>
      </c>
      <c r="E64">
        <v>1</v>
      </c>
      <c r="F64">
        <v>9.9990000000000006</v>
      </c>
      <c r="G64">
        <v>9.9990000000000006</v>
      </c>
      <c r="H64">
        <v>0</v>
      </c>
      <c r="I64" t="b">
        <v>1</v>
      </c>
      <c r="J64" t="b">
        <v>1</v>
      </c>
    </row>
    <row r="65" spans="1:10" x14ac:dyDescent="0.35">
      <c r="A65" t="s">
        <v>310</v>
      </c>
      <c r="B65" t="s">
        <v>140</v>
      </c>
      <c r="C65">
        <v>36</v>
      </c>
      <c r="D65">
        <v>36</v>
      </c>
      <c r="E65">
        <v>14</v>
      </c>
      <c r="F65">
        <v>36</v>
      </c>
      <c r="G65">
        <v>36</v>
      </c>
      <c r="H65">
        <v>0</v>
      </c>
      <c r="I65" t="b">
        <v>1</v>
      </c>
      <c r="J65" t="b">
        <v>1</v>
      </c>
    </row>
    <row r="66" spans="1:10" x14ac:dyDescent="0.35">
      <c r="A66" t="s">
        <v>313</v>
      </c>
      <c r="B66" t="s">
        <v>130</v>
      </c>
      <c r="C66">
        <v>28.959</v>
      </c>
      <c r="D66">
        <v>28.959</v>
      </c>
      <c r="E66">
        <v>0</v>
      </c>
      <c r="F66">
        <v>28.959</v>
      </c>
      <c r="G66">
        <v>28.959</v>
      </c>
      <c r="H66">
        <v>0</v>
      </c>
      <c r="I66" t="b">
        <v>1</v>
      </c>
      <c r="J66" t="b">
        <v>1</v>
      </c>
    </row>
    <row r="67" spans="1:10" x14ac:dyDescent="0.35">
      <c r="A67" t="s">
        <v>316</v>
      </c>
      <c r="B67" t="s">
        <v>130</v>
      </c>
      <c r="C67">
        <v>33.387999999999998</v>
      </c>
      <c r="D67">
        <v>33.387999999999998</v>
      </c>
      <c r="E67">
        <v>0</v>
      </c>
      <c r="F67">
        <v>33.387999999999998</v>
      </c>
      <c r="G67">
        <v>33.387999999999998</v>
      </c>
      <c r="H67">
        <v>0</v>
      </c>
      <c r="I67" t="b">
        <v>1</v>
      </c>
      <c r="J67" t="b">
        <v>1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E59F1-023A-44A6-8610-E5BBCA96F38D}">
  <sheetPr codeName="Sheet7"/>
  <dimension ref="A1:J67"/>
  <sheetViews>
    <sheetView topLeftCell="A30" workbookViewId="0"/>
  </sheetViews>
  <sheetFormatPr defaultRowHeight="14.5" x14ac:dyDescent="0.35"/>
  <sheetData>
    <row r="1" spans="1:10" x14ac:dyDescent="0.35">
      <c r="A1" t="s">
        <v>335</v>
      </c>
      <c r="B1" t="s">
        <v>336</v>
      </c>
      <c r="C1" t="s">
        <v>337</v>
      </c>
      <c r="D1" t="s">
        <v>338</v>
      </c>
      <c r="E1" t="s">
        <v>339</v>
      </c>
      <c r="F1" t="s">
        <v>340</v>
      </c>
      <c r="G1" t="s">
        <v>341</v>
      </c>
      <c r="H1" t="s">
        <v>342</v>
      </c>
      <c r="I1" t="s">
        <v>343</v>
      </c>
      <c r="J1" t="s">
        <v>344</v>
      </c>
    </row>
    <row r="2" spans="1:10" x14ac:dyDescent="0.35">
      <c r="A2" t="s">
        <v>129</v>
      </c>
      <c r="B2" t="s">
        <v>130</v>
      </c>
      <c r="C2">
        <v>6.09</v>
      </c>
      <c r="D2">
        <v>6.09</v>
      </c>
      <c r="E2">
        <v>0</v>
      </c>
      <c r="F2">
        <v>6.09</v>
      </c>
      <c r="G2">
        <v>6.09</v>
      </c>
      <c r="H2">
        <v>0</v>
      </c>
      <c r="I2" t="b">
        <v>1</v>
      </c>
      <c r="J2" t="b">
        <v>1</v>
      </c>
    </row>
    <row r="3" spans="1:10" x14ac:dyDescent="0.35">
      <c r="A3" t="s">
        <v>139</v>
      </c>
      <c r="B3" t="s">
        <v>140</v>
      </c>
      <c r="C3">
        <v>16</v>
      </c>
      <c r="D3">
        <v>16</v>
      </c>
      <c r="E3">
        <v>0</v>
      </c>
      <c r="F3">
        <v>16</v>
      </c>
      <c r="G3">
        <v>16</v>
      </c>
      <c r="H3">
        <v>0</v>
      </c>
      <c r="I3" t="b">
        <v>1</v>
      </c>
      <c r="J3" t="b">
        <v>1</v>
      </c>
    </row>
    <row r="4" spans="1:10" x14ac:dyDescent="0.35">
      <c r="A4" t="s">
        <v>144</v>
      </c>
      <c r="B4" t="s">
        <v>140</v>
      </c>
      <c r="C4">
        <v>142.44999999999999</v>
      </c>
      <c r="D4">
        <v>142.44999999999999</v>
      </c>
      <c r="E4">
        <v>5</v>
      </c>
      <c r="F4">
        <v>142.44999999999999</v>
      </c>
      <c r="G4">
        <v>142.44999999999999</v>
      </c>
      <c r="H4">
        <v>0</v>
      </c>
      <c r="I4" t="b">
        <v>1</v>
      </c>
      <c r="J4" t="b">
        <v>1</v>
      </c>
    </row>
    <row r="5" spans="1:10" x14ac:dyDescent="0.35">
      <c r="A5" t="s">
        <v>147</v>
      </c>
      <c r="B5" t="s">
        <v>140</v>
      </c>
      <c r="C5">
        <v>142.44999999999999</v>
      </c>
      <c r="D5">
        <v>142.44999999999999</v>
      </c>
      <c r="E5">
        <v>5</v>
      </c>
      <c r="F5">
        <v>142.44999999999999</v>
      </c>
      <c r="G5">
        <v>142.44999999999999</v>
      </c>
      <c r="H5">
        <v>0</v>
      </c>
      <c r="I5" t="b">
        <v>1</v>
      </c>
      <c r="J5" t="b">
        <v>1</v>
      </c>
    </row>
    <row r="6" spans="1:10" x14ac:dyDescent="0.35">
      <c r="A6" t="s">
        <v>149</v>
      </c>
      <c r="B6" t="s">
        <v>140</v>
      </c>
      <c r="C6">
        <v>196</v>
      </c>
      <c r="D6">
        <v>196</v>
      </c>
      <c r="E6">
        <v>30</v>
      </c>
      <c r="F6">
        <v>196</v>
      </c>
      <c r="G6">
        <v>196</v>
      </c>
      <c r="H6">
        <v>0</v>
      </c>
      <c r="I6" t="b">
        <v>1</v>
      </c>
      <c r="J6" t="b">
        <v>1</v>
      </c>
    </row>
    <row r="7" spans="1:10" x14ac:dyDescent="0.35">
      <c r="A7" t="s">
        <v>151</v>
      </c>
      <c r="B7" t="s">
        <v>140</v>
      </c>
      <c r="C7">
        <v>196</v>
      </c>
      <c r="D7">
        <v>196</v>
      </c>
      <c r="E7">
        <v>30</v>
      </c>
      <c r="F7">
        <v>196</v>
      </c>
      <c r="G7">
        <v>196</v>
      </c>
      <c r="H7">
        <v>0</v>
      </c>
      <c r="I7" t="b">
        <v>1</v>
      </c>
      <c r="J7" t="b">
        <v>1</v>
      </c>
    </row>
    <row r="8" spans="1:10" x14ac:dyDescent="0.35">
      <c r="A8" t="s">
        <v>153</v>
      </c>
      <c r="B8" t="s">
        <v>130</v>
      </c>
      <c r="C8">
        <v>14.006</v>
      </c>
      <c r="D8">
        <v>14.006</v>
      </c>
      <c r="E8">
        <v>0</v>
      </c>
      <c r="F8">
        <v>14.006</v>
      </c>
      <c r="G8">
        <v>14.006</v>
      </c>
      <c r="H8">
        <v>0</v>
      </c>
      <c r="I8" t="b">
        <v>1</v>
      </c>
      <c r="J8" t="b">
        <v>1</v>
      </c>
    </row>
    <row r="9" spans="1:10" x14ac:dyDescent="0.35">
      <c r="A9" t="s">
        <v>155</v>
      </c>
      <c r="B9" t="s">
        <v>156</v>
      </c>
      <c r="C9">
        <v>0.80900000000000005</v>
      </c>
      <c r="D9">
        <v>0</v>
      </c>
      <c r="E9">
        <v>0</v>
      </c>
      <c r="F9">
        <v>0</v>
      </c>
      <c r="G9">
        <v>0.80900000000000005</v>
      </c>
      <c r="H9">
        <v>0</v>
      </c>
      <c r="I9" t="b">
        <v>1</v>
      </c>
      <c r="J9" t="b">
        <v>1</v>
      </c>
    </row>
    <row r="10" spans="1:10" x14ac:dyDescent="0.35">
      <c r="A10" t="s">
        <v>160</v>
      </c>
      <c r="B10" t="s">
        <v>130</v>
      </c>
      <c r="C10">
        <v>24.285</v>
      </c>
      <c r="D10">
        <v>24.285</v>
      </c>
      <c r="E10">
        <v>0</v>
      </c>
      <c r="F10">
        <v>24.285</v>
      </c>
      <c r="G10">
        <v>24.285</v>
      </c>
      <c r="H10">
        <v>0</v>
      </c>
      <c r="I10" t="b">
        <v>1</v>
      </c>
      <c r="J10" t="b">
        <v>1</v>
      </c>
    </row>
    <row r="11" spans="1:10" x14ac:dyDescent="0.35">
      <c r="A11" t="s">
        <v>162</v>
      </c>
      <c r="B11" t="s">
        <v>156</v>
      </c>
      <c r="C11">
        <v>0.38700000000000001</v>
      </c>
      <c r="D11">
        <v>0</v>
      </c>
      <c r="E11">
        <v>0</v>
      </c>
      <c r="F11">
        <v>0</v>
      </c>
      <c r="G11">
        <v>0.38700000000000001</v>
      </c>
      <c r="H11">
        <v>0</v>
      </c>
      <c r="I11" t="b">
        <v>1</v>
      </c>
      <c r="J11" t="b">
        <v>1</v>
      </c>
    </row>
    <row r="12" spans="1:10" x14ac:dyDescent="0.35">
      <c r="A12" t="s">
        <v>165</v>
      </c>
      <c r="B12" t="s">
        <v>156</v>
      </c>
      <c r="C12">
        <v>0.151</v>
      </c>
      <c r="D12">
        <v>0</v>
      </c>
      <c r="E12">
        <v>0</v>
      </c>
      <c r="F12">
        <v>0</v>
      </c>
      <c r="G12">
        <v>0.151</v>
      </c>
      <c r="H12">
        <v>0</v>
      </c>
      <c r="I12" t="b">
        <v>1</v>
      </c>
      <c r="J12" t="b">
        <v>1</v>
      </c>
    </row>
    <row r="13" spans="1:10" x14ac:dyDescent="0.35">
      <c r="A13" t="s">
        <v>168</v>
      </c>
      <c r="B13" t="s">
        <v>156</v>
      </c>
      <c r="C13">
        <v>0.22600000000000001</v>
      </c>
      <c r="D13">
        <v>0</v>
      </c>
      <c r="E13">
        <v>0</v>
      </c>
      <c r="F13">
        <v>0</v>
      </c>
      <c r="G13">
        <v>0.22600000000000001</v>
      </c>
      <c r="H13">
        <v>0</v>
      </c>
      <c r="I13" t="b">
        <v>1</v>
      </c>
      <c r="J13" t="b">
        <v>1</v>
      </c>
    </row>
    <row r="14" spans="1:10" x14ac:dyDescent="0.35">
      <c r="A14" t="s">
        <v>171</v>
      </c>
      <c r="B14" t="s">
        <v>140</v>
      </c>
      <c r="C14">
        <v>217</v>
      </c>
      <c r="D14">
        <v>217</v>
      </c>
      <c r="E14">
        <v>82</v>
      </c>
      <c r="F14">
        <v>217</v>
      </c>
      <c r="G14">
        <v>217</v>
      </c>
      <c r="H14">
        <v>0</v>
      </c>
      <c r="I14" t="b">
        <v>1</v>
      </c>
      <c r="J14" t="b">
        <v>1</v>
      </c>
    </row>
    <row r="15" spans="1:10" x14ac:dyDescent="0.35">
      <c r="A15" t="s">
        <v>174</v>
      </c>
      <c r="B15" t="s">
        <v>140</v>
      </c>
      <c r="C15">
        <v>217</v>
      </c>
      <c r="D15">
        <v>217</v>
      </c>
      <c r="E15">
        <v>82</v>
      </c>
      <c r="F15">
        <v>217</v>
      </c>
      <c r="G15">
        <v>217</v>
      </c>
      <c r="H15">
        <v>0</v>
      </c>
      <c r="I15" t="b">
        <v>1</v>
      </c>
      <c r="J15" t="b">
        <v>1</v>
      </c>
    </row>
    <row r="16" spans="1:10" x14ac:dyDescent="0.35">
      <c r="A16" t="s">
        <v>177</v>
      </c>
      <c r="B16" t="s">
        <v>140</v>
      </c>
      <c r="C16">
        <v>240</v>
      </c>
      <c r="D16">
        <v>240</v>
      </c>
      <c r="E16">
        <v>122.4</v>
      </c>
      <c r="F16">
        <v>240</v>
      </c>
      <c r="G16">
        <v>240</v>
      </c>
      <c r="H16">
        <v>0</v>
      </c>
      <c r="I16" t="b">
        <v>1</v>
      </c>
      <c r="J16" t="b">
        <v>1</v>
      </c>
    </row>
    <row r="17" spans="1:10" x14ac:dyDescent="0.35">
      <c r="A17" t="s">
        <v>179</v>
      </c>
      <c r="B17" t="s">
        <v>140</v>
      </c>
      <c r="C17">
        <v>200</v>
      </c>
      <c r="D17">
        <v>200</v>
      </c>
      <c r="E17">
        <v>0</v>
      </c>
      <c r="F17">
        <v>200</v>
      </c>
      <c r="G17">
        <v>200</v>
      </c>
      <c r="H17">
        <v>0</v>
      </c>
      <c r="I17" t="b">
        <v>1</v>
      </c>
      <c r="J17" t="b">
        <v>1</v>
      </c>
    </row>
    <row r="18" spans="1:10" x14ac:dyDescent="0.35">
      <c r="A18" t="s">
        <v>184</v>
      </c>
      <c r="B18" t="s">
        <v>140</v>
      </c>
      <c r="C18">
        <v>317.2</v>
      </c>
      <c r="D18">
        <v>317.2</v>
      </c>
      <c r="E18">
        <v>91</v>
      </c>
      <c r="F18">
        <v>317.2</v>
      </c>
      <c r="G18">
        <v>317.2</v>
      </c>
      <c r="H18">
        <v>0</v>
      </c>
      <c r="I18" t="b">
        <v>1</v>
      </c>
      <c r="J18" t="b">
        <v>1</v>
      </c>
    </row>
    <row r="19" spans="1:10" x14ac:dyDescent="0.35">
      <c r="A19" t="s">
        <v>186</v>
      </c>
      <c r="B19" t="s">
        <v>156</v>
      </c>
      <c r="C19">
        <v>0.49099999999999999</v>
      </c>
      <c r="D19">
        <v>0</v>
      </c>
      <c r="E19">
        <v>0</v>
      </c>
      <c r="F19">
        <v>0</v>
      </c>
      <c r="G19">
        <v>0.49099999999999999</v>
      </c>
      <c r="H19">
        <v>0</v>
      </c>
      <c r="I19" t="b">
        <v>1</v>
      </c>
      <c r="J19" t="b">
        <v>1</v>
      </c>
    </row>
    <row r="20" spans="1:10" x14ac:dyDescent="0.35">
      <c r="A20" t="s">
        <v>189</v>
      </c>
      <c r="B20" t="s">
        <v>130</v>
      </c>
      <c r="C20">
        <v>10.32</v>
      </c>
      <c r="D20">
        <v>10.32</v>
      </c>
      <c r="E20">
        <v>0</v>
      </c>
      <c r="F20">
        <v>10.32</v>
      </c>
      <c r="G20">
        <v>10.32</v>
      </c>
      <c r="H20">
        <v>0</v>
      </c>
      <c r="I20" t="b">
        <v>1</v>
      </c>
      <c r="J20" t="b">
        <v>1</v>
      </c>
    </row>
    <row r="21" spans="1:10" x14ac:dyDescent="0.35">
      <c r="A21" t="s">
        <v>192</v>
      </c>
      <c r="B21" t="s">
        <v>140</v>
      </c>
      <c r="C21">
        <v>25.134</v>
      </c>
      <c r="D21">
        <v>25.134</v>
      </c>
      <c r="E21">
        <v>2.86</v>
      </c>
      <c r="F21">
        <v>25.134</v>
      </c>
      <c r="G21">
        <v>25.134</v>
      </c>
      <c r="H21">
        <v>0</v>
      </c>
      <c r="I21" t="b">
        <v>1</v>
      </c>
      <c r="J21" t="b">
        <v>1</v>
      </c>
    </row>
    <row r="22" spans="1:10" x14ac:dyDescent="0.35">
      <c r="A22" t="s">
        <v>196</v>
      </c>
      <c r="B22" t="s">
        <v>130</v>
      </c>
      <c r="C22">
        <v>22.561</v>
      </c>
      <c r="D22">
        <v>20.358000000000001</v>
      </c>
      <c r="E22">
        <v>0.2</v>
      </c>
      <c r="F22">
        <v>22.561</v>
      </c>
      <c r="G22">
        <v>22.561</v>
      </c>
      <c r="H22">
        <v>0</v>
      </c>
      <c r="I22" t="b">
        <v>1</v>
      </c>
      <c r="J22" t="b">
        <v>1</v>
      </c>
    </row>
    <row r="23" spans="1:10" x14ac:dyDescent="0.35">
      <c r="A23" t="s">
        <v>199</v>
      </c>
      <c r="B23" t="s">
        <v>130</v>
      </c>
      <c r="C23">
        <v>4.2679999999999998</v>
      </c>
      <c r="D23">
        <v>4.22</v>
      </c>
      <c r="E23">
        <v>0</v>
      </c>
      <c r="F23">
        <v>4.2679999999999998</v>
      </c>
      <c r="G23">
        <v>4.2679999999999998</v>
      </c>
      <c r="H23">
        <v>0</v>
      </c>
      <c r="I23" t="b">
        <v>1</v>
      </c>
      <c r="J23" t="b">
        <v>1</v>
      </c>
    </row>
    <row r="24" spans="1:10" x14ac:dyDescent="0.35">
      <c r="A24" t="s">
        <v>201</v>
      </c>
      <c r="B24" t="s">
        <v>130</v>
      </c>
      <c r="C24">
        <v>4.01</v>
      </c>
      <c r="D24">
        <v>3.81</v>
      </c>
      <c r="E24">
        <v>0</v>
      </c>
      <c r="F24">
        <v>4.01</v>
      </c>
      <c r="G24">
        <v>4.01</v>
      </c>
      <c r="H24">
        <v>0</v>
      </c>
      <c r="I24" t="b">
        <v>1</v>
      </c>
      <c r="J24" t="b">
        <v>1</v>
      </c>
    </row>
    <row r="25" spans="1:10" x14ac:dyDescent="0.35">
      <c r="A25" t="s">
        <v>204</v>
      </c>
      <c r="B25" t="s">
        <v>205</v>
      </c>
      <c r="C25">
        <v>20</v>
      </c>
      <c r="D25">
        <v>20</v>
      </c>
      <c r="E25">
        <v>0</v>
      </c>
      <c r="F25">
        <v>20</v>
      </c>
      <c r="G25">
        <v>20</v>
      </c>
      <c r="H25">
        <v>0</v>
      </c>
      <c r="I25" t="b">
        <v>1</v>
      </c>
      <c r="J25" t="b">
        <v>1</v>
      </c>
    </row>
    <row r="26" spans="1:10" x14ac:dyDescent="0.35">
      <c r="A26" t="s">
        <v>208</v>
      </c>
      <c r="B26" t="s">
        <v>156</v>
      </c>
      <c r="C26">
        <v>1.4359999999999999</v>
      </c>
      <c r="D26">
        <v>0</v>
      </c>
      <c r="E26">
        <v>0</v>
      </c>
      <c r="F26">
        <v>0</v>
      </c>
      <c r="G26">
        <v>1.4359999999999999</v>
      </c>
      <c r="H26">
        <v>0</v>
      </c>
      <c r="I26" t="b">
        <v>1</v>
      </c>
      <c r="J26" t="b">
        <v>1</v>
      </c>
    </row>
    <row r="27" spans="1:10" x14ac:dyDescent="0.35">
      <c r="A27" t="s">
        <v>211</v>
      </c>
      <c r="B27" t="s">
        <v>130</v>
      </c>
      <c r="C27">
        <v>24.242999999999999</v>
      </c>
      <c r="D27">
        <v>24.242999999999999</v>
      </c>
      <c r="E27">
        <v>0</v>
      </c>
      <c r="F27">
        <v>24.242999999999999</v>
      </c>
      <c r="G27">
        <v>24.242999999999999</v>
      </c>
      <c r="H27">
        <v>0</v>
      </c>
      <c r="I27" t="b">
        <v>1</v>
      </c>
      <c r="J27" t="b">
        <v>1</v>
      </c>
    </row>
    <row r="28" spans="1:10" x14ac:dyDescent="0.35">
      <c r="A28" t="s">
        <v>214</v>
      </c>
      <c r="B28" t="s">
        <v>156</v>
      </c>
      <c r="C28">
        <v>0.12</v>
      </c>
      <c r="D28">
        <v>0</v>
      </c>
      <c r="E28">
        <v>0</v>
      </c>
      <c r="F28">
        <v>0</v>
      </c>
      <c r="G28">
        <v>0.12</v>
      </c>
      <c r="H28">
        <v>0</v>
      </c>
      <c r="I28" t="b">
        <v>1</v>
      </c>
      <c r="J28" t="b">
        <v>1</v>
      </c>
    </row>
    <row r="29" spans="1:10" x14ac:dyDescent="0.35">
      <c r="A29" t="s">
        <v>216</v>
      </c>
      <c r="B29" t="s">
        <v>140</v>
      </c>
      <c r="C29">
        <v>155</v>
      </c>
      <c r="D29">
        <v>155</v>
      </c>
      <c r="E29">
        <v>70</v>
      </c>
      <c r="F29">
        <v>155</v>
      </c>
      <c r="G29">
        <v>155</v>
      </c>
      <c r="H29">
        <v>0</v>
      </c>
      <c r="I29" t="b">
        <v>1</v>
      </c>
      <c r="J29" t="b">
        <v>1</v>
      </c>
    </row>
    <row r="30" spans="1:10" x14ac:dyDescent="0.35">
      <c r="A30" t="s">
        <v>218</v>
      </c>
      <c r="B30" t="s">
        <v>140</v>
      </c>
      <c r="C30">
        <v>155</v>
      </c>
      <c r="D30">
        <v>155</v>
      </c>
      <c r="E30">
        <v>70</v>
      </c>
      <c r="F30">
        <v>155</v>
      </c>
      <c r="G30">
        <v>155</v>
      </c>
      <c r="H30">
        <v>0</v>
      </c>
      <c r="I30" t="b">
        <v>1</v>
      </c>
      <c r="J30" t="b">
        <v>1</v>
      </c>
    </row>
    <row r="31" spans="1:10" x14ac:dyDescent="0.35">
      <c r="A31" t="s">
        <v>220</v>
      </c>
      <c r="B31" t="s">
        <v>140</v>
      </c>
      <c r="C31">
        <v>44.25</v>
      </c>
      <c r="D31">
        <v>44.25</v>
      </c>
      <c r="E31">
        <v>0</v>
      </c>
      <c r="F31">
        <v>44.25</v>
      </c>
      <c r="G31">
        <v>44.25</v>
      </c>
      <c r="H31">
        <v>0</v>
      </c>
      <c r="I31" t="b">
        <v>1</v>
      </c>
      <c r="J31" t="b">
        <v>1</v>
      </c>
    </row>
    <row r="32" spans="1:10" x14ac:dyDescent="0.35">
      <c r="A32" t="s">
        <v>222</v>
      </c>
      <c r="B32" t="s">
        <v>140</v>
      </c>
      <c r="C32">
        <v>98.5</v>
      </c>
      <c r="D32">
        <v>98.5</v>
      </c>
      <c r="E32">
        <v>23.5</v>
      </c>
      <c r="F32">
        <v>98.5</v>
      </c>
      <c r="G32">
        <v>98.5</v>
      </c>
      <c r="H32">
        <v>0</v>
      </c>
      <c r="I32" t="b">
        <v>1</v>
      </c>
      <c r="J32" t="b">
        <v>1</v>
      </c>
    </row>
    <row r="33" spans="1:10" x14ac:dyDescent="0.35">
      <c r="A33" t="s">
        <v>224</v>
      </c>
      <c r="B33" t="s">
        <v>140</v>
      </c>
      <c r="C33">
        <v>99.2</v>
      </c>
      <c r="D33">
        <v>99.2</v>
      </c>
      <c r="E33">
        <v>23.5</v>
      </c>
      <c r="F33">
        <v>99.2</v>
      </c>
      <c r="G33">
        <v>99.2</v>
      </c>
      <c r="H33">
        <v>0</v>
      </c>
      <c r="I33" t="b">
        <v>1</v>
      </c>
      <c r="J33" t="b">
        <v>1</v>
      </c>
    </row>
    <row r="34" spans="1:10" x14ac:dyDescent="0.35">
      <c r="A34" t="s">
        <v>226</v>
      </c>
      <c r="B34" t="s">
        <v>130</v>
      </c>
      <c r="C34">
        <v>7.694</v>
      </c>
      <c r="D34">
        <v>7.0620000000000003</v>
      </c>
      <c r="E34">
        <v>0</v>
      </c>
      <c r="F34">
        <v>7.694</v>
      </c>
      <c r="G34">
        <v>7.694</v>
      </c>
      <c r="H34">
        <v>0</v>
      </c>
      <c r="I34" t="b">
        <v>1</v>
      </c>
      <c r="J34" t="b">
        <v>1</v>
      </c>
    </row>
    <row r="35" spans="1:10" x14ac:dyDescent="0.35">
      <c r="A35" t="s">
        <v>229</v>
      </c>
      <c r="B35" t="s">
        <v>140</v>
      </c>
      <c r="C35">
        <v>211</v>
      </c>
      <c r="D35">
        <v>211</v>
      </c>
      <c r="E35">
        <v>55.3</v>
      </c>
      <c r="F35">
        <v>211</v>
      </c>
      <c r="G35">
        <v>211</v>
      </c>
      <c r="H35">
        <v>0</v>
      </c>
      <c r="I35" t="b">
        <v>1</v>
      </c>
      <c r="J35" t="b">
        <v>1</v>
      </c>
    </row>
    <row r="36" spans="1:10" x14ac:dyDescent="0.35">
      <c r="A36" t="s">
        <v>231</v>
      </c>
      <c r="B36" t="s">
        <v>140</v>
      </c>
      <c r="C36">
        <v>211</v>
      </c>
      <c r="D36">
        <v>211</v>
      </c>
      <c r="E36">
        <v>55.3</v>
      </c>
      <c r="F36">
        <v>211</v>
      </c>
      <c r="G36">
        <v>211</v>
      </c>
      <c r="H36">
        <v>0</v>
      </c>
      <c r="I36" t="b">
        <v>1</v>
      </c>
      <c r="J36" t="b">
        <v>1</v>
      </c>
    </row>
    <row r="37" spans="1:10" x14ac:dyDescent="0.35">
      <c r="A37" t="s">
        <v>233</v>
      </c>
      <c r="B37" t="s">
        <v>130</v>
      </c>
      <c r="C37">
        <v>6.9619999999999997</v>
      </c>
      <c r="D37">
        <v>6.9619999999999997</v>
      </c>
      <c r="E37">
        <v>0</v>
      </c>
      <c r="F37">
        <v>6.9619999999999997</v>
      </c>
      <c r="G37">
        <v>6.9619999999999997</v>
      </c>
      <c r="H37">
        <v>0</v>
      </c>
      <c r="I37" t="b">
        <v>1</v>
      </c>
      <c r="J37" t="b">
        <v>1</v>
      </c>
    </row>
    <row r="38" spans="1:10" x14ac:dyDescent="0.35">
      <c r="A38" t="s">
        <v>236</v>
      </c>
      <c r="B38" t="s">
        <v>140</v>
      </c>
      <c r="C38">
        <v>82</v>
      </c>
      <c r="D38">
        <v>82</v>
      </c>
      <c r="E38">
        <v>4</v>
      </c>
      <c r="F38">
        <v>82</v>
      </c>
      <c r="G38">
        <v>82</v>
      </c>
      <c r="H38">
        <v>0</v>
      </c>
      <c r="I38" t="b">
        <v>1</v>
      </c>
      <c r="J38" t="b">
        <v>1</v>
      </c>
    </row>
    <row r="39" spans="1:10" x14ac:dyDescent="0.35">
      <c r="A39" t="s">
        <v>239</v>
      </c>
      <c r="B39" t="s">
        <v>140</v>
      </c>
      <c r="C39">
        <v>327.8</v>
      </c>
      <c r="D39">
        <v>327.8</v>
      </c>
      <c r="E39">
        <v>110</v>
      </c>
      <c r="F39">
        <v>327.8</v>
      </c>
      <c r="G39">
        <v>327.8</v>
      </c>
      <c r="H39">
        <v>0</v>
      </c>
      <c r="I39" t="b">
        <v>1</v>
      </c>
      <c r="J39" t="b">
        <v>1</v>
      </c>
    </row>
    <row r="40" spans="1:10" x14ac:dyDescent="0.35">
      <c r="A40" t="s">
        <v>242</v>
      </c>
      <c r="B40" t="s">
        <v>140</v>
      </c>
      <c r="C40">
        <v>330.6</v>
      </c>
      <c r="D40">
        <v>330.6</v>
      </c>
      <c r="E40">
        <v>80</v>
      </c>
      <c r="F40">
        <v>330.6</v>
      </c>
      <c r="G40">
        <v>330.6</v>
      </c>
      <c r="H40">
        <v>0</v>
      </c>
      <c r="I40" t="b">
        <v>1</v>
      </c>
      <c r="J40" t="b">
        <v>1</v>
      </c>
    </row>
    <row r="41" spans="1:10" x14ac:dyDescent="0.35">
      <c r="A41" t="s">
        <v>245</v>
      </c>
      <c r="B41" t="s">
        <v>156</v>
      </c>
      <c r="C41">
        <v>0.81100000000000005</v>
      </c>
      <c r="D41">
        <v>0</v>
      </c>
      <c r="E41">
        <v>0</v>
      </c>
      <c r="F41">
        <v>0</v>
      </c>
      <c r="G41">
        <v>0.81100000000000005</v>
      </c>
      <c r="H41">
        <v>0</v>
      </c>
      <c r="I41" t="b">
        <v>1</v>
      </c>
      <c r="J41" t="b">
        <v>1</v>
      </c>
    </row>
    <row r="42" spans="1:10" x14ac:dyDescent="0.35">
      <c r="A42" t="s">
        <v>248</v>
      </c>
      <c r="B42" t="s">
        <v>140</v>
      </c>
      <c r="C42">
        <v>109</v>
      </c>
      <c r="D42">
        <v>109</v>
      </c>
      <c r="E42">
        <v>4</v>
      </c>
      <c r="F42">
        <v>109</v>
      </c>
      <c r="G42">
        <v>109</v>
      </c>
      <c r="H42">
        <v>0</v>
      </c>
      <c r="I42" t="b">
        <v>1</v>
      </c>
      <c r="J42" t="b">
        <v>1</v>
      </c>
    </row>
    <row r="43" spans="1:10" x14ac:dyDescent="0.35">
      <c r="A43" t="s">
        <v>251</v>
      </c>
      <c r="B43" t="s">
        <v>140</v>
      </c>
      <c r="C43">
        <v>33.908999999999999</v>
      </c>
      <c r="D43">
        <v>33.908999999999999</v>
      </c>
      <c r="E43">
        <v>2.1280000000000001</v>
      </c>
      <c r="F43">
        <v>33.908999999999999</v>
      </c>
      <c r="G43">
        <v>33.908999999999999</v>
      </c>
      <c r="H43">
        <v>0</v>
      </c>
      <c r="I43" t="b">
        <v>1</v>
      </c>
      <c r="J43" t="b">
        <v>1</v>
      </c>
    </row>
    <row r="44" spans="1:10" x14ac:dyDescent="0.35">
      <c r="A44" t="s">
        <v>254</v>
      </c>
      <c r="B44" t="s">
        <v>140</v>
      </c>
      <c r="C44">
        <v>29.300999999999998</v>
      </c>
      <c r="D44">
        <v>29.300999999999998</v>
      </c>
      <c r="E44">
        <v>9.35</v>
      </c>
      <c r="F44">
        <v>29.300999999999998</v>
      </c>
      <c r="G44">
        <v>29.300999999999998</v>
      </c>
      <c r="H44">
        <v>0</v>
      </c>
      <c r="I44" t="b">
        <v>1</v>
      </c>
      <c r="J44" t="b">
        <v>1</v>
      </c>
    </row>
    <row r="45" spans="1:10" x14ac:dyDescent="0.35">
      <c r="A45" t="s">
        <v>256</v>
      </c>
      <c r="B45" t="s">
        <v>140</v>
      </c>
      <c r="C45">
        <v>110.5</v>
      </c>
      <c r="D45">
        <v>110.5</v>
      </c>
      <c r="E45">
        <v>13.2</v>
      </c>
      <c r="F45">
        <v>110.5</v>
      </c>
      <c r="G45">
        <v>110.5</v>
      </c>
      <c r="H45">
        <v>0</v>
      </c>
      <c r="I45" t="b">
        <v>1</v>
      </c>
      <c r="J45" t="b">
        <v>1</v>
      </c>
    </row>
    <row r="46" spans="1:10" x14ac:dyDescent="0.35">
      <c r="A46" t="s">
        <v>258</v>
      </c>
      <c r="B46" t="s">
        <v>140</v>
      </c>
      <c r="C46">
        <v>123.7</v>
      </c>
      <c r="D46">
        <v>123.7</v>
      </c>
      <c r="E46">
        <v>13.2</v>
      </c>
      <c r="F46">
        <v>123.7</v>
      </c>
      <c r="G46">
        <v>123.7</v>
      </c>
      <c r="H46">
        <v>0</v>
      </c>
      <c r="I46" t="b">
        <v>1</v>
      </c>
      <c r="J46" t="b">
        <v>1</v>
      </c>
    </row>
    <row r="47" spans="1:10" x14ac:dyDescent="0.35">
      <c r="A47" t="s">
        <v>260</v>
      </c>
      <c r="B47" t="s">
        <v>140</v>
      </c>
      <c r="C47">
        <v>30.8</v>
      </c>
      <c r="D47">
        <v>30.5</v>
      </c>
      <c r="E47">
        <v>9.35</v>
      </c>
      <c r="F47">
        <v>30.8</v>
      </c>
      <c r="G47">
        <v>30.8</v>
      </c>
      <c r="H47">
        <v>0</v>
      </c>
      <c r="I47" t="b">
        <v>1</v>
      </c>
      <c r="J47" t="b">
        <v>1</v>
      </c>
    </row>
    <row r="48" spans="1:10" x14ac:dyDescent="0.35">
      <c r="A48" t="s">
        <v>262</v>
      </c>
      <c r="B48" t="s">
        <v>140</v>
      </c>
      <c r="C48">
        <v>37</v>
      </c>
      <c r="D48">
        <v>37</v>
      </c>
      <c r="E48">
        <v>9.1999999999999993</v>
      </c>
      <c r="F48">
        <v>37</v>
      </c>
      <c r="G48">
        <v>37</v>
      </c>
      <c r="H48">
        <v>0</v>
      </c>
      <c r="I48" t="b">
        <v>1</v>
      </c>
      <c r="J48" t="b">
        <v>1</v>
      </c>
    </row>
    <row r="49" spans="1:10" x14ac:dyDescent="0.35">
      <c r="A49" t="s">
        <v>264</v>
      </c>
      <c r="B49" t="s">
        <v>140</v>
      </c>
      <c r="C49">
        <v>37</v>
      </c>
      <c r="D49">
        <v>37</v>
      </c>
      <c r="E49">
        <v>9.1999999999999993</v>
      </c>
      <c r="F49">
        <v>37</v>
      </c>
      <c r="G49">
        <v>37</v>
      </c>
      <c r="H49">
        <v>0</v>
      </c>
      <c r="I49" t="b">
        <v>1</v>
      </c>
      <c r="J49" t="b">
        <v>1</v>
      </c>
    </row>
    <row r="50" spans="1:10" x14ac:dyDescent="0.35">
      <c r="A50" t="s">
        <v>266</v>
      </c>
      <c r="B50" t="s">
        <v>140</v>
      </c>
      <c r="C50">
        <v>37</v>
      </c>
      <c r="D50">
        <v>37</v>
      </c>
      <c r="E50">
        <v>9.1999999999999993</v>
      </c>
      <c r="F50">
        <v>37</v>
      </c>
      <c r="G50">
        <v>37</v>
      </c>
      <c r="H50">
        <v>0</v>
      </c>
      <c r="I50" t="b">
        <v>1</v>
      </c>
      <c r="J50" t="b">
        <v>1</v>
      </c>
    </row>
    <row r="51" spans="1:10" x14ac:dyDescent="0.35">
      <c r="A51" t="s">
        <v>268</v>
      </c>
      <c r="B51" t="s">
        <v>140</v>
      </c>
      <c r="C51">
        <v>36.395000000000003</v>
      </c>
      <c r="D51">
        <v>36.395000000000003</v>
      </c>
      <c r="E51">
        <v>9.1999999999999993</v>
      </c>
      <c r="F51">
        <v>36.395000000000003</v>
      </c>
      <c r="G51">
        <v>36.395000000000003</v>
      </c>
      <c r="H51">
        <v>0</v>
      </c>
      <c r="I51" t="b">
        <v>1</v>
      </c>
      <c r="J51" t="b">
        <v>1</v>
      </c>
    </row>
    <row r="52" spans="1:10" x14ac:dyDescent="0.35">
      <c r="A52" t="s">
        <v>270</v>
      </c>
      <c r="B52" t="s">
        <v>140</v>
      </c>
      <c r="C52">
        <v>110.5</v>
      </c>
      <c r="D52">
        <v>110.5</v>
      </c>
      <c r="E52">
        <v>13.2</v>
      </c>
      <c r="F52">
        <v>110.5</v>
      </c>
      <c r="G52">
        <v>110.5</v>
      </c>
      <c r="H52">
        <v>0</v>
      </c>
      <c r="I52" t="b">
        <v>1</v>
      </c>
      <c r="J52" t="b">
        <v>1</v>
      </c>
    </row>
    <row r="53" spans="1:10" x14ac:dyDescent="0.35">
      <c r="A53" t="s">
        <v>272</v>
      </c>
      <c r="B53" t="s">
        <v>156</v>
      </c>
      <c r="C53">
        <v>1.5</v>
      </c>
      <c r="D53">
        <v>0</v>
      </c>
      <c r="E53">
        <v>0</v>
      </c>
      <c r="F53">
        <v>0</v>
      </c>
      <c r="G53">
        <v>1.5</v>
      </c>
      <c r="H53">
        <v>0</v>
      </c>
      <c r="I53" t="b">
        <v>1</v>
      </c>
      <c r="J53" t="b">
        <v>1</v>
      </c>
    </row>
    <row r="54" spans="1:10" x14ac:dyDescent="0.35">
      <c r="A54" t="s">
        <v>275</v>
      </c>
      <c r="B54" t="s">
        <v>205</v>
      </c>
      <c r="C54">
        <v>23</v>
      </c>
      <c r="D54">
        <v>17.844999999999999</v>
      </c>
      <c r="E54">
        <v>0</v>
      </c>
      <c r="F54">
        <v>23</v>
      </c>
      <c r="G54">
        <v>18.46</v>
      </c>
      <c r="H54">
        <v>0</v>
      </c>
      <c r="I54" t="b">
        <v>1</v>
      </c>
      <c r="J54" t="b">
        <v>1</v>
      </c>
    </row>
    <row r="55" spans="1:10" x14ac:dyDescent="0.35">
      <c r="A55" t="s">
        <v>278</v>
      </c>
      <c r="B55" t="s">
        <v>156</v>
      </c>
      <c r="C55">
        <v>2.4969999999999999</v>
      </c>
      <c r="D55">
        <v>0</v>
      </c>
      <c r="E55">
        <v>0</v>
      </c>
      <c r="F55">
        <v>0</v>
      </c>
      <c r="G55">
        <v>2.4969999999999999</v>
      </c>
      <c r="H55">
        <v>0</v>
      </c>
      <c r="I55" t="b">
        <v>1</v>
      </c>
      <c r="J55" t="b">
        <v>1</v>
      </c>
    </row>
    <row r="56" spans="1:10" x14ac:dyDescent="0.35">
      <c r="A56" t="s">
        <v>281</v>
      </c>
      <c r="B56" t="s">
        <v>156</v>
      </c>
      <c r="C56">
        <v>1.2410000000000001</v>
      </c>
      <c r="D56">
        <v>0</v>
      </c>
      <c r="E56">
        <v>0</v>
      </c>
      <c r="F56">
        <v>0</v>
      </c>
      <c r="G56">
        <v>1.2410000000000001</v>
      </c>
      <c r="H56">
        <v>0</v>
      </c>
      <c r="I56" t="b">
        <v>1</v>
      </c>
      <c r="J56" t="b">
        <v>1</v>
      </c>
    </row>
    <row r="57" spans="1:10" x14ac:dyDescent="0.35">
      <c r="A57" t="s">
        <v>284</v>
      </c>
      <c r="B57" t="s">
        <v>130</v>
      </c>
      <c r="C57">
        <v>47.981000000000002</v>
      </c>
      <c r="D57">
        <v>47.981000000000002</v>
      </c>
      <c r="E57">
        <v>0</v>
      </c>
      <c r="F57">
        <v>47.981000000000002</v>
      </c>
      <c r="G57">
        <v>47.981000000000002</v>
      </c>
      <c r="H57">
        <v>0</v>
      </c>
      <c r="I57" t="b">
        <v>1</v>
      </c>
      <c r="J57" t="b">
        <v>1</v>
      </c>
    </row>
    <row r="58" spans="1:10" x14ac:dyDescent="0.35">
      <c r="A58" t="s">
        <v>288</v>
      </c>
      <c r="B58" t="s">
        <v>156</v>
      </c>
      <c r="C58">
        <v>0.82</v>
      </c>
      <c r="D58">
        <v>0</v>
      </c>
      <c r="E58">
        <v>0</v>
      </c>
      <c r="F58">
        <v>0</v>
      </c>
      <c r="G58">
        <v>0.82</v>
      </c>
      <c r="H58">
        <v>0</v>
      </c>
      <c r="I58" t="b">
        <v>1</v>
      </c>
      <c r="J58" t="b">
        <v>1</v>
      </c>
    </row>
    <row r="59" spans="1:10" x14ac:dyDescent="0.35">
      <c r="A59" t="s">
        <v>294</v>
      </c>
      <c r="B59" t="s">
        <v>205</v>
      </c>
      <c r="C59">
        <v>42</v>
      </c>
      <c r="D59">
        <v>31.957999999999998</v>
      </c>
      <c r="E59">
        <v>0</v>
      </c>
      <c r="F59">
        <v>42</v>
      </c>
      <c r="G59">
        <v>32.209000000000003</v>
      </c>
      <c r="H59">
        <v>0</v>
      </c>
      <c r="I59" t="b">
        <v>1</v>
      </c>
      <c r="J59" t="b">
        <v>1</v>
      </c>
    </row>
    <row r="60" spans="1:10" x14ac:dyDescent="0.35">
      <c r="A60" t="s">
        <v>296</v>
      </c>
      <c r="B60" t="s">
        <v>156</v>
      </c>
      <c r="C60">
        <v>3.835</v>
      </c>
      <c r="D60">
        <v>0</v>
      </c>
      <c r="E60">
        <v>0</v>
      </c>
      <c r="F60">
        <v>0</v>
      </c>
      <c r="G60">
        <v>3.835</v>
      </c>
      <c r="H60">
        <v>0</v>
      </c>
      <c r="I60" t="b">
        <v>1</v>
      </c>
      <c r="J60" t="b">
        <v>1</v>
      </c>
    </row>
    <row r="61" spans="1:10" x14ac:dyDescent="0.35">
      <c r="A61" t="s">
        <v>298</v>
      </c>
      <c r="B61" t="s">
        <v>140</v>
      </c>
      <c r="C61">
        <v>9.9990000000000006</v>
      </c>
      <c r="D61">
        <v>9.9990000000000006</v>
      </c>
      <c r="E61">
        <v>1</v>
      </c>
      <c r="F61">
        <v>9.9990000000000006</v>
      </c>
      <c r="G61">
        <v>9.9990000000000006</v>
      </c>
      <c r="H61">
        <v>0</v>
      </c>
      <c r="I61" t="b">
        <v>1</v>
      </c>
      <c r="J61" t="b">
        <v>1</v>
      </c>
    </row>
    <row r="62" spans="1:10" x14ac:dyDescent="0.35">
      <c r="A62" t="s">
        <v>301</v>
      </c>
      <c r="B62" t="s">
        <v>140</v>
      </c>
      <c r="C62">
        <v>9.9990000000000006</v>
      </c>
      <c r="D62">
        <v>7.98</v>
      </c>
      <c r="E62">
        <v>1</v>
      </c>
      <c r="F62">
        <v>9.9990000000000006</v>
      </c>
      <c r="G62">
        <v>8.1419999999999995</v>
      </c>
      <c r="H62">
        <v>0</v>
      </c>
      <c r="I62" t="b">
        <v>1</v>
      </c>
      <c r="J62" t="b">
        <v>1</v>
      </c>
    </row>
    <row r="63" spans="1:10" x14ac:dyDescent="0.35">
      <c r="A63" t="s">
        <v>304</v>
      </c>
      <c r="B63" t="s">
        <v>140</v>
      </c>
      <c r="C63">
        <v>9.9</v>
      </c>
      <c r="D63">
        <v>9.9</v>
      </c>
      <c r="E63">
        <v>1</v>
      </c>
      <c r="F63">
        <v>9.9</v>
      </c>
      <c r="G63">
        <v>9.9</v>
      </c>
      <c r="H63">
        <v>0</v>
      </c>
      <c r="I63" t="b">
        <v>1</v>
      </c>
      <c r="J63" t="b">
        <v>1</v>
      </c>
    </row>
    <row r="64" spans="1:10" x14ac:dyDescent="0.35">
      <c r="A64" t="s">
        <v>307</v>
      </c>
      <c r="B64" t="s">
        <v>140</v>
      </c>
      <c r="C64">
        <v>9.9990000000000006</v>
      </c>
      <c r="D64">
        <v>9.9990000000000006</v>
      </c>
      <c r="E64">
        <v>1</v>
      </c>
      <c r="F64">
        <v>9.9990000000000006</v>
      </c>
      <c r="G64">
        <v>9.9990000000000006</v>
      </c>
      <c r="H64">
        <v>0</v>
      </c>
      <c r="I64" t="b">
        <v>1</v>
      </c>
      <c r="J64" t="b">
        <v>1</v>
      </c>
    </row>
    <row r="65" spans="1:10" x14ac:dyDescent="0.35">
      <c r="A65" t="s">
        <v>310</v>
      </c>
      <c r="B65" t="s">
        <v>140</v>
      </c>
      <c r="C65">
        <v>36</v>
      </c>
      <c r="D65">
        <v>36</v>
      </c>
      <c r="E65">
        <v>14</v>
      </c>
      <c r="F65">
        <v>36</v>
      </c>
      <c r="G65">
        <v>36</v>
      </c>
      <c r="H65">
        <v>0</v>
      </c>
      <c r="I65" t="b">
        <v>1</v>
      </c>
      <c r="J65" t="b">
        <v>1</v>
      </c>
    </row>
    <row r="66" spans="1:10" x14ac:dyDescent="0.35">
      <c r="A66" t="s">
        <v>313</v>
      </c>
      <c r="B66" t="s">
        <v>130</v>
      </c>
      <c r="C66">
        <v>28.959</v>
      </c>
      <c r="D66">
        <v>28.959</v>
      </c>
      <c r="E66">
        <v>0</v>
      </c>
      <c r="F66">
        <v>28.959</v>
      </c>
      <c r="G66">
        <v>28.959</v>
      </c>
      <c r="H66">
        <v>0</v>
      </c>
      <c r="I66" t="b">
        <v>1</v>
      </c>
      <c r="J66" t="b">
        <v>1</v>
      </c>
    </row>
    <row r="67" spans="1:10" x14ac:dyDescent="0.35">
      <c r="A67" t="s">
        <v>316</v>
      </c>
      <c r="B67" t="s">
        <v>130</v>
      </c>
      <c r="C67">
        <v>34.54</v>
      </c>
      <c r="D67">
        <v>33.387999999999998</v>
      </c>
      <c r="E67">
        <v>0</v>
      </c>
      <c r="F67">
        <v>34.54</v>
      </c>
      <c r="G67">
        <v>34.54</v>
      </c>
      <c r="H67">
        <v>0</v>
      </c>
      <c r="I67" t="b">
        <v>1</v>
      </c>
      <c r="J67" t="b">
        <v>1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4355-D748-4F7B-9DBE-15232FAE09D7}">
  <sheetPr codeName="Sheet8"/>
  <dimension ref="A1:J68"/>
  <sheetViews>
    <sheetView topLeftCell="A31" workbookViewId="0">
      <selection activeCell="R64" sqref="R64"/>
    </sheetView>
  </sheetViews>
  <sheetFormatPr defaultRowHeight="14.5" x14ac:dyDescent="0.35"/>
  <sheetData>
    <row r="1" spans="1:10" x14ac:dyDescent="0.35">
      <c r="A1" t="s">
        <v>335</v>
      </c>
      <c r="B1" t="s">
        <v>336</v>
      </c>
      <c r="C1" t="s">
        <v>337</v>
      </c>
      <c r="D1" t="s">
        <v>338</v>
      </c>
      <c r="E1" t="s">
        <v>339</v>
      </c>
      <c r="F1" t="s">
        <v>340</v>
      </c>
      <c r="G1" t="s">
        <v>341</v>
      </c>
      <c r="H1" t="s">
        <v>342</v>
      </c>
      <c r="I1" t="s">
        <v>343</v>
      </c>
      <c r="J1" t="s">
        <v>344</v>
      </c>
    </row>
    <row r="2" spans="1:10" x14ac:dyDescent="0.35">
      <c r="A2" t="s">
        <v>129</v>
      </c>
      <c r="B2" t="s">
        <v>130</v>
      </c>
      <c r="C2">
        <v>6.09</v>
      </c>
      <c r="D2">
        <v>6.09</v>
      </c>
      <c r="E2">
        <v>0</v>
      </c>
      <c r="F2">
        <v>6.09</v>
      </c>
      <c r="G2">
        <v>6.09</v>
      </c>
      <c r="H2">
        <v>0</v>
      </c>
      <c r="I2" t="b">
        <v>1</v>
      </c>
      <c r="J2" t="b">
        <v>1</v>
      </c>
    </row>
    <row r="3" spans="1:10" x14ac:dyDescent="0.35">
      <c r="A3" t="s">
        <v>139</v>
      </c>
      <c r="B3" t="s">
        <v>140</v>
      </c>
      <c r="C3">
        <v>16</v>
      </c>
      <c r="D3">
        <v>16</v>
      </c>
      <c r="E3">
        <v>0</v>
      </c>
      <c r="F3">
        <v>16</v>
      </c>
      <c r="G3">
        <v>16</v>
      </c>
      <c r="H3">
        <v>0</v>
      </c>
      <c r="I3" t="b">
        <v>1</v>
      </c>
      <c r="J3" t="b">
        <v>1</v>
      </c>
    </row>
    <row r="4" spans="1:10" x14ac:dyDescent="0.35">
      <c r="A4" t="s">
        <v>144</v>
      </c>
      <c r="B4" t="s">
        <v>140</v>
      </c>
      <c r="C4">
        <v>142.44999999999999</v>
      </c>
      <c r="D4">
        <v>142.44999999999999</v>
      </c>
      <c r="E4">
        <v>5</v>
      </c>
      <c r="F4">
        <v>142.44999999999999</v>
      </c>
      <c r="G4">
        <v>142.44999999999999</v>
      </c>
      <c r="H4">
        <v>0</v>
      </c>
      <c r="I4" t="b">
        <v>1</v>
      </c>
      <c r="J4" t="b">
        <v>1</v>
      </c>
    </row>
    <row r="5" spans="1:10" x14ac:dyDescent="0.35">
      <c r="A5" t="s">
        <v>147</v>
      </c>
      <c r="B5" t="s">
        <v>140</v>
      </c>
      <c r="C5">
        <v>142.44999999999999</v>
      </c>
      <c r="D5">
        <v>142.44999999999999</v>
      </c>
      <c r="E5">
        <v>5</v>
      </c>
      <c r="F5">
        <v>142.44999999999999</v>
      </c>
      <c r="G5">
        <v>142.44999999999999</v>
      </c>
      <c r="H5">
        <v>0</v>
      </c>
      <c r="I5" t="b">
        <v>1</v>
      </c>
      <c r="J5" t="b">
        <v>1</v>
      </c>
    </row>
    <row r="6" spans="1:10" x14ac:dyDescent="0.35">
      <c r="A6" t="s">
        <v>149</v>
      </c>
      <c r="B6" t="s">
        <v>140</v>
      </c>
      <c r="C6">
        <v>196</v>
      </c>
      <c r="D6">
        <v>196</v>
      </c>
      <c r="E6">
        <v>30</v>
      </c>
      <c r="F6">
        <v>196</v>
      </c>
      <c r="G6">
        <v>196</v>
      </c>
      <c r="H6">
        <v>0</v>
      </c>
      <c r="I6" t="b">
        <v>1</v>
      </c>
      <c r="J6" t="b">
        <v>1</v>
      </c>
    </row>
    <row r="7" spans="1:10" x14ac:dyDescent="0.35">
      <c r="A7" t="s">
        <v>151</v>
      </c>
      <c r="B7" t="s">
        <v>140</v>
      </c>
      <c r="C7">
        <v>196</v>
      </c>
      <c r="D7">
        <v>196</v>
      </c>
      <c r="E7">
        <v>30</v>
      </c>
      <c r="F7">
        <v>196</v>
      </c>
      <c r="G7">
        <v>196</v>
      </c>
      <c r="H7">
        <v>0</v>
      </c>
      <c r="I7" t="b">
        <v>1</v>
      </c>
      <c r="J7" t="b">
        <v>1</v>
      </c>
    </row>
    <row r="8" spans="1:10" x14ac:dyDescent="0.35">
      <c r="A8" t="s">
        <v>153</v>
      </c>
      <c r="B8" t="s">
        <v>130</v>
      </c>
      <c r="C8">
        <v>14.006</v>
      </c>
      <c r="D8">
        <v>14.006</v>
      </c>
      <c r="E8">
        <v>0</v>
      </c>
      <c r="F8">
        <v>14.006</v>
      </c>
      <c r="G8">
        <v>14.006</v>
      </c>
      <c r="H8">
        <v>0</v>
      </c>
      <c r="I8" t="b">
        <v>1</v>
      </c>
      <c r="J8" t="b">
        <v>1</v>
      </c>
    </row>
    <row r="9" spans="1:10" x14ac:dyDescent="0.35">
      <c r="A9" t="s">
        <v>155</v>
      </c>
      <c r="B9" t="s">
        <v>156</v>
      </c>
      <c r="C9">
        <v>0.80900000000000005</v>
      </c>
      <c r="D9">
        <v>0</v>
      </c>
      <c r="E9">
        <v>0</v>
      </c>
      <c r="F9">
        <v>0</v>
      </c>
      <c r="G9">
        <v>0.80900000000000005</v>
      </c>
      <c r="H9">
        <v>0</v>
      </c>
      <c r="I9" t="b">
        <v>1</v>
      </c>
      <c r="J9" t="b">
        <v>1</v>
      </c>
    </row>
    <row r="10" spans="1:10" x14ac:dyDescent="0.35">
      <c r="A10" t="s">
        <v>160</v>
      </c>
      <c r="B10" t="s">
        <v>130</v>
      </c>
      <c r="C10">
        <v>24.285</v>
      </c>
      <c r="D10">
        <v>24.285</v>
      </c>
      <c r="E10">
        <v>0</v>
      </c>
      <c r="F10">
        <v>24.285</v>
      </c>
      <c r="G10">
        <v>24.285</v>
      </c>
      <c r="H10">
        <v>0</v>
      </c>
      <c r="I10" t="b">
        <v>1</v>
      </c>
      <c r="J10" t="b">
        <v>1</v>
      </c>
    </row>
    <row r="11" spans="1:10" x14ac:dyDescent="0.35">
      <c r="A11" t="s">
        <v>162</v>
      </c>
      <c r="B11" t="s">
        <v>156</v>
      </c>
      <c r="C11">
        <v>0.38700000000000001</v>
      </c>
      <c r="D11">
        <v>0</v>
      </c>
      <c r="E11">
        <v>0</v>
      </c>
      <c r="F11">
        <v>0</v>
      </c>
      <c r="G11">
        <v>0.38700000000000001</v>
      </c>
      <c r="H11">
        <v>0</v>
      </c>
      <c r="I11" t="b">
        <v>1</v>
      </c>
      <c r="J11" t="b">
        <v>1</v>
      </c>
    </row>
    <row r="12" spans="1:10" x14ac:dyDescent="0.35">
      <c r="A12" t="s">
        <v>165</v>
      </c>
      <c r="B12" t="s">
        <v>156</v>
      </c>
      <c r="C12">
        <v>0.151</v>
      </c>
      <c r="D12">
        <v>0</v>
      </c>
      <c r="E12">
        <v>0</v>
      </c>
      <c r="F12">
        <v>0</v>
      </c>
      <c r="G12">
        <v>0.151</v>
      </c>
      <c r="H12">
        <v>0</v>
      </c>
      <c r="I12" t="b">
        <v>1</v>
      </c>
      <c r="J12" t="b">
        <v>1</v>
      </c>
    </row>
    <row r="13" spans="1:10" x14ac:dyDescent="0.35">
      <c r="A13" t="s">
        <v>168</v>
      </c>
      <c r="B13" t="s">
        <v>156</v>
      </c>
      <c r="C13">
        <v>0.22600000000000001</v>
      </c>
      <c r="D13">
        <v>0</v>
      </c>
      <c r="E13">
        <v>0</v>
      </c>
      <c r="F13">
        <v>0</v>
      </c>
      <c r="G13">
        <v>0.22600000000000001</v>
      </c>
      <c r="H13">
        <v>0</v>
      </c>
      <c r="I13" t="b">
        <v>1</v>
      </c>
      <c r="J13" t="b">
        <v>1</v>
      </c>
    </row>
    <row r="14" spans="1:10" x14ac:dyDescent="0.35">
      <c r="A14" t="s">
        <v>171</v>
      </c>
      <c r="B14" t="s">
        <v>140</v>
      </c>
      <c r="C14">
        <v>217</v>
      </c>
      <c r="D14">
        <v>217</v>
      </c>
      <c r="E14">
        <v>82</v>
      </c>
      <c r="F14">
        <v>217</v>
      </c>
      <c r="G14">
        <v>217</v>
      </c>
      <c r="H14">
        <v>0</v>
      </c>
      <c r="I14" t="b">
        <v>1</v>
      </c>
      <c r="J14" t="b">
        <v>1</v>
      </c>
    </row>
    <row r="15" spans="1:10" x14ac:dyDescent="0.35">
      <c r="A15" t="s">
        <v>174</v>
      </c>
      <c r="B15" t="s">
        <v>140</v>
      </c>
      <c r="C15">
        <v>217</v>
      </c>
      <c r="D15">
        <v>217</v>
      </c>
      <c r="E15">
        <v>82</v>
      </c>
      <c r="F15">
        <v>217</v>
      </c>
      <c r="G15">
        <v>217</v>
      </c>
      <c r="H15">
        <v>0</v>
      </c>
      <c r="I15" t="b">
        <v>1</v>
      </c>
      <c r="J15" t="b">
        <v>1</v>
      </c>
    </row>
    <row r="16" spans="1:10" x14ac:dyDescent="0.35">
      <c r="A16" t="s">
        <v>177</v>
      </c>
      <c r="B16" t="s">
        <v>140</v>
      </c>
      <c r="C16">
        <v>240</v>
      </c>
      <c r="D16">
        <v>240</v>
      </c>
      <c r="E16">
        <v>122.4</v>
      </c>
      <c r="F16">
        <v>240</v>
      </c>
      <c r="G16">
        <v>240</v>
      </c>
      <c r="H16">
        <v>0</v>
      </c>
      <c r="I16" t="b">
        <v>1</v>
      </c>
      <c r="J16" t="b">
        <v>1</v>
      </c>
    </row>
    <row r="17" spans="1:10" x14ac:dyDescent="0.35">
      <c r="A17" t="s">
        <v>179</v>
      </c>
      <c r="B17" t="s">
        <v>140</v>
      </c>
      <c r="C17">
        <v>200</v>
      </c>
      <c r="D17">
        <v>200</v>
      </c>
      <c r="E17">
        <v>0</v>
      </c>
      <c r="F17">
        <v>200</v>
      </c>
      <c r="G17">
        <v>200</v>
      </c>
      <c r="H17">
        <v>0</v>
      </c>
      <c r="I17" t="b">
        <v>1</v>
      </c>
      <c r="J17" t="b">
        <v>1</v>
      </c>
    </row>
    <row r="18" spans="1:10" x14ac:dyDescent="0.35">
      <c r="A18" t="s">
        <v>184</v>
      </c>
      <c r="B18" t="s">
        <v>140</v>
      </c>
      <c r="C18">
        <v>317.2</v>
      </c>
      <c r="D18">
        <v>317.2</v>
      </c>
      <c r="E18">
        <v>91</v>
      </c>
      <c r="F18">
        <v>317.2</v>
      </c>
      <c r="G18">
        <v>317.2</v>
      </c>
      <c r="H18">
        <v>0</v>
      </c>
      <c r="I18" t="b">
        <v>1</v>
      </c>
      <c r="J18" t="b">
        <v>1</v>
      </c>
    </row>
    <row r="19" spans="1:10" x14ac:dyDescent="0.35">
      <c r="A19" t="s">
        <v>186</v>
      </c>
      <c r="B19" t="s">
        <v>156</v>
      </c>
      <c r="C19">
        <v>0.49099999999999999</v>
      </c>
      <c r="D19">
        <v>0</v>
      </c>
      <c r="E19">
        <v>0</v>
      </c>
      <c r="F19">
        <v>0</v>
      </c>
      <c r="G19">
        <v>0.49099999999999999</v>
      </c>
      <c r="H19">
        <v>0</v>
      </c>
      <c r="I19" t="b">
        <v>1</v>
      </c>
      <c r="J19" t="b">
        <v>1</v>
      </c>
    </row>
    <row r="20" spans="1:10" x14ac:dyDescent="0.35">
      <c r="A20" t="s">
        <v>189</v>
      </c>
      <c r="B20" t="s">
        <v>130</v>
      </c>
      <c r="C20">
        <v>10.32</v>
      </c>
      <c r="D20">
        <v>10.32</v>
      </c>
      <c r="E20">
        <v>0</v>
      </c>
      <c r="F20">
        <v>10.32</v>
      </c>
      <c r="G20">
        <v>10.32</v>
      </c>
      <c r="H20">
        <v>0</v>
      </c>
      <c r="I20" t="b">
        <v>1</v>
      </c>
      <c r="J20" t="b">
        <v>1</v>
      </c>
    </row>
    <row r="21" spans="1:10" x14ac:dyDescent="0.35">
      <c r="A21" t="s">
        <v>192</v>
      </c>
      <c r="B21" t="s">
        <v>140</v>
      </c>
      <c r="C21">
        <v>25.134</v>
      </c>
      <c r="D21">
        <v>25.134</v>
      </c>
      <c r="E21">
        <v>2.86</v>
      </c>
      <c r="F21">
        <v>25.134</v>
      </c>
      <c r="G21">
        <v>25.134</v>
      </c>
      <c r="H21">
        <v>0</v>
      </c>
      <c r="I21" t="b">
        <v>1</v>
      </c>
      <c r="J21" t="b">
        <v>1</v>
      </c>
    </row>
    <row r="22" spans="1:10" x14ac:dyDescent="0.35">
      <c r="A22" t="s">
        <v>196</v>
      </c>
      <c r="B22" t="s">
        <v>130</v>
      </c>
      <c r="C22">
        <v>22.561</v>
      </c>
      <c r="D22">
        <v>22.561</v>
      </c>
      <c r="E22">
        <v>0.2</v>
      </c>
      <c r="F22">
        <v>22.561</v>
      </c>
      <c r="G22">
        <v>22.561</v>
      </c>
      <c r="H22">
        <v>0</v>
      </c>
      <c r="I22" t="b">
        <v>1</v>
      </c>
      <c r="J22" t="b">
        <v>1</v>
      </c>
    </row>
    <row r="23" spans="1:10" x14ac:dyDescent="0.35">
      <c r="A23" t="s">
        <v>199</v>
      </c>
      <c r="B23" t="s">
        <v>130</v>
      </c>
      <c r="C23">
        <v>4.2679999999999998</v>
      </c>
      <c r="D23">
        <v>4.2679999999999998</v>
      </c>
      <c r="E23">
        <v>0</v>
      </c>
      <c r="F23">
        <v>4.2679999999999998</v>
      </c>
      <c r="G23">
        <v>4.2679999999999998</v>
      </c>
      <c r="H23">
        <v>0</v>
      </c>
      <c r="I23" t="b">
        <v>1</v>
      </c>
      <c r="J23" t="b">
        <v>1</v>
      </c>
    </row>
    <row r="24" spans="1:10" x14ac:dyDescent="0.35">
      <c r="A24" t="s">
        <v>201</v>
      </c>
      <c r="B24" t="s">
        <v>130</v>
      </c>
      <c r="C24">
        <v>4.01</v>
      </c>
      <c r="D24">
        <v>4.01</v>
      </c>
      <c r="E24">
        <v>0</v>
      </c>
      <c r="F24">
        <v>4.01</v>
      </c>
      <c r="G24">
        <v>4.01</v>
      </c>
      <c r="H24">
        <v>0</v>
      </c>
      <c r="I24" t="b">
        <v>1</v>
      </c>
      <c r="J24" t="b">
        <v>1</v>
      </c>
    </row>
    <row r="25" spans="1:10" x14ac:dyDescent="0.35">
      <c r="A25" t="s">
        <v>204</v>
      </c>
      <c r="B25" t="s">
        <v>205</v>
      </c>
      <c r="C25">
        <v>20</v>
      </c>
      <c r="D25">
        <v>20</v>
      </c>
      <c r="E25">
        <v>0</v>
      </c>
      <c r="F25">
        <v>20</v>
      </c>
      <c r="G25">
        <v>20</v>
      </c>
      <c r="H25">
        <v>0</v>
      </c>
      <c r="I25" t="b">
        <v>1</v>
      </c>
      <c r="J25" t="b">
        <v>1</v>
      </c>
    </row>
    <row r="26" spans="1:10" x14ac:dyDescent="0.35">
      <c r="A26" t="s">
        <v>208</v>
      </c>
      <c r="B26" t="s">
        <v>156</v>
      </c>
      <c r="C26">
        <v>1.4359999999999999</v>
      </c>
      <c r="D26">
        <v>0</v>
      </c>
      <c r="E26">
        <v>0</v>
      </c>
      <c r="F26">
        <v>0</v>
      </c>
      <c r="G26">
        <v>1.4359999999999999</v>
      </c>
      <c r="H26">
        <v>0</v>
      </c>
      <c r="I26" t="b">
        <v>1</v>
      </c>
      <c r="J26" t="b">
        <v>1</v>
      </c>
    </row>
    <row r="27" spans="1:10" x14ac:dyDescent="0.35">
      <c r="A27" t="s">
        <v>211</v>
      </c>
      <c r="B27" t="s">
        <v>130</v>
      </c>
      <c r="C27">
        <v>24.242999999999999</v>
      </c>
      <c r="D27">
        <v>24.242999999999999</v>
      </c>
      <c r="E27">
        <v>0</v>
      </c>
      <c r="F27">
        <v>24.242999999999999</v>
      </c>
      <c r="G27">
        <v>24.242999999999999</v>
      </c>
      <c r="H27">
        <v>0</v>
      </c>
      <c r="I27" t="b">
        <v>1</v>
      </c>
      <c r="J27" t="b">
        <v>1</v>
      </c>
    </row>
    <row r="28" spans="1:10" x14ac:dyDescent="0.35">
      <c r="A28" t="s">
        <v>214</v>
      </c>
      <c r="B28" t="s">
        <v>156</v>
      </c>
      <c r="C28">
        <v>0.12</v>
      </c>
      <c r="D28">
        <v>0</v>
      </c>
      <c r="E28">
        <v>0</v>
      </c>
      <c r="F28">
        <v>0</v>
      </c>
      <c r="G28">
        <v>0.12</v>
      </c>
      <c r="H28">
        <v>0</v>
      </c>
      <c r="I28" t="b">
        <v>1</v>
      </c>
      <c r="J28" t="b">
        <v>1</v>
      </c>
    </row>
    <row r="29" spans="1:10" x14ac:dyDescent="0.35">
      <c r="A29" t="s">
        <v>216</v>
      </c>
      <c r="B29" t="s">
        <v>140</v>
      </c>
      <c r="C29">
        <v>155</v>
      </c>
      <c r="D29">
        <v>155</v>
      </c>
      <c r="E29">
        <v>70</v>
      </c>
      <c r="F29">
        <v>155</v>
      </c>
      <c r="G29">
        <v>155</v>
      </c>
      <c r="H29">
        <v>0</v>
      </c>
      <c r="I29" t="b">
        <v>1</v>
      </c>
      <c r="J29" t="b">
        <v>1</v>
      </c>
    </row>
    <row r="30" spans="1:10" x14ac:dyDescent="0.35">
      <c r="A30" t="s">
        <v>218</v>
      </c>
      <c r="B30" t="s">
        <v>140</v>
      </c>
      <c r="C30">
        <v>155</v>
      </c>
      <c r="D30">
        <v>155</v>
      </c>
      <c r="E30">
        <v>70</v>
      </c>
      <c r="F30">
        <v>155</v>
      </c>
      <c r="G30">
        <v>155</v>
      </c>
      <c r="H30">
        <v>0</v>
      </c>
      <c r="I30" t="b">
        <v>1</v>
      </c>
      <c r="J30" t="b">
        <v>1</v>
      </c>
    </row>
    <row r="31" spans="1:10" x14ac:dyDescent="0.35">
      <c r="A31" t="s">
        <v>220</v>
      </c>
      <c r="B31" t="s">
        <v>140</v>
      </c>
      <c r="C31">
        <v>44.25</v>
      </c>
      <c r="D31">
        <v>44.25</v>
      </c>
      <c r="E31">
        <v>0</v>
      </c>
      <c r="F31">
        <v>44.25</v>
      </c>
      <c r="G31">
        <v>44.25</v>
      </c>
      <c r="H31">
        <v>0</v>
      </c>
      <c r="I31" t="b">
        <v>1</v>
      </c>
      <c r="J31" t="b">
        <v>1</v>
      </c>
    </row>
    <row r="32" spans="1:10" x14ac:dyDescent="0.35">
      <c r="A32" t="s">
        <v>222</v>
      </c>
      <c r="B32" t="s">
        <v>140</v>
      </c>
      <c r="C32">
        <v>98.5</v>
      </c>
      <c r="D32">
        <v>98.5</v>
      </c>
      <c r="E32">
        <v>23.5</v>
      </c>
      <c r="F32">
        <v>98.5</v>
      </c>
      <c r="G32">
        <v>98.5</v>
      </c>
      <c r="H32">
        <v>0</v>
      </c>
      <c r="I32" t="b">
        <v>1</v>
      </c>
      <c r="J32" t="b">
        <v>1</v>
      </c>
    </row>
    <row r="33" spans="1:10" x14ac:dyDescent="0.35">
      <c r="A33" t="s">
        <v>224</v>
      </c>
      <c r="B33" t="s">
        <v>140</v>
      </c>
      <c r="C33">
        <v>99.2</v>
      </c>
      <c r="D33">
        <v>99.2</v>
      </c>
      <c r="E33">
        <v>23.5</v>
      </c>
      <c r="F33">
        <v>99.2</v>
      </c>
      <c r="G33">
        <v>99.2</v>
      </c>
      <c r="H33">
        <v>0</v>
      </c>
      <c r="I33" t="b">
        <v>1</v>
      </c>
      <c r="J33" t="b">
        <v>1</v>
      </c>
    </row>
    <row r="34" spans="1:10" x14ac:dyDescent="0.35">
      <c r="A34" t="s">
        <v>226</v>
      </c>
      <c r="B34" t="s">
        <v>130</v>
      </c>
      <c r="C34">
        <v>7.694</v>
      </c>
      <c r="D34">
        <v>7.694</v>
      </c>
      <c r="E34">
        <v>0</v>
      </c>
      <c r="F34">
        <v>7.694</v>
      </c>
      <c r="G34">
        <v>7.694</v>
      </c>
      <c r="H34">
        <v>0</v>
      </c>
      <c r="I34" t="b">
        <v>1</v>
      </c>
      <c r="J34" t="b">
        <v>1</v>
      </c>
    </row>
    <row r="35" spans="1:10" x14ac:dyDescent="0.35">
      <c r="A35" t="s">
        <v>229</v>
      </c>
      <c r="B35" t="s">
        <v>140</v>
      </c>
      <c r="C35">
        <v>211</v>
      </c>
      <c r="D35">
        <v>211</v>
      </c>
      <c r="E35">
        <v>55.3</v>
      </c>
      <c r="F35">
        <v>211</v>
      </c>
      <c r="G35">
        <v>211</v>
      </c>
      <c r="H35">
        <v>0</v>
      </c>
      <c r="I35" t="b">
        <v>1</v>
      </c>
      <c r="J35" t="b">
        <v>1</v>
      </c>
    </row>
    <row r="36" spans="1:10" x14ac:dyDescent="0.35">
      <c r="A36" t="s">
        <v>231</v>
      </c>
      <c r="B36" t="s">
        <v>140</v>
      </c>
      <c r="C36">
        <v>211</v>
      </c>
      <c r="D36">
        <v>211</v>
      </c>
      <c r="E36">
        <v>55.3</v>
      </c>
      <c r="F36">
        <v>211</v>
      </c>
      <c r="G36">
        <v>211</v>
      </c>
      <c r="H36">
        <v>0</v>
      </c>
      <c r="I36" t="b">
        <v>1</v>
      </c>
      <c r="J36" t="b">
        <v>1</v>
      </c>
    </row>
    <row r="37" spans="1:10" x14ac:dyDescent="0.35">
      <c r="A37" t="s">
        <v>233</v>
      </c>
      <c r="B37" t="s">
        <v>130</v>
      </c>
      <c r="C37">
        <v>6.9619999999999997</v>
      </c>
      <c r="D37">
        <v>6.9619999999999997</v>
      </c>
      <c r="E37">
        <v>0</v>
      </c>
      <c r="F37">
        <v>6.9619999999999997</v>
      </c>
      <c r="G37">
        <v>6.9619999999999997</v>
      </c>
      <c r="H37">
        <v>0</v>
      </c>
      <c r="I37" t="b">
        <v>1</v>
      </c>
      <c r="J37" t="b">
        <v>1</v>
      </c>
    </row>
    <row r="38" spans="1:10" x14ac:dyDescent="0.35">
      <c r="A38" t="s">
        <v>236</v>
      </c>
      <c r="B38" t="s">
        <v>140</v>
      </c>
      <c r="C38">
        <v>82</v>
      </c>
      <c r="D38">
        <v>82</v>
      </c>
      <c r="E38">
        <v>4</v>
      </c>
      <c r="F38">
        <v>82</v>
      </c>
      <c r="G38">
        <v>82</v>
      </c>
      <c r="H38">
        <v>0</v>
      </c>
      <c r="I38" t="b">
        <v>1</v>
      </c>
      <c r="J38" t="b">
        <v>1</v>
      </c>
    </row>
    <row r="39" spans="1:10" x14ac:dyDescent="0.35">
      <c r="A39" t="s">
        <v>239</v>
      </c>
      <c r="B39" t="s">
        <v>140</v>
      </c>
      <c r="C39">
        <v>327.8</v>
      </c>
      <c r="D39">
        <v>327.8</v>
      </c>
      <c r="E39">
        <v>110</v>
      </c>
      <c r="F39">
        <v>327.8</v>
      </c>
      <c r="G39">
        <v>327.8</v>
      </c>
      <c r="H39">
        <v>0</v>
      </c>
      <c r="I39" t="b">
        <v>1</v>
      </c>
      <c r="J39" t="b">
        <v>1</v>
      </c>
    </row>
    <row r="40" spans="1:10" x14ac:dyDescent="0.35">
      <c r="A40" t="s">
        <v>242</v>
      </c>
      <c r="B40" t="s">
        <v>140</v>
      </c>
      <c r="C40">
        <v>330.6</v>
      </c>
      <c r="D40">
        <v>330.6</v>
      </c>
      <c r="E40">
        <v>80</v>
      </c>
      <c r="F40">
        <v>330.6</v>
      </c>
      <c r="G40">
        <v>330.6</v>
      </c>
      <c r="H40">
        <v>0</v>
      </c>
      <c r="I40" t="b">
        <v>1</v>
      </c>
      <c r="J40" t="b">
        <v>1</v>
      </c>
    </row>
    <row r="41" spans="1:10" x14ac:dyDescent="0.35">
      <c r="A41" t="s">
        <v>245</v>
      </c>
      <c r="B41" t="s">
        <v>156</v>
      </c>
      <c r="C41">
        <v>0.81100000000000005</v>
      </c>
      <c r="D41">
        <v>0</v>
      </c>
      <c r="E41">
        <v>0</v>
      </c>
      <c r="F41">
        <v>0</v>
      </c>
      <c r="G41">
        <v>0.81100000000000005</v>
      </c>
      <c r="H41">
        <v>0</v>
      </c>
      <c r="I41" t="b">
        <v>1</v>
      </c>
      <c r="J41" t="b">
        <v>1</v>
      </c>
    </row>
    <row r="42" spans="1:10" x14ac:dyDescent="0.35">
      <c r="A42" t="s">
        <v>248</v>
      </c>
      <c r="B42" t="s">
        <v>140</v>
      </c>
      <c r="C42">
        <v>109</v>
      </c>
      <c r="D42">
        <v>109</v>
      </c>
      <c r="E42">
        <v>4</v>
      </c>
      <c r="F42">
        <v>109</v>
      </c>
      <c r="G42">
        <v>109</v>
      </c>
      <c r="H42">
        <v>0</v>
      </c>
      <c r="I42" t="b">
        <v>1</v>
      </c>
      <c r="J42" t="b">
        <v>1</v>
      </c>
    </row>
    <row r="43" spans="1:10" x14ac:dyDescent="0.35">
      <c r="A43" t="s">
        <v>251</v>
      </c>
      <c r="B43" t="s">
        <v>140</v>
      </c>
      <c r="C43">
        <v>33.908999999999999</v>
      </c>
      <c r="D43">
        <v>33.908999999999999</v>
      </c>
      <c r="E43">
        <v>2.1280000000000001</v>
      </c>
      <c r="F43">
        <v>33.908999999999999</v>
      </c>
      <c r="G43">
        <v>33.908999999999999</v>
      </c>
      <c r="H43">
        <v>0</v>
      </c>
      <c r="I43" t="b">
        <v>1</v>
      </c>
      <c r="J43" t="b">
        <v>1</v>
      </c>
    </row>
    <row r="44" spans="1:10" x14ac:dyDescent="0.35">
      <c r="A44" t="s">
        <v>254</v>
      </c>
      <c r="B44" t="s">
        <v>140</v>
      </c>
      <c r="C44">
        <v>29.300999999999998</v>
      </c>
      <c r="D44">
        <v>29.300999999999998</v>
      </c>
      <c r="E44">
        <v>9.35</v>
      </c>
      <c r="F44">
        <v>29.300999999999998</v>
      </c>
      <c r="G44">
        <v>29.300999999999998</v>
      </c>
      <c r="H44">
        <v>0</v>
      </c>
      <c r="I44" t="b">
        <v>1</v>
      </c>
      <c r="J44" t="b">
        <v>1</v>
      </c>
    </row>
    <row r="45" spans="1:10" x14ac:dyDescent="0.35">
      <c r="A45" t="s">
        <v>256</v>
      </c>
      <c r="B45" t="s">
        <v>140</v>
      </c>
      <c r="C45">
        <v>110.5</v>
      </c>
      <c r="D45">
        <v>110.5</v>
      </c>
      <c r="E45">
        <v>13.2</v>
      </c>
      <c r="F45">
        <v>110.5</v>
      </c>
      <c r="G45">
        <v>110.5</v>
      </c>
      <c r="H45">
        <v>0</v>
      </c>
      <c r="I45" t="b">
        <v>1</v>
      </c>
      <c r="J45" t="b">
        <v>1</v>
      </c>
    </row>
    <row r="46" spans="1:10" x14ac:dyDescent="0.35">
      <c r="A46" t="s">
        <v>258</v>
      </c>
      <c r="B46" t="s">
        <v>140</v>
      </c>
      <c r="C46">
        <v>123.7</v>
      </c>
      <c r="D46">
        <v>123.7</v>
      </c>
      <c r="E46">
        <v>13.2</v>
      </c>
      <c r="F46">
        <v>123.7</v>
      </c>
      <c r="G46">
        <v>123.7</v>
      </c>
      <c r="H46">
        <v>0</v>
      </c>
      <c r="I46" t="b">
        <v>1</v>
      </c>
      <c r="J46" t="b">
        <v>1</v>
      </c>
    </row>
    <row r="47" spans="1:10" x14ac:dyDescent="0.35">
      <c r="A47" t="s">
        <v>260</v>
      </c>
      <c r="B47" t="s">
        <v>140</v>
      </c>
      <c r="C47">
        <v>30.8</v>
      </c>
      <c r="D47">
        <v>30.8</v>
      </c>
      <c r="E47">
        <v>9.35</v>
      </c>
      <c r="F47">
        <v>30.8</v>
      </c>
      <c r="G47">
        <v>30.8</v>
      </c>
      <c r="H47">
        <v>0</v>
      </c>
      <c r="I47" t="b">
        <v>1</v>
      </c>
      <c r="J47" t="b">
        <v>1</v>
      </c>
    </row>
    <row r="48" spans="1:10" x14ac:dyDescent="0.35">
      <c r="A48" t="s">
        <v>262</v>
      </c>
      <c r="B48" t="s">
        <v>140</v>
      </c>
      <c r="C48">
        <v>37</v>
      </c>
      <c r="D48">
        <v>37</v>
      </c>
      <c r="E48">
        <v>9.1999999999999993</v>
      </c>
      <c r="F48">
        <v>37</v>
      </c>
      <c r="G48">
        <v>37</v>
      </c>
      <c r="H48">
        <v>0</v>
      </c>
      <c r="I48" t="b">
        <v>1</v>
      </c>
      <c r="J48" t="b">
        <v>1</v>
      </c>
    </row>
    <row r="49" spans="1:10" x14ac:dyDescent="0.35">
      <c r="A49" t="s">
        <v>264</v>
      </c>
      <c r="B49" t="s">
        <v>140</v>
      </c>
      <c r="C49">
        <v>37</v>
      </c>
      <c r="D49">
        <v>37</v>
      </c>
      <c r="E49">
        <v>9.1999999999999993</v>
      </c>
      <c r="F49">
        <v>37</v>
      </c>
      <c r="G49">
        <v>37</v>
      </c>
      <c r="H49">
        <v>0</v>
      </c>
      <c r="I49" t="b">
        <v>1</v>
      </c>
      <c r="J49" t="b">
        <v>1</v>
      </c>
    </row>
    <row r="50" spans="1:10" x14ac:dyDescent="0.35">
      <c r="A50" t="s">
        <v>266</v>
      </c>
      <c r="B50" t="s">
        <v>140</v>
      </c>
      <c r="C50">
        <v>37</v>
      </c>
      <c r="D50">
        <v>37</v>
      </c>
      <c r="E50">
        <v>9.1999999999999993</v>
      </c>
      <c r="F50">
        <v>37</v>
      </c>
      <c r="G50">
        <v>37</v>
      </c>
      <c r="H50">
        <v>0</v>
      </c>
      <c r="I50" t="b">
        <v>1</v>
      </c>
      <c r="J50" t="b">
        <v>1</v>
      </c>
    </row>
    <row r="51" spans="1:10" x14ac:dyDescent="0.35">
      <c r="A51" t="s">
        <v>268</v>
      </c>
      <c r="B51" t="s">
        <v>140</v>
      </c>
      <c r="C51">
        <v>36.395000000000003</v>
      </c>
      <c r="D51">
        <v>36.395000000000003</v>
      </c>
      <c r="E51">
        <v>9.1999999999999993</v>
      </c>
      <c r="F51">
        <v>36.395000000000003</v>
      </c>
      <c r="G51">
        <v>36.395000000000003</v>
      </c>
      <c r="H51">
        <v>0</v>
      </c>
      <c r="I51" t="b">
        <v>1</v>
      </c>
      <c r="J51" t="b">
        <v>1</v>
      </c>
    </row>
    <row r="52" spans="1:10" x14ac:dyDescent="0.35">
      <c r="A52" t="s">
        <v>270</v>
      </c>
      <c r="B52" t="s">
        <v>140</v>
      </c>
      <c r="C52">
        <v>110.5</v>
      </c>
      <c r="D52">
        <v>110.5</v>
      </c>
      <c r="E52">
        <v>13.2</v>
      </c>
      <c r="F52">
        <v>110.5</v>
      </c>
      <c r="G52">
        <v>110.5</v>
      </c>
      <c r="H52">
        <v>0</v>
      </c>
      <c r="I52" t="b">
        <v>1</v>
      </c>
      <c r="J52" t="b">
        <v>1</v>
      </c>
    </row>
    <row r="53" spans="1:10" x14ac:dyDescent="0.35">
      <c r="A53" t="s">
        <v>272</v>
      </c>
      <c r="B53" t="s">
        <v>156</v>
      </c>
      <c r="C53">
        <v>1.5</v>
      </c>
      <c r="D53">
        <v>0</v>
      </c>
      <c r="E53">
        <v>0</v>
      </c>
      <c r="F53">
        <v>0</v>
      </c>
      <c r="G53">
        <v>1.5</v>
      </c>
      <c r="H53">
        <v>0</v>
      </c>
      <c r="I53" t="b">
        <v>1</v>
      </c>
      <c r="J53" t="b">
        <v>1</v>
      </c>
    </row>
    <row r="54" spans="1:10" x14ac:dyDescent="0.35">
      <c r="A54" t="s">
        <v>275</v>
      </c>
      <c r="B54" t="s">
        <v>205</v>
      </c>
      <c r="C54">
        <v>23</v>
      </c>
      <c r="D54">
        <v>18.46</v>
      </c>
      <c r="E54">
        <v>0</v>
      </c>
      <c r="F54">
        <v>23</v>
      </c>
      <c r="G54">
        <v>18.689</v>
      </c>
      <c r="H54">
        <v>0</v>
      </c>
      <c r="I54" t="b">
        <v>1</v>
      </c>
      <c r="J54" t="b">
        <v>1</v>
      </c>
    </row>
    <row r="55" spans="1:10" x14ac:dyDescent="0.35">
      <c r="A55" t="s">
        <v>278</v>
      </c>
      <c r="B55" t="s">
        <v>156</v>
      </c>
      <c r="C55">
        <v>2.4969999999999999</v>
      </c>
      <c r="D55">
        <v>0</v>
      </c>
      <c r="E55">
        <v>0</v>
      </c>
      <c r="F55">
        <v>0</v>
      </c>
      <c r="G55">
        <v>2.4969999999999999</v>
      </c>
      <c r="H55">
        <v>0</v>
      </c>
      <c r="I55" t="b">
        <v>1</v>
      </c>
      <c r="J55" t="b">
        <v>1</v>
      </c>
    </row>
    <row r="56" spans="1:10" x14ac:dyDescent="0.35">
      <c r="A56" t="s">
        <v>281</v>
      </c>
      <c r="B56" t="s">
        <v>156</v>
      </c>
      <c r="C56">
        <v>1.2410000000000001</v>
      </c>
      <c r="D56">
        <v>0</v>
      </c>
      <c r="E56">
        <v>0</v>
      </c>
      <c r="F56">
        <v>0</v>
      </c>
      <c r="G56">
        <v>1.2410000000000001</v>
      </c>
      <c r="H56">
        <v>0</v>
      </c>
      <c r="I56" t="b">
        <v>1</v>
      </c>
      <c r="J56" t="b">
        <v>1</v>
      </c>
    </row>
    <row r="57" spans="1:10" x14ac:dyDescent="0.35">
      <c r="A57" t="s">
        <v>284</v>
      </c>
      <c r="B57" t="s">
        <v>130</v>
      </c>
      <c r="C57">
        <v>47.981000000000002</v>
      </c>
      <c r="D57">
        <v>47.981000000000002</v>
      </c>
      <c r="E57">
        <v>0</v>
      </c>
      <c r="F57">
        <v>47.981000000000002</v>
      </c>
      <c r="G57">
        <v>47.981000000000002</v>
      </c>
      <c r="H57">
        <v>0</v>
      </c>
      <c r="I57" t="b">
        <v>1</v>
      </c>
      <c r="J57" t="b">
        <v>1</v>
      </c>
    </row>
    <row r="58" spans="1:10" x14ac:dyDescent="0.35">
      <c r="A58" t="s">
        <v>288</v>
      </c>
      <c r="B58" t="s">
        <v>156</v>
      </c>
      <c r="C58">
        <v>0.82</v>
      </c>
      <c r="D58">
        <v>0</v>
      </c>
      <c r="E58">
        <v>0</v>
      </c>
      <c r="F58">
        <v>0</v>
      </c>
      <c r="G58">
        <v>0.82</v>
      </c>
      <c r="H58">
        <v>0</v>
      </c>
      <c r="I58" t="b">
        <v>1</v>
      </c>
      <c r="J58" t="b">
        <v>1</v>
      </c>
    </row>
    <row r="59" spans="1:10" x14ac:dyDescent="0.35">
      <c r="A59" t="s">
        <v>291</v>
      </c>
      <c r="B59" t="s">
        <v>156</v>
      </c>
      <c r="C59">
        <v>1.788</v>
      </c>
      <c r="D59">
        <v>0</v>
      </c>
      <c r="E59">
        <v>0</v>
      </c>
      <c r="F59">
        <v>0</v>
      </c>
      <c r="G59">
        <v>1.788</v>
      </c>
      <c r="H59">
        <v>0</v>
      </c>
      <c r="I59" t="b">
        <v>1</v>
      </c>
      <c r="J59" t="b">
        <v>1</v>
      </c>
    </row>
    <row r="60" spans="1:10" x14ac:dyDescent="0.35">
      <c r="A60" t="s">
        <v>294</v>
      </c>
      <c r="B60" t="s">
        <v>205</v>
      </c>
      <c r="C60">
        <v>42</v>
      </c>
      <c r="D60">
        <v>32.209000000000003</v>
      </c>
      <c r="E60">
        <v>0</v>
      </c>
      <c r="F60">
        <v>42</v>
      </c>
      <c r="G60">
        <v>33.136000000000003</v>
      </c>
      <c r="H60">
        <v>0</v>
      </c>
      <c r="I60" t="b">
        <v>1</v>
      </c>
      <c r="J60" t="b">
        <v>1</v>
      </c>
    </row>
    <row r="61" spans="1:10" x14ac:dyDescent="0.35">
      <c r="A61" t="s">
        <v>296</v>
      </c>
      <c r="B61" t="s">
        <v>156</v>
      </c>
      <c r="C61">
        <v>3.835</v>
      </c>
      <c r="D61">
        <v>0</v>
      </c>
      <c r="E61">
        <v>0</v>
      </c>
      <c r="F61">
        <v>0</v>
      </c>
      <c r="G61">
        <v>3.835</v>
      </c>
      <c r="H61">
        <v>0</v>
      </c>
      <c r="I61" t="b">
        <v>1</v>
      </c>
      <c r="J61" t="b">
        <v>1</v>
      </c>
    </row>
    <row r="62" spans="1:10" x14ac:dyDescent="0.35">
      <c r="A62" t="s">
        <v>298</v>
      </c>
      <c r="B62" t="s">
        <v>140</v>
      </c>
      <c r="C62">
        <v>9.9990000000000006</v>
      </c>
      <c r="D62">
        <v>9.9990000000000006</v>
      </c>
      <c r="E62">
        <v>1</v>
      </c>
      <c r="F62">
        <v>9.9990000000000006</v>
      </c>
      <c r="G62">
        <v>9.9990000000000006</v>
      </c>
      <c r="H62">
        <v>0</v>
      </c>
      <c r="I62" t="b">
        <v>1</v>
      </c>
      <c r="J62" t="b">
        <v>1</v>
      </c>
    </row>
    <row r="63" spans="1:10" x14ac:dyDescent="0.35">
      <c r="A63" t="s">
        <v>301</v>
      </c>
      <c r="B63" t="s">
        <v>140</v>
      </c>
      <c r="C63">
        <v>9.9990000000000006</v>
      </c>
      <c r="D63">
        <v>8.1419999999999995</v>
      </c>
      <c r="E63">
        <v>1</v>
      </c>
      <c r="F63">
        <v>9.9990000000000006</v>
      </c>
      <c r="G63">
        <v>8.2859999999999996</v>
      </c>
      <c r="H63">
        <v>0</v>
      </c>
      <c r="I63" t="b">
        <v>1</v>
      </c>
      <c r="J63" t="b">
        <v>1</v>
      </c>
    </row>
    <row r="64" spans="1:10" x14ac:dyDescent="0.35">
      <c r="A64" t="s">
        <v>304</v>
      </c>
      <c r="B64" t="s">
        <v>140</v>
      </c>
      <c r="C64">
        <v>9.9</v>
      </c>
      <c r="D64">
        <v>9.9</v>
      </c>
      <c r="E64">
        <v>1</v>
      </c>
      <c r="F64">
        <v>9.9</v>
      </c>
      <c r="G64">
        <v>9.9</v>
      </c>
      <c r="H64">
        <v>0</v>
      </c>
      <c r="I64" t="b">
        <v>1</v>
      </c>
      <c r="J64" t="b">
        <v>1</v>
      </c>
    </row>
    <row r="65" spans="1:10" x14ac:dyDescent="0.35">
      <c r="A65" t="s">
        <v>307</v>
      </c>
      <c r="B65" t="s">
        <v>140</v>
      </c>
      <c r="C65">
        <v>9.9990000000000006</v>
      </c>
      <c r="D65">
        <v>9.9990000000000006</v>
      </c>
      <c r="E65">
        <v>1</v>
      </c>
      <c r="F65">
        <v>9.9990000000000006</v>
      </c>
      <c r="G65">
        <v>9.9990000000000006</v>
      </c>
      <c r="H65">
        <v>0</v>
      </c>
      <c r="I65" t="b">
        <v>1</v>
      </c>
      <c r="J65" t="b">
        <v>1</v>
      </c>
    </row>
    <row r="66" spans="1:10" x14ac:dyDescent="0.35">
      <c r="A66" t="s">
        <v>310</v>
      </c>
      <c r="B66" t="s">
        <v>140</v>
      </c>
      <c r="C66">
        <v>36</v>
      </c>
      <c r="D66">
        <v>36</v>
      </c>
      <c r="E66">
        <v>14</v>
      </c>
      <c r="F66">
        <v>36</v>
      </c>
      <c r="G66">
        <v>36</v>
      </c>
      <c r="H66">
        <v>0</v>
      </c>
      <c r="I66" t="b">
        <v>1</v>
      </c>
      <c r="J66" t="b">
        <v>1</v>
      </c>
    </row>
    <row r="67" spans="1:10" x14ac:dyDescent="0.35">
      <c r="A67" t="s">
        <v>313</v>
      </c>
      <c r="B67" t="s">
        <v>130</v>
      </c>
      <c r="C67">
        <v>28.959</v>
      </c>
      <c r="D67">
        <v>28.959</v>
      </c>
      <c r="E67">
        <v>0</v>
      </c>
      <c r="F67">
        <v>28.959</v>
      </c>
      <c r="G67">
        <v>28.959</v>
      </c>
      <c r="H67">
        <v>0</v>
      </c>
      <c r="I67" t="b">
        <v>1</v>
      </c>
      <c r="J67" t="b">
        <v>1</v>
      </c>
    </row>
    <row r="68" spans="1:10" x14ac:dyDescent="0.35">
      <c r="A68" t="s">
        <v>316</v>
      </c>
      <c r="B68" t="s">
        <v>130</v>
      </c>
      <c r="C68">
        <v>34.54</v>
      </c>
      <c r="D68">
        <v>34.54</v>
      </c>
      <c r="E68">
        <v>0</v>
      </c>
      <c r="F68">
        <v>34.54</v>
      </c>
      <c r="G68">
        <v>34.54</v>
      </c>
      <c r="H68">
        <v>0</v>
      </c>
      <c r="I68" t="b">
        <v>1</v>
      </c>
      <c r="J68" t="b">
        <v>1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1a2284-45bc-4927-a9f9-e51f9f17c21a" xsi:nil="true"/>
    <TaxKeywordTaxHTField xmlns="5d1a2284-45bc-4927-a9f9-e51f9f17c21a">
      <Terms xmlns="http://schemas.microsoft.com/office/infopath/2007/PartnerControls"/>
    </TaxKeywordTaxHTField>
    <n48c0e796e4048278b990f60b6de340e xmlns="5d1a2284-45bc-4927-a9f9-e51f9f17c21a">
      <Terms xmlns="http://schemas.microsoft.com/office/infopath/2007/PartnerControls"/>
    </n48c0e796e4048278b990f60b6de340e>
    <lcf76f155ced4ddcb4097134ff3c332f xmlns="30d9f3aa-8f73-4fc1-9941-788648c2898b">
      <Terms xmlns="http://schemas.microsoft.com/office/infopath/2007/PartnerControls"/>
    </lcf76f155ced4ddcb4097134ff3c332f>
    <Comment xmlns="30d9f3aa-8f73-4fc1-9941-788648c2898b" xsi:nil="true"/>
    <_Flow_SignoffStatus xmlns="30d9f3aa-8f73-4fc1-9941-788648c289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e8ba7a3-af95-40f6-9ded-4ebe13adeb29" ContentTypeId="0x0101002F0B48F8F4F7904196E710056827A096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82774FAFD2180F48AEEA8305B08ED5EB00BC76D2BAE9AF924F9563B3EEAC97D819" ma:contentTypeVersion="20" ma:contentTypeDescription="" ma:contentTypeScope="" ma:versionID="f7e77d11d7d18c409fe5087beae6ccd6">
  <xsd:schema xmlns:xsd="http://www.w3.org/2001/XMLSchema" xmlns:xs="http://www.w3.org/2001/XMLSchema" xmlns:p="http://schemas.microsoft.com/office/2006/metadata/properties" xmlns:ns2="5d1a2284-45bc-4927-a9f9-e51f9f17c21a" xmlns:ns3="30d9f3aa-8f73-4fc1-9941-788648c2898b" targetNamespace="http://schemas.microsoft.com/office/2006/metadata/properties" ma:root="true" ma:fieldsID="51118348ec41f220176e00b3a69fce32" ns2:_="" ns3:_="">
    <xsd:import namespace="5d1a2284-45bc-4927-a9f9-e51f9f17c21a"/>
    <xsd:import namespace="30d9f3aa-8f73-4fc1-9941-788648c289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n48c0e796e4048278b990f60b6de340e" minOccurs="0"/>
                <xsd:element ref="ns3:Comment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c7304ae-6612-422f-bd54-f1b692120bcd}" ma:internalName="TaxCatchAll" ma:showField="CatchAllData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c7304ae-6612-422f-bd54-f1b692120bcd}" ma:internalName="TaxCatchAllLabel" ma:readOnly="true" ma:showField="CatchAllDataLabel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48c0e796e4048278b990f60b6de340e" ma:index="12" nillable="true" ma:taxonomy="true" ma:internalName="n48c0e796e4048278b990f60b6de340e" ma:taxonomyFieldName="AEMO_x0020_Communication_x0020_Document_x0020_Type1" ma:displayName="AEMO Collaboration Document Type" ma:default="" ma:fieldId="{748c0e79-6e40-4827-8b99-0f60b6de340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9f3aa-8f73-4fc1-9941-788648c2898b" elementFormDefault="qualified">
    <xsd:import namespace="http://schemas.microsoft.com/office/2006/documentManagement/types"/>
    <xsd:import namespace="http://schemas.microsoft.com/office/infopath/2007/PartnerControls"/>
    <xsd:element name="Comment" ma:index="14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42222-ACB4-4890-8E6A-52CD35F6CAC7}">
  <ds:schemaRefs>
    <ds:schemaRef ds:uri="5d1a2284-45bc-4927-a9f9-e51f9f17c21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4F087D-7B07-455E-8F0B-4E7148597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72B15-029D-4253-A171-C121C5FF978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52FB8B4-EE88-436B-B266-89D90E080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NAQ Process Overview</vt:lpstr>
      <vt:lpstr>NAQ Runs Results</vt:lpstr>
      <vt:lpstr>CC assignment</vt:lpstr>
      <vt:lpstr>NaqResults_2023_3A_a_20231030_1</vt:lpstr>
      <vt:lpstr>NaqResults_2023_3B_a_20231030_1</vt:lpstr>
      <vt:lpstr>NaqResults_2023_3C_a_20231030_1</vt:lpstr>
      <vt:lpstr>NaqResults_2023_5_a_20231030_15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Dellac</dc:creator>
  <cp:keywords/>
  <dc:description/>
  <cp:lastModifiedBy>Nick Zhang</cp:lastModifiedBy>
  <cp:revision/>
  <dcterms:created xsi:type="dcterms:W3CDTF">2022-01-31T08:12:11Z</dcterms:created>
  <dcterms:modified xsi:type="dcterms:W3CDTF">2023-11-17T04:32:14Z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0x01010082774FAFD2180F48AEEA8305B08ED5EB00BC76D2BAE9AF924F9563B3EEAC97D819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  <property fmtid="{D5CDD505-2E9C-101B-9397-08002B2CF9AE}" pid="6" name="n48c0e796e4048278b990f60b6de340e">
    <vt:lpwstr/>
  </property>
  <property fmtid="{D5CDD505-2E9C-101B-9397-08002B2CF9AE}" pid="7" name="AEMO_x0020_Communication_x0020_Document_x0020_Type1">
    <vt:lpwstr/>
  </property>
  <property fmtid="{D5CDD505-2E9C-101B-9397-08002B2CF9AE}" pid="8" name="AEMO Communication Document Type1">
    <vt:lpwstr/>
  </property>
  <property fmtid="{D5CDD505-2E9C-101B-9397-08002B2CF9AE}" pid="9" name="TriggerFlowInfo">
    <vt:lpwstr/>
  </property>
  <property fmtid="{D5CDD505-2E9C-101B-9397-08002B2CF9AE}" pid="10" name="MSIP_Label_c1941c47-a837-430d-8559-fd118a72769e_Enabled">
    <vt:lpwstr>true</vt:lpwstr>
  </property>
  <property fmtid="{D5CDD505-2E9C-101B-9397-08002B2CF9AE}" pid="11" name="MSIP_Label_c1941c47-a837-430d-8559-fd118a72769e_SetDate">
    <vt:lpwstr>2023-04-03T08:54:47Z</vt:lpwstr>
  </property>
  <property fmtid="{D5CDD505-2E9C-101B-9397-08002B2CF9AE}" pid="12" name="MSIP_Label_c1941c47-a837-430d-8559-fd118a72769e_Method">
    <vt:lpwstr>Standard</vt:lpwstr>
  </property>
  <property fmtid="{D5CDD505-2E9C-101B-9397-08002B2CF9AE}" pid="13" name="MSIP_Label_c1941c47-a837-430d-8559-fd118a72769e_Name">
    <vt:lpwstr>Internal</vt:lpwstr>
  </property>
  <property fmtid="{D5CDD505-2E9C-101B-9397-08002B2CF9AE}" pid="14" name="MSIP_Label_c1941c47-a837-430d-8559-fd118a72769e_SiteId">
    <vt:lpwstr>320c999e-3876-4ad0-b401-d241068e9e60</vt:lpwstr>
  </property>
  <property fmtid="{D5CDD505-2E9C-101B-9397-08002B2CF9AE}" pid="15" name="MSIP_Label_c1941c47-a837-430d-8559-fd118a72769e_ActionId">
    <vt:lpwstr>79723b67-f787-4107-b307-35219344cd86</vt:lpwstr>
  </property>
  <property fmtid="{D5CDD505-2E9C-101B-9397-08002B2CF9AE}" pid="16" name="MSIP_Label_c1941c47-a837-430d-8559-fd118a72769e_ContentBits">
    <vt:lpwstr>0</vt:lpwstr>
  </property>
  <property fmtid="{D5CDD505-2E9C-101B-9397-08002B2CF9AE}" pid="17" name="MediaServiceImageTags">
    <vt:lpwstr/>
  </property>
  <property fmtid="{D5CDD505-2E9C-101B-9397-08002B2CF9AE}" pid="18" name="lcf76f155ced4ddcb4097134ff3c332f">
    <vt:lpwstr/>
  </property>
  <property fmtid="{D5CDD505-2E9C-101B-9397-08002B2CF9AE}" pid="19" name="AEMO_x0020_Collaboration_x0020_Document_x0020_Type">
    <vt:lpwstr/>
  </property>
  <property fmtid="{D5CDD505-2E9C-101B-9397-08002B2CF9AE}" pid="20" name="AEMO Collaboration Document Type">
    <vt:lpwstr/>
  </property>
  <property fmtid="{D5CDD505-2E9C-101B-9397-08002B2CF9AE}" pid="21" name="Order">
    <vt:r8>7707000</vt:r8>
  </property>
  <property fmtid="{D5CDD505-2E9C-101B-9397-08002B2CF9AE}" pid="22" name="xd_ProgID">
    <vt:lpwstr/>
  </property>
  <property fmtid="{D5CDD505-2E9C-101B-9397-08002B2CF9AE}" pid="23" name="SharedWithUsers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7" name="ComplianceAssetId">
    <vt:lpwstr/>
  </property>
  <property fmtid="{D5CDD505-2E9C-101B-9397-08002B2CF9AE}" pid="28" name="TemplateUrl">
    <vt:lpwstr/>
  </property>
  <property fmtid="{D5CDD505-2E9C-101B-9397-08002B2CF9AE}" pid="29" name="_ExtendedDescription">
    <vt:lpwstr/>
  </property>
  <property fmtid="{D5CDD505-2E9C-101B-9397-08002B2CF9AE}" pid="30" name="xd_Signature">
    <vt:bool>false</vt:bool>
  </property>
</Properties>
</file>