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http://sharedocs/sites/markets/o/sc/rcm/BRCP/2019/Draft report/KR checks/"/>
    </mc:Choice>
  </mc:AlternateContent>
  <xr:revisionPtr revIDLastSave="0" documentId="10_ncr:100000_{1B29215D-EECD-4C07-8F9B-F6884B744597}" xr6:coauthVersionLast="31" xr6:coauthVersionMax="31" xr10:uidLastSave="{00000000-0000-0000-0000-000000000000}"/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660" yWindow="1755" windowWidth="18510" windowHeight="5160" tabRatio="880" activeTab="4" xr2:uid="{00000000-000D-0000-FFFF-FFFF00000000}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79017"/>
</workbook>
</file>

<file path=xl/calcChain.xml><?xml version="1.0" encoding="utf-8"?>
<calcChain xmlns="http://schemas.openxmlformats.org/spreadsheetml/2006/main">
  <c r="P59" i="5" l="1"/>
  <c r="P56" i="5" l="1"/>
  <c r="C8" i="7" l="1"/>
  <c r="C12" i="7" l="1"/>
  <c r="D12" i="7" s="1"/>
  <c r="P60" i="5" l="1"/>
  <c r="P57" i="5"/>
  <c r="P58" i="5"/>
  <c r="P63" i="5"/>
  <c r="Q5" i="5"/>
  <c r="O56" i="5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17" i="7"/>
  <c r="D21" i="7"/>
  <c r="M5" i="2" l="1"/>
  <c r="L5" i="2"/>
  <c r="K5" i="2"/>
  <c r="J5" i="2"/>
  <c r="I5" i="2"/>
  <c r="H5" i="2"/>
  <c r="G5" i="2"/>
  <c r="F5" i="2"/>
  <c r="E5" i="2"/>
  <c r="D5" i="2"/>
  <c r="C5" i="2"/>
  <c r="E3" i="2"/>
  <c r="F3" i="2" s="1"/>
  <c r="G3" i="2" s="1"/>
  <c r="H3" i="2" s="1"/>
  <c r="I3" i="2" s="1"/>
  <c r="J3" i="2" s="1"/>
  <c r="K3" i="2" s="1"/>
  <c r="L3" i="2" s="1"/>
  <c r="M3" i="2" s="1"/>
  <c r="D3" i="2"/>
  <c r="C21" i="7" l="1"/>
  <c r="E11" i="1" l="1"/>
  <c r="E15" i="1"/>
  <c r="P5" i="5" l="1"/>
  <c r="O60" i="5" l="1"/>
  <c r="C5" i="7"/>
  <c r="D5" i="7" s="1"/>
  <c r="O59" i="5" l="1"/>
  <c r="O57" i="5"/>
  <c r="O58" i="5" l="1"/>
  <c r="O63" i="5"/>
  <c r="N56" i="5" l="1"/>
  <c r="N59" i="5" l="1"/>
  <c r="N60" i="5" l="1"/>
  <c r="N58" i="5"/>
  <c r="N57" i="5"/>
  <c r="N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61" i="5"/>
  <c r="F61" i="5"/>
  <c r="G61" i="5"/>
  <c r="H61" i="5"/>
  <c r="I61" i="5"/>
  <c r="J61" i="5"/>
  <c r="K61" i="5"/>
  <c r="D61" i="5"/>
  <c r="E63" i="5"/>
  <c r="F63" i="5"/>
  <c r="G63" i="5"/>
  <c r="H63" i="5"/>
  <c r="I63" i="5"/>
  <c r="J63" i="5"/>
  <c r="K63" i="5"/>
  <c r="L63" i="5"/>
  <c r="M63" i="5"/>
  <c r="D63" i="5"/>
  <c r="J56" i="5"/>
  <c r="J57" i="5"/>
  <c r="J58" i="5"/>
  <c r="J59" i="5"/>
  <c r="J60" i="5"/>
  <c r="K56" i="5"/>
  <c r="K57" i="5"/>
  <c r="K58" i="5"/>
  <c r="K59" i="5"/>
  <c r="K60" i="5"/>
  <c r="L60" i="5"/>
  <c r="L59" i="5"/>
  <c r="L58" i="5"/>
  <c r="L57" i="5"/>
  <c r="L56" i="5"/>
  <c r="M60" i="5"/>
  <c r="M59" i="5"/>
  <c r="M57" i="5"/>
  <c r="M58" i="5"/>
  <c r="M56" i="5"/>
  <c r="D6" i="1"/>
  <c r="C6" i="1"/>
  <c r="C7" i="2" l="1"/>
  <c r="C11" i="7"/>
  <c r="D11" i="7" s="1"/>
  <c r="C7" i="7"/>
  <c r="D7" i="7" s="1"/>
  <c r="C10" i="7"/>
  <c r="D10" i="7" s="1"/>
  <c r="C9" i="7"/>
  <c r="D9" i="7" s="1"/>
  <c r="D8" i="7"/>
  <c r="C6" i="7"/>
  <c r="F28" i="1"/>
  <c r="D6" i="7" l="1"/>
  <c r="C13" i="7"/>
  <c r="E13" i="7" s="1"/>
  <c r="D1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Prem Malhi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 xr:uid="{00000000-0006-0000-0000-000002000000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 xr:uid="{00000000-0006-0000-0100-000002000000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E8D64EA3-415A-472A-959E-F3552A89EAE3}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2020(Yr 2) = 2.25%
Mid-point of RBA target (2-3%) = 2.5%.
Calculated as: average of 2.25% (forecast) and 2.5% (mid point of target) = 2.375%
</t>
        </r>
      </text>
    </comment>
    <comment ref="C7" authorId="1" shapeId="0" xr:uid="{00000000-0006-0000-0100-000004000000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<sst xmlns="http://schemas.openxmlformats.org/spreadsheetml/2006/main" count="157" uniqueCount="83">
  <si>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</si>
  <si>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</si>
  <si>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</si>
  <si>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</si>
  <si>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</si>
  <si>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</si>
  <si>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</si>
  <si>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</si>
  <si>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</si>
  <si>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</si>
  <si>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</si>
  <si>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</si>
  <si>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</si>
  <si>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</si>
  <si>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</si>
  <si>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</si>
  <si>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</si>
  <si>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</si>
  <si>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</si>
  <si>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</si>
  <si>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</si>
  <si>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</si>
  <si>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</si>
  <si>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</si>
  <si>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</si>
  <si>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</si>
  <si>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</si>
  <si>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</si>
  <si>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</si>
  <si>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</si>
  <si>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</si>
  <si>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</si>
  <si>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</si>
  <si>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</si>
  <si>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</si>
  <si>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</si>
  <si>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</si>
  <si>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</si>
  <si>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</si>
  <si>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</si>
  <si>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</si>
  <si>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</si>
  <si>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</si>
  <si>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</si>
  <si>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</si>
  <si>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</si>
  <si>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</si>
  <si>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</si>
  <si>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</si>
  <si>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</si>
  <si>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</si>
  <si>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</si>
  <si>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</si>
  <si>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</si>
  <si>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</si>
  <si>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</si>
  <si>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</si>
  <si>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</si>
  <si>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</si>
  <si>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</si>
  <si>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</si>
  <si>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</si>
  <si>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</si>
  <si>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</si>
  <si>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</si>
  <si>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</si>
  <si>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</si>
  <si>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2019-20</t>
  </si>
  <si>
    <t>BRCP ($)</t>
  </si>
  <si>
    <t>BRCP</t>
  </si>
  <si>
    <t>Difference between 
2018 BRCP - final 
and 
2018 BRCP - draft</t>
  </si>
  <si>
    <t>2020-21</t>
  </si>
  <si>
    <t>2018 BRCP</t>
  </si>
  <si>
    <t>TB149</t>
  </si>
  <si>
    <t>TB152</t>
  </si>
  <si>
    <t>Treasury Bond 149</t>
  </si>
  <si>
    <t>Treasury Bond 152</t>
  </si>
  <si>
    <t>2019 BRCP - draft</t>
  </si>
  <si>
    <t>2019 BRCP - final</t>
  </si>
  <si>
    <t>Difference between 
2018 BRCP  
and 
draft 2019 BRCP</t>
  </si>
  <si>
    <t>2021-22</t>
  </si>
  <si>
    <t>2019 BRCP</t>
  </si>
  <si>
    <t>RBA Statement on Monetary Policy-August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</si>
</sst>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dd\-mmm\-yyyy"/>
  </numFmts>
  <fonts count="16" x14ac:knownFonts="1">
    <font>
      <sz val="11"/>
      <color theme="1"/>
      <name val="Segoe UI Semilight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Segoe UI Semilight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Segoe UI Semilight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68" fontId="10" fillId="2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0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0" fontId="2" fillId="0" borderId="0" xfId="7" applyFont="1"/>
    <xf numFmtId="0" fontId="14" fillId="0" borderId="0" xfId="7" applyFont="1" applyBorder="1"/>
    <xf numFmtId="0" fontId="13" fillId="0" borderId="0" xfId="7" applyFont="1" applyFill="1" applyBorder="1"/>
    <xf numFmtId="169" fontId="10" fillId="2" borderId="9" xfId="8" applyNumberFormat="1" applyFont="1" applyFill="1" applyBorder="1"/>
    <xf numFmtId="169" fontId="10" fillId="2" borderId="10" xfId="8" applyNumberFormat="1" applyFont="1" applyFill="1" applyBorder="1"/>
    <xf numFmtId="169" fontId="10" fillId="2" borderId="0" xfId="8" applyNumberFormat="1" applyFont="1" applyFill="1" applyBorder="1"/>
    <xf numFmtId="169" fontId="10" fillId="2" borderId="12" xfId="8" applyNumberFormat="1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69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173" fontId="12" fillId="0" borderId="0" xfId="6" applyNumberFormat="1" applyFont="1"/>
    <xf numFmtId="0" fontId="13" fillId="2" borderId="9" xfId="7" applyFont="1" applyFill="1" applyBorder="1" applyAlignment="1">
      <alignment horizontal="center"/>
    </xf>
    <xf numFmtId="0" fontId="11" fillId="0" borderId="0" xfId="0" applyFont="1" applyBorder="1"/>
    <xf numFmtId="0" fontId="15" fillId="0" borderId="32" xfId="7" applyFont="1" applyBorder="1"/>
    <xf numFmtId="0" fontId="15" fillId="0" borderId="33" xfId="7" applyFont="1" applyBorder="1"/>
    <xf numFmtId="0" fontId="15" fillId="0" borderId="34" xfId="7" applyFont="1" applyBorder="1"/>
    <xf numFmtId="0" fontId="15" fillId="0" borderId="35" xfId="7" applyFont="1" applyBorder="1"/>
    <xf numFmtId="0" fontId="11" fillId="2" borderId="25" xfId="0" applyFont="1" applyFill="1" applyBorder="1"/>
    <xf numFmtId="172" fontId="10" fillId="2" borderId="19" xfId="1" applyNumberFormat="1" applyFont="1" applyFill="1" applyBorder="1"/>
    <xf numFmtId="172" fontId="10" fillId="2" borderId="20" xfId="1" applyNumberFormat="1" applyFont="1" applyFill="1" applyBorder="1"/>
    <xf numFmtId="172" fontId="10" fillId="2" borderId="21" xfId="1" applyNumberFormat="1" applyFont="1" applyFill="1" applyBorder="1"/>
    <xf numFmtId="0" fontId="11" fillId="2" borderId="30" xfId="0" applyFont="1" applyFill="1" applyBorder="1"/>
    <xf numFmtId="0" fontId="11" fillId="2" borderId="29" xfId="0" applyFont="1" applyFill="1" applyBorder="1"/>
    <xf numFmtId="172" fontId="10" fillId="2" borderId="27" xfId="1" applyNumberFormat="1" applyFont="1" applyFill="1" applyBorder="1"/>
    <xf numFmtId="9" fontId="10" fillId="2" borderId="18" xfId="6" applyFont="1" applyFill="1" applyBorder="1"/>
    <xf numFmtId="170" fontId="13" fillId="2" borderId="1" xfId="7" applyNumberFormat="1" applyFont="1" applyFill="1" applyBorder="1" applyAlignment="1">
      <alignment horizontal="center"/>
    </xf>
    <xf numFmtId="169" fontId="14" fillId="2" borderId="15" xfId="7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2" fontId="10" fillId="0" borderId="0" xfId="1" applyNumberFormat="1" applyFont="1" applyAlignment="1">
      <alignment horizontal="center" vertical="center"/>
    </xf>
    <xf numFmtId="43" fontId="0" fillId="0" borderId="0" xfId="0" applyNumberFormat="1"/>
    <xf numFmtId="173" fontId="10" fillId="2" borderId="1" xfId="6" applyNumberFormat="1" applyFont="1" applyFill="1" applyBorder="1" applyAlignment="1">
      <alignment horizontal="center" vertical="center"/>
    </xf>
    <xf numFmtId="173" fontId="10" fillId="2" borderId="1" xfId="6" applyNumberFormat="1" applyFont="1" applyFill="1" applyBorder="1"/>
    <xf numFmtId="173" fontId="10" fillId="2" borderId="22" xfId="6" applyNumberFormat="1" applyFont="1" applyFill="1" applyBorder="1"/>
    <xf numFmtId="166" fontId="10" fillId="0" borderId="0" xfId="0" applyNumberFormat="1" applyFont="1"/>
    <xf numFmtId="0" fontId="11" fillId="2" borderId="24" xfId="0" applyFont="1" applyFill="1" applyBorder="1"/>
    <xf numFmtId="0" fontId="11" fillId="2" borderId="26" xfId="0" applyFont="1" applyFill="1" applyBorder="1"/>
    <xf numFmtId="172" fontId="11" fillId="2" borderId="28" xfId="1" applyNumberFormat="1" applyFont="1" applyFill="1" applyBorder="1"/>
    <xf numFmtId="172" fontId="11" fillId="2" borderId="23" xfId="1" applyNumberFormat="1" applyFont="1" applyFill="1" applyBorder="1"/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  <xf numFmtId="0" fontId="13" fillId="2" borderId="8" xfId="7" applyFont="1" applyFill="1" applyBorder="1"/>
    <xf numFmtId="0" fontId="13" fillId="2" borderId="11" xfId="7" applyFont="1" applyFill="1" applyBorder="1"/>
    <xf numFmtId="0" fontId="13" fillId="2" borderId="13" xfId="7" applyFont="1" applyFill="1" applyBorder="1"/>
    <xf numFmtId="15" fontId="10" fillId="2" borderId="0" xfId="0" applyNumberFormat="1" applyFont="1" applyFill="1" applyBorder="1" applyAlignment="1" applyProtection="1">
      <alignment horizontal="center"/>
    </xf>
    <xf numFmtId="15" fontId="10" fillId="2" borderId="14" xfId="0" applyNumberFormat="1" applyFont="1" applyFill="1" applyBorder="1" applyAlignment="1" applyProtection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2" fillId="0" borderId="0" xfId="7" applyFill="1"/>
    <xf numFmtId="173" fontId="0" fillId="0" borderId="0" xfId="0" applyNumberFormat="1"/>
    <xf numFmtId="10" fontId="10" fillId="2" borderId="1" xfId="6" applyNumberFormat="1" applyFont="1" applyFill="1" applyBorder="1" applyAlignment="1">
      <alignment horizontal="center" vertical="center"/>
    </xf>
    <xf numFmtId="0" fontId="13" fillId="2" borderId="16" xfId="7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0" fillId="0" borderId="7" xfId="0" applyBorder="1" applyAlignment="1"/>
    <xf numFmtId="0" fontId="13" fillId="3" borderId="1" xfId="7" applyFont="1" applyFill="1" applyBorder="1"/>
    <xf numFmtId="172" fontId="10" fillId="2" borderId="1" xfId="1" applyNumberFormat="1" applyFont="1" applyFill="1" applyBorder="1" applyProtection="1">
      <protection locked="0"/>
    </xf>
    <xf numFmtId="10" fontId="10" fillId="2" borderId="1" xfId="6" applyNumberFormat="1" applyFont="1" applyFill="1" applyBorder="1" applyProtection="1">
      <protection locked="0"/>
    </xf>
    <xf numFmtId="43" fontId="10" fillId="2" borderId="1" xfId="1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4" fontId="14" fillId="3" borderId="11" xfId="0" applyNumberFormat="1" applyFont="1" applyFill="1" applyBorder="1" applyAlignment="1">
      <alignment horizontal="right"/>
    </xf>
    <xf numFmtId="166" fontId="14" fillId="3" borderId="0" xfId="5" applyNumberFormat="1" applyFont="1" applyFill="1" applyBorder="1" applyAlignment="1">
      <alignment horizontal="right"/>
    </xf>
    <xf numFmtId="174" fontId="14" fillId="3" borderId="13" xfId="0" applyNumberFormat="1" applyFont="1" applyFill="1" applyBorder="1" applyAlignment="1">
      <alignment horizontal="right"/>
    </xf>
    <xf numFmtId="166" fontId="14" fillId="3" borderId="14" xfId="5" applyNumberFormat="1" applyFont="1" applyFill="1" applyBorder="1" applyAlignment="1">
      <alignment horizontal="right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10" fontId="11" fillId="4" borderId="5" xfId="6" applyNumberFormat="1" applyFont="1" applyFill="1" applyBorder="1" applyAlignment="1">
      <alignment horizontal="center"/>
    </xf>
    <xf numFmtId="10" fontId="11" fillId="4" borderId="5" xfId="6" applyNumberFormat="1" applyFont="1" applyFill="1" applyBorder="1"/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43" fontId="14" fillId="3" borderId="27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Protection="1">
      <protection locked="0"/>
    </xf>
    <xf numFmtId="10" fontId="14" fillId="3" borderId="19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Protection="1">
      <protection locked="0"/>
    </xf>
    <xf numFmtId="171" fontId="14" fillId="3" borderId="1" xfId="1" applyNumberFormat="1" applyFont="1" applyFill="1" applyBorder="1" applyProtection="1">
      <protection locked="0"/>
    </xf>
    <xf numFmtId="43" fontId="14" fillId="3" borderId="1" xfId="1" applyFont="1" applyFill="1" applyBorder="1" applyProtection="1">
      <protection locked="0"/>
    </xf>
    <xf numFmtId="10" fontId="14" fillId="3" borderId="36" xfId="6" applyNumberFormat="1" applyFont="1" applyFill="1" applyBorder="1" applyAlignment="1" applyProtection="1">
      <alignment horizontal="center" vertical="center"/>
      <protection locked="0"/>
    </xf>
    <xf numFmtId="10" fontId="14" fillId="3" borderId="31" xfId="6" applyNumberFormat="1" applyFont="1" applyFill="1" applyBorder="1" applyAlignment="1" applyProtection="1">
      <alignment horizontal="center" vertical="center"/>
      <protection locked="0"/>
    </xf>
    <xf numFmtId="43" fontId="14" fillId="3" borderId="31" xfId="1" applyFont="1" applyFill="1" applyBorder="1" applyProtection="1">
      <protection locked="0"/>
    </xf>
    <xf numFmtId="169" fontId="14" fillId="3" borderId="19" xfId="10" applyNumberFormat="1" applyFont="1" applyFill="1" applyBorder="1" applyProtection="1">
      <protection locked="0"/>
    </xf>
    <xf numFmtId="169" fontId="14" fillId="3" borderId="1" xfId="10" applyNumberFormat="1" applyFont="1" applyFill="1" applyBorder="1" applyProtection="1">
      <protection locked="0"/>
    </xf>
    <xf numFmtId="169" fontId="14" fillId="3" borderId="21" xfId="10" applyNumberFormat="1" applyFont="1" applyFill="1" applyBorder="1" applyProtection="1">
      <protection locked="0"/>
    </xf>
    <xf numFmtId="169" fontId="14" fillId="3" borderId="22" xfId="10" applyNumberFormat="1" applyFont="1" applyFill="1" applyBorder="1" applyProtection="1">
      <protection locked="0"/>
    </xf>
    <xf numFmtId="10" fontId="14" fillId="3" borderId="37" xfId="6" applyNumberFormat="1" applyFont="1" applyFill="1" applyBorder="1" applyProtection="1">
      <protection locked="0"/>
    </xf>
    <xf numFmtId="171" fontId="14" fillId="3" borderId="37" xfId="1" applyNumberFormat="1" applyFont="1" applyFill="1" applyBorder="1" applyProtection="1">
      <protection locked="0"/>
    </xf>
    <xf numFmtId="43" fontId="14" fillId="3" borderId="37" xfId="1" applyFont="1" applyFill="1" applyBorder="1" applyProtection="1">
      <protection locked="0"/>
    </xf>
    <xf numFmtId="43" fontId="14" fillId="3" borderId="38" xfId="1" applyFont="1" applyFill="1" applyBorder="1" applyProtection="1">
      <protection locked="0"/>
    </xf>
    <xf numFmtId="169" fontId="14" fillId="3" borderId="37" xfId="10" applyNumberFormat="1" applyFont="1" applyFill="1" applyBorder="1" applyProtection="1">
      <protection locked="0"/>
    </xf>
    <xf numFmtId="43" fontId="14" fillId="3" borderId="39" xfId="1" applyFont="1" applyFill="1" applyBorder="1" applyProtection="1">
      <protection locked="0"/>
    </xf>
    <xf numFmtId="43" fontId="14" fillId="3" borderId="41" xfId="1" applyFont="1" applyFill="1" applyBorder="1" applyProtection="1">
      <protection locked="0"/>
    </xf>
    <xf numFmtId="43" fontId="14" fillId="3" borderId="42" xfId="1" applyFont="1" applyFill="1" applyBorder="1" applyProtection="1">
      <protection locked="0"/>
    </xf>
    <xf numFmtId="169" fontId="14" fillId="3" borderId="43" xfId="10" applyNumberFormat="1" applyFont="1" applyFill="1" applyBorder="1" applyProtection="1">
      <protection locked="0"/>
    </xf>
    <xf numFmtId="169" fontId="14" fillId="3" borderId="44" xfId="10" applyNumberFormat="1" applyFont="1" applyFill="1" applyBorder="1" applyProtection="1">
      <protection locked="0"/>
    </xf>
    <xf numFmtId="0" fontId="11" fillId="2" borderId="16" xfId="0" applyFont="1" applyFill="1" applyBorder="1" applyAlignment="1">
      <alignment horizontal="center" vertical="center" wrapText="1"/>
    </xf>
    <xf numFmtId="166" fontId="14" fillId="3" borderId="9" xfId="5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74" fontId="14" fillId="3" borderId="8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74" fontId="1" fillId="0" borderId="45" xfId="0" applyNumberFormat="1" applyFont="1" applyBorder="1" applyAlignment="1">
      <alignment horizontal="right"/>
    </xf>
    <xf numFmtId="166" fontId="1" fillId="0" borderId="46" xfId="0" applyNumberFormat="1" applyFont="1" applyBorder="1" applyAlignment="1">
      <alignment horizontal="right"/>
    </xf>
    <xf numFmtId="166" fontId="1" fillId="0" borderId="47" xfId="0" applyNumberFormat="1" applyFont="1" applyBorder="1" applyAlignment="1">
      <alignment horizontal="right"/>
    </xf>
    <xf numFmtId="174" fontId="1" fillId="0" borderId="48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74" fontId="1" fillId="3" borderId="48" xfId="0" applyNumberFormat="1" applyFont="1" applyFill="1" applyBorder="1" applyAlignment="1">
      <alignment horizontal="right"/>
    </xf>
    <xf numFmtId="166" fontId="1" fillId="3" borderId="49" xfId="0" applyNumberFormat="1" applyFont="1" applyFill="1" applyBorder="1" applyAlignment="1">
      <alignment horizontal="right"/>
    </xf>
    <xf numFmtId="174" fontId="1" fillId="3" borderId="40" xfId="0" applyNumberFormat="1" applyFont="1" applyFill="1" applyBorder="1" applyAlignment="1">
      <alignment horizontal="right"/>
    </xf>
    <xf numFmtId="166" fontId="1" fillId="3" borderId="42" xfId="0" applyNumberFormat="1" applyFont="1" applyFill="1" applyBorder="1" applyAlignment="1">
      <alignment horizontal="right"/>
    </xf>
    <xf numFmtId="166" fontId="1" fillId="3" borderId="50" xfId="0" applyNumberFormat="1" applyFont="1" applyFill="1" applyBorder="1" applyAlignment="1">
      <alignment horizontal="right"/>
    </xf>
  </cellXfs>
  <cellStyles count="11">
    <cellStyle name="Comma" xfId="1" builtinId="3"/>
    <cellStyle name="Currency" xfId="10" builtinId="4"/>
    <cellStyle name="Currency 2" xfId="8" xr:uid="{00000000-0005-0000-0000-000002000000}"/>
    <cellStyle name="Hyperlink" xfId="2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Percent" xfId="6" builtinId="5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035288765133"/>
          <c:y val="6.678428104083213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breakdown'!$D$56:$P$56</c:f>
              <c:numCache>
                <c:formatCode>_-"$"* #,##0_-;\-"$"* #,##0_-;_-"$"* "-"??_-;_-@_-</c:formatCode>
                <c:ptCount val="13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99241.309897304265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79D-AD62-A7AA19995D42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breakdown'!$D$57:$P$57</c:f>
              <c:numCache>
                <c:formatCode>_-"$"* #,##0_-;\-"$"* #,##0_-;_-"$"* "-"??_-;_-@_-</c:formatCode>
                <c:ptCount val="13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17981.761681305747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79D-AD62-A7AA19995D42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breakdown'!$D$58:$P$58</c:f>
              <c:numCache>
                <c:formatCode>_-"$"* #,##0_-;\-"$"* #,##0_-;_-"$"* "-"??_-;_-@_-</c:formatCode>
                <c:ptCount val="13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2-479D-AD62-A7AA19995D42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breakdown'!$D$59:$P$59</c:f>
              <c:numCache>
                <c:formatCode>_-"$"* #,##0_-;\-"$"* #,##0_-;_-"$"* "-"??_-;_-@_-</c:formatCode>
                <c:ptCount val="13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4716.6416489602707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2-479D-AD62-A7AA19995D42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breakdown'!$D$60:$P$60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1523.1949626543023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breakdown'!$D$62:$P$62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BC-45EF-B7F2-A7FDD7B5E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breakdown'!$D$63:$P$63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3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153200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BC-45EF-B7F2-A7FDD7B5E364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149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dd\-mmm\-yyyy</c:formatCode>
                <c:ptCount val="318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  <c:pt idx="21">
                  <c:v>43010</c:v>
                </c:pt>
                <c:pt idx="22">
                  <c:v>43011</c:v>
                </c:pt>
                <c:pt idx="23">
                  <c:v>43012</c:v>
                </c:pt>
                <c:pt idx="24">
                  <c:v>43013</c:v>
                </c:pt>
                <c:pt idx="25">
                  <c:v>43014</c:v>
                </c:pt>
                <c:pt idx="26">
                  <c:v>43017</c:v>
                </c:pt>
                <c:pt idx="27">
                  <c:v>43018</c:v>
                </c:pt>
                <c:pt idx="28">
                  <c:v>43019</c:v>
                </c:pt>
                <c:pt idx="29">
                  <c:v>43020</c:v>
                </c:pt>
                <c:pt idx="30">
                  <c:v>43021</c:v>
                </c:pt>
                <c:pt idx="31">
                  <c:v>43024</c:v>
                </c:pt>
                <c:pt idx="32">
                  <c:v>43025</c:v>
                </c:pt>
                <c:pt idx="33">
                  <c:v>43026</c:v>
                </c:pt>
                <c:pt idx="34">
                  <c:v>43027</c:v>
                </c:pt>
                <c:pt idx="35">
                  <c:v>43028</c:v>
                </c:pt>
                <c:pt idx="36">
                  <c:v>43031</c:v>
                </c:pt>
                <c:pt idx="37">
                  <c:v>43032</c:v>
                </c:pt>
                <c:pt idx="38">
                  <c:v>43033</c:v>
                </c:pt>
                <c:pt idx="39">
                  <c:v>43034</c:v>
                </c:pt>
                <c:pt idx="40">
                  <c:v>43035</c:v>
                </c:pt>
                <c:pt idx="41">
                  <c:v>43038</c:v>
                </c:pt>
                <c:pt idx="42">
                  <c:v>43039</c:v>
                </c:pt>
                <c:pt idx="43">
                  <c:v>43040</c:v>
                </c:pt>
                <c:pt idx="44">
                  <c:v>43041</c:v>
                </c:pt>
                <c:pt idx="45">
                  <c:v>43042</c:v>
                </c:pt>
                <c:pt idx="46">
                  <c:v>43045</c:v>
                </c:pt>
                <c:pt idx="47">
                  <c:v>43046</c:v>
                </c:pt>
                <c:pt idx="48">
                  <c:v>43047</c:v>
                </c:pt>
                <c:pt idx="49">
                  <c:v>43048</c:v>
                </c:pt>
                <c:pt idx="50">
                  <c:v>43049</c:v>
                </c:pt>
                <c:pt idx="51">
                  <c:v>43052</c:v>
                </c:pt>
                <c:pt idx="52">
                  <c:v>43053</c:v>
                </c:pt>
                <c:pt idx="53">
                  <c:v>43054</c:v>
                </c:pt>
                <c:pt idx="54">
                  <c:v>43055</c:v>
                </c:pt>
                <c:pt idx="55">
                  <c:v>43056</c:v>
                </c:pt>
                <c:pt idx="56">
                  <c:v>43059</c:v>
                </c:pt>
                <c:pt idx="57">
                  <c:v>43060</c:v>
                </c:pt>
                <c:pt idx="58">
                  <c:v>43061</c:v>
                </c:pt>
                <c:pt idx="59">
                  <c:v>43062</c:v>
                </c:pt>
                <c:pt idx="60">
                  <c:v>43063</c:v>
                </c:pt>
                <c:pt idx="61">
                  <c:v>43066</c:v>
                </c:pt>
                <c:pt idx="62">
                  <c:v>43067</c:v>
                </c:pt>
                <c:pt idx="63">
                  <c:v>43068</c:v>
                </c:pt>
                <c:pt idx="64">
                  <c:v>43069</c:v>
                </c:pt>
                <c:pt idx="65">
                  <c:v>43070</c:v>
                </c:pt>
                <c:pt idx="66">
                  <c:v>43073</c:v>
                </c:pt>
                <c:pt idx="67">
                  <c:v>43074</c:v>
                </c:pt>
                <c:pt idx="68">
                  <c:v>43075</c:v>
                </c:pt>
                <c:pt idx="69">
                  <c:v>43076</c:v>
                </c:pt>
                <c:pt idx="70">
                  <c:v>43077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43087</c:v>
                </c:pt>
                <c:pt idx="77">
                  <c:v>43088</c:v>
                </c:pt>
                <c:pt idx="78">
                  <c:v>43089</c:v>
                </c:pt>
                <c:pt idx="79">
                  <c:v>43090</c:v>
                </c:pt>
                <c:pt idx="80">
                  <c:v>43091</c:v>
                </c:pt>
                <c:pt idx="81">
                  <c:v>43096</c:v>
                </c:pt>
                <c:pt idx="82">
                  <c:v>43097</c:v>
                </c:pt>
                <c:pt idx="83">
                  <c:v>43098</c:v>
                </c:pt>
                <c:pt idx="84">
                  <c:v>43102</c:v>
                </c:pt>
                <c:pt idx="85">
                  <c:v>43103</c:v>
                </c:pt>
                <c:pt idx="86">
                  <c:v>43104</c:v>
                </c:pt>
                <c:pt idx="87">
                  <c:v>43105</c:v>
                </c:pt>
                <c:pt idx="88">
                  <c:v>43108</c:v>
                </c:pt>
                <c:pt idx="89">
                  <c:v>43109</c:v>
                </c:pt>
                <c:pt idx="90">
                  <c:v>43110</c:v>
                </c:pt>
                <c:pt idx="91">
                  <c:v>43111</c:v>
                </c:pt>
                <c:pt idx="92">
                  <c:v>43112</c:v>
                </c:pt>
                <c:pt idx="93">
                  <c:v>43115</c:v>
                </c:pt>
                <c:pt idx="94">
                  <c:v>43116</c:v>
                </c:pt>
                <c:pt idx="95">
                  <c:v>43117</c:v>
                </c:pt>
                <c:pt idx="96">
                  <c:v>43118</c:v>
                </c:pt>
                <c:pt idx="97">
                  <c:v>43119</c:v>
                </c:pt>
                <c:pt idx="98">
                  <c:v>43122</c:v>
                </c:pt>
                <c:pt idx="99">
                  <c:v>43123</c:v>
                </c:pt>
                <c:pt idx="100">
                  <c:v>43124</c:v>
                </c:pt>
                <c:pt idx="101">
                  <c:v>43125</c:v>
                </c:pt>
                <c:pt idx="102">
                  <c:v>43129</c:v>
                </c:pt>
                <c:pt idx="103">
                  <c:v>43130</c:v>
                </c:pt>
                <c:pt idx="104">
                  <c:v>43131</c:v>
                </c:pt>
                <c:pt idx="105">
                  <c:v>43132</c:v>
                </c:pt>
                <c:pt idx="106">
                  <c:v>43133</c:v>
                </c:pt>
                <c:pt idx="107">
                  <c:v>43136</c:v>
                </c:pt>
                <c:pt idx="108">
                  <c:v>43137</c:v>
                </c:pt>
                <c:pt idx="109">
                  <c:v>43138</c:v>
                </c:pt>
                <c:pt idx="110">
                  <c:v>43139</c:v>
                </c:pt>
                <c:pt idx="111">
                  <c:v>43140</c:v>
                </c:pt>
                <c:pt idx="112">
                  <c:v>43143</c:v>
                </c:pt>
                <c:pt idx="113">
                  <c:v>43144</c:v>
                </c:pt>
                <c:pt idx="114">
                  <c:v>43145</c:v>
                </c:pt>
                <c:pt idx="115">
                  <c:v>43146</c:v>
                </c:pt>
                <c:pt idx="116">
                  <c:v>43147</c:v>
                </c:pt>
                <c:pt idx="117">
                  <c:v>43150</c:v>
                </c:pt>
                <c:pt idx="118">
                  <c:v>43151</c:v>
                </c:pt>
                <c:pt idx="119">
                  <c:v>43152</c:v>
                </c:pt>
                <c:pt idx="120">
                  <c:v>43153</c:v>
                </c:pt>
                <c:pt idx="121">
                  <c:v>43154</c:v>
                </c:pt>
                <c:pt idx="122">
                  <c:v>43157</c:v>
                </c:pt>
                <c:pt idx="123">
                  <c:v>43158</c:v>
                </c:pt>
                <c:pt idx="124">
                  <c:v>43159</c:v>
                </c:pt>
                <c:pt idx="125">
                  <c:v>43160</c:v>
                </c:pt>
                <c:pt idx="126">
                  <c:v>43161</c:v>
                </c:pt>
                <c:pt idx="127">
                  <c:v>43164</c:v>
                </c:pt>
                <c:pt idx="128">
                  <c:v>43165</c:v>
                </c:pt>
                <c:pt idx="129">
                  <c:v>43166</c:v>
                </c:pt>
                <c:pt idx="130">
                  <c:v>43167</c:v>
                </c:pt>
                <c:pt idx="131">
                  <c:v>43168</c:v>
                </c:pt>
                <c:pt idx="132">
                  <c:v>43171</c:v>
                </c:pt>
                <c:pt idx="133">
                  <c:v>43172</c:v>
                </c:pt>
                <c:pt idx="134">
                  <c:v>43173</c:v>
                </c:pt>
                <c:pt idx="135">
                  <c:v>43174</c:v>
                </c:pt>
                <c:pt idx="136">
                  <c:v>43175</c:v>
                </c:pt>
                <c:pt idx="137">
                  <c:v>43178</c:v>
                </c:pt>
                <c:pt idx="138">
                  <c:v>43179</c:v>
                </c:pt>
                <c:pt idx="139">
                  <c:v>43180</c:v>
                </c:pt>
                <c:pt idx="140">
                  <c:v>43181</c:v>
                </c:pt>
                <c:pt idx="141">
                  <c:v>43182</c:v>
                </c:pt>
                <c:pt idx="142">
                  <c:v>43185</c:v>
                </c:pt>
                <c:pt idx="143">
                  <c:v>43186</c:v>
                </c:pt>
                <c:pt idx="144">
                  <c:v>43187</c:v>
                </c:pt>
                <c:pt idx="145">
                  <c:v>43188</c:v>
                </c:pt>
                <c:pt idx="146">
                  <c:v>43193</c:v>
                </c:pt>
                <c:pt idx="147">
                  <c:v>43194</c:v>
                </c:pt>
                <c:pt idx="148">
                  <c:v>43195</c:v>
                </c:pt>
                <c:pt idx="149">
                  <c:v>43196</c:v>
                </c:pt>
                <c:pt idx="150">
                  <c:v>43199</c:v>
                </c:pt>
                <c:pt idx="151">
                  <c:v>43200</c:v>
                </c:pt>
                <c:pt idx="152">
                  <c:v>43201</c:v>
                </c:pt>
                <c:pt idx="153">
                  <c:v>43202</c:v>
                </c:pt>
                <c:pt idx="154">
                  <c:v>43203</c:v>
                </c:pt>
                <c:pt idx="155">
                  <c:v>43206</c:v>
                </c:pt>
                <c:pt idx="156">
                  <c:v>43207</c:v>
                </c:pt>
                <c:pt idx="157">
                  <c:v>43208</c:v>
                </c:pt>
                <c:pt idx="158">
                  <c:v>43209</c:v>
                </c:pt>
                <c:pt idx="159">
                  <c:v>43210</c:v>
                </c:pt>
                <c:pt idx="160">
                  <c:v>43213</c:v>
                </c:pt>
                <c:pt idx="161">
                  <c:v>43214</c:v>
                </c:pt>
                <c:pt idx="162">
                  <c:v>43216</c:v>
                </c:pt>
                <c:pt idx="163">
                  <c:v>43217</c:v>
                </c:pt>
                <c:pt idx="164">
                  <c:v>43220</c:v>
                </c:pt>
                <c:pt idx="165">
                  <c:v>43221</c:v>
                </c:pt>
                <c:pt idx="166">
                  <c:v>43222</c:v>
                </c:pt>
                <c:pt idx="167">
                  <c:v>43223</c:v>
                </c:pt>
                <c:pt idx="168">
                  <c:v>43224</c:v>
                </c:pt>
                <c:pt idx="169">
                  <c:v>43227</c:v>
                </c:pt>
                <c:pt idx="170">
                  <c:v>43228</c:v>
                </c:pt>
                <c:pt idx="171">
                  <c:v>43229</c:v>
                </c:pt>
                <c:pt idx="172">
                  <c:v>43230</c:v>
                </c:pt>
                <c:pt idx="173">
                  <c:v>43231</c:v>
                </c:pt>
                <c:pt idx="174">
                  <c:v>43234</c:v>
                </c:pt>
                <c:pt idx="175">
                  <c:v>43235</c:v>
                </c:pt>
                <c:pt idx="176">
                  <c:v>43236</c:v>
                </c:pt>
                <c:pt idx="177">
                  <c:v>43237</c:v>
                </c:pt>
                <c:pt idx="178">
                  <c:v>43238</c:v>
                </c:pt>
                <c:pt idx="179">
                  <c:v>43241</c:v>
                </c:pt>
                <c:pt idx="180">
                  <c:v>43242</c:v>
                </c:pt>
                <c:pt idx="181">
                  <c:v>43243</c:v>
                </c:pt>
                <c:pt idx="182">
                  <c:v>43244</c:v>
                </c:pt>
                <c:pt idx="183">
                  <c:v>43245</c:v>
                </c:pt>
                <c:pt idx="184">
                  <c:v>43248</c:v>
                </c:pt>
                <c:pt idx="185">
                  <c:v>43249</c:v>
                </c:pt>
                <c:pt idx="186">
                  <c:v>43250</c:v>
                </c:pt>
                <c:pt idx="187">
                  <c:v>43251</c:v>
                </c:pt>
                <c:pt idx="188">
                  <c:v>43252</c:v>
                </c:pt>
                <c:pt idx="189">
                  <c:v>43255</c:v>
                </c:pt>
                <c:pt idx="190">
                  <c:v>43256</c:v>
                </c:pt>
                <c:pt idx="191">
                  <c:v>43257</c:v>
                </c:pt>
                <c:pt idx="192">
                  <c:v>43258</c:v>
                </c:pt>
                <c:pt idx="193">
                  <c:v>43259</c:v>
                </c:pt>
                <c:pt idx="194">
                  <c:v>43263</c:v>
                </c:pt>
                <c:pt idx="195">
                  <c:v>43264</c:v>
                </c:pt>
                <c:pt idx="196">
                  <c:v>43265</c:v>
                </c:pt>
                <c:pt idx="197">
                  <c:v>43266</c:v>
                </c:pt>
                <c:pt idx="198">
                  <c:v>43269</c:v>
                </c:pt>
                <c:pt idx="199">
                  <c:v>43270</c:v>
                </c:pt>
                <c:pt idx="200">
                  <c:v>43271</c:v>
                </c:pt>
                <c:pt idx="201">
                  <c:v>43272</c:v>
                </c:pt>
                <c:pt idx="202">
                  <c:v>43273</c:v>
                </c:pt>
                <c:pt idx="203">
                  <c:v>43276</c:v>
                </c:pt>
                <c:pt idx="204">
                  <c:v>43277</c:v>
                </c:pt>
                <c:pt idx="205">
                  <c:v>43278</c:v>
                </c:pt>
                <c:pt idx="206">
                  <c:v>43279</c:v>
                </c:pt>
                <c:pt idx="207">
                  <c:v>43280</c:v>
                </c:pt>
                <c:pt idx="208">
                  <c:v>43283</c:v>
                </c:pt>
                <c:pt idx="209">
                  <c:v>43284</c:v>
                </c:pt>
                <c:pt idx="210">
                  <c:v>43285</c:v>
                </c:pt>
                <c:pt idx="211">
                  <c:v>43286</c:v>
                </c:pt>
                <c:pt idx="212">
                  <c:v>43287</c:v>
                </c:pt>
                <c:pt idx="213">
                  <c:v>43290</c:v>
                </c:pt>
                <c:pt idx="214">
                  <c:v>43291</c:v>
                </c:pt>
                <c:pt idx="215">
                  <c:v>43292</c:v>
                </c:pt>
                <c:pt idx="216">
                  <c:v>43293</c:v>
                </c:pt>
                <c:pt idx="217">
                  <c:v>43294</c:v>
                </c:pt>
                <c:pt idx="218">
                  <c:v>43297</c:v>
                </c:pt>
                <c:pt idx="219">
                  <c:v>43298</c:v>
                </c:pt>
                <c:pt idx="220">
                  <c:v>43299</c:v>
                </c:pt>
                <c:pt idx="221">
                  <c:v>43300</c:v>
                </c:pt>
                <c:pt idx="222">
                  <c:v>43301</c:v>
                </c:pt>
                <c:pt idx="223">
                  <c:v>43304</c:v>
                </c:pt>
                <c:pt idx="224">
                  <c:v>43305</c:v>
                </c:pt>
                <c:pt idx="225">
                  <c:v>43306</c:v>
                </c:pt>
                <c:pt idx="226">
                  <c:v>43307</c:v>
                </c:pt>
                <c:pt idx="227">
                  <c:v>43308</c:v>
                </c:pt>
                <c:pt idx="228">
                  <c:v>43311</c:v>
                </c:pt>
                <c:pt idx="229">
                  <c:v>43312</c:v>
                </c:pt>
                <c:pt idx="230">
                  <c:v>43313</c:v>
                </c:pt>
                <c:pt idx="231">
                  <c:v>43314</c:v>
                </c:pt>
                <c:pt idx="232">
                  <c:v>43315</c:v>
                </c:pt>
                <c:pt idx="233">
                  <c:v>43318</c:v>
                </c:pt>
                <c:pt idx="234">
                  <c:v>43319</c:v>
                </c:pt>
                <c:pt idx="235">
                  <c:v>43320</c:v>
                </c:pt>
                <c:pt idx="236">
                  <c:v>43321</c:v>
                </c:pt>
                <c:pt idx="237">
                  <c:v>43322</c:v>
                </c:pt>
                <c:pt idx="238">
                  <c:v>43325</c:v>
                </c:pt>
                <c:pt idx="239">
                  <c:v>43326</c:v>
                </c:pt>
                <c:pt idx="240">
                  <c:v>43327</c:v>
                </c:pt>
                <c:pt idx="241">
                  <c:v>43328</c:v>
                </c:pt>
                <c:pt idx="242">
                  <c:v>43329</c:v>
                </c:pt>
                <c:pt idx="243">
                  <c:v>43332</c:v>
                </c:pt>
                <c:pt idx="244">
                  <c:v>43333</c:v>
                </c:pt>
                <c:pt idx="245">
                  <c:v>43334</c:v>
                </c:pt>
                <c:pt idx="246">
                  <c:v>43335</c:v>
                </c:pt>
                <c:pt idx="247">
                  <c:v>43336</c:v>
                </c:pt>
                <c:pt idx="248">
                  <c:v>43339</c:v>
                </c:pt>
                <c:pt idx="249">
                  <c:v>43340</c:v>
                </c:pt>
                <c:pt idx="250">
                  <c:v>43341</c:v>
                </c:pt>
                <c:pt idx="251">
                  <c:v>43342</c:v>
                </c:pt>
              </c:numCache>
            </c:numRef>
          </c:cat>
          <c:val>
            <c:numRef>
              <c:f>'Graph - historical bond yields'!$D$33:$D$350</c:f>
              <c:numCache>
                <c:formatCode>#,##0.000</c:formatCode>
                <c:ptCount val="318"/>
                <c:pt idx="0">
                  <c:v>2.7</c:v>
                </c:pt>
                <c:pt idx="1">
                  <c:v>2.665</c:v>
                </c:pt>
                <c:pt idx="2">
                  <c:v>2.7149999999999999</c:v>
                </c:pt>
                <c:pt idx="3">
                  <c:v>2.64</c:v>
                </c:pt>
                <c:pt idx="4">
                  <c:v>2.68</c:v>
                </c:pt>
                <c:pt idx="5">
                  <c:v>2.6150000000000002</c:v>
                </c:pt>
                <c:pt idx="6">
                  <c:v>2.64</c:v>
                </c:pt>
                <c:pt idx="7">
                  <c:v>2.6749999999999998</c:v>
                </c:pt>
                <c:pt idx="8">
                  <c:v>2.71</c:v>
                </c:pt>
                <c:pt idx="9">
                  <c:v>2.7650000000000001</c:v>
                </c:pt>
                <c:pt idx="10">
                  <c:v>2.78</c:v>
                </c:pt>
                <c:pt idx="11">
                  <c:v>2.835</c:v>
                </c:pt>
                <c:pt idx="12">
                  <c:v>2.85</c:v>
                </c:pt>
                <c:pt idx="13">
                  <c:v>2.8650000000000002</c:v>
                </c:pt>
                <c:pt idx="14">
                  <c:v>2.8650000000000002</c:v>
                </c:pt>
                <c:pt idx="15">
                  <c:v>2.83</c:v>
                </c:pt>
                <c:pt idx="16">
                  <c:v>2.835</c:v>
                </c:pt>
                <c:pt idx="17">
                  <c:v>2.8050000000000002</c:v>
                </c:pt>
                <c:pt idx="18">
                  <c:v>2.8250000000000002</c:v>
                </c:pt>
                <c:pt idx="19">
                  <c:v>2.895</c:v>
                </c:pt>
                <c:pt idx="20">
                  <c:v>2.88</c:v>
                </c:pt>
                <c:pt idx="21">
                  <c:v>2.91</c:v>
                </c:pt>
                <c:pt idx="22">
                  <c:v>2.875</c:v>
                </c:pt>
                <c:pt idx="23">
                  <c:v>2.8450000000000002</c:v>
                </c:pt>
                <c:pt idx="24">
                  <c:v>2.82</c:v>
                </c:pt>
                <c:pt idx="25">
                  <c:v>2.855</c:v>
                </c:pt>
                <c:pt idx="26">
                  <c:v>2.86</c:v>
                </c:pt>
                <c:pt idx="27">
                  <c:v>2.87</c:v>
                </c:pt>
                <c:pt idx="28">
                  <c:v>2.855</c:v>
                </c:pt>
                <c:pt idx="29">
                  <c:v>2.84</c:v>
                </c:pt>
                <c:pt idx="30">
                  <c:v>2.83</c:v>
                </c:pt>
                <c:pt idx="31">
                  <c:v>2.7850000000000001</c:v>
                </c:pt>
                <c:pt idx="32">
                  <c:v>2.8</c:v>
                </c:pt>
                <c:pt idx="33">
                  <c:v>2.76</c:v>
                </c:pt>
                <c:pt idx="34">
                  <c:v>2.8</c:v>
                </c:pt>
                <c:pt idx="35">
                  <c:v>2.8149999999999999</c:v>
                </c:pt>
                <c:pt idx="36">
                  <c:v>2.84</c:v>
                </c:pt>
                <c:pt idx="37">
                  <c:v>2.81</c:v>
                </c:pt>
                <c:pt idx="38">
                  <c:v>2.8</c:v>
                </c:pt>
                <c:pt idx="39">
                  <c:v>2.7949999999999999</c:v>
                </c:pt>
                <c:pt idx="40">
                  <c:v>2.8149999999999999</c:v>
                </c:pt>
                <c:pt idx="41">
                  <c:v>2.77</c:v>
                </c:pt>
                <c:pt idx="42">
                  <c:v>2.7050000000000001</c:v>
                </c:pt>
                <c:pt idx="43">
                  <c:v>2.74</c:v>
                </c:pt>
                <c:pt idx="44">
                  <c:v>2.69</c:v>
                </c:pt>
                <c:pt idx="45">
                  <c:v>2.605</c:v>
                </c:pt>
                <c:pt idx="46">
                  <c:v>2.605</c:v>
                </c:pt>
                <c:pt idx="47">
                  <c:v>2.62</c:v>
                </c:pt>
                <c:pt idx="48">
                  <c:v>2.61</c:v>
                </c:pt>
                <c:pt idx="49">
                  <c:v>2.63</c:v>
                </c:pt>
                <c:pt idx="50">
                  <c:v>2.645</c:v>
                </c:pt>
                <c:pt idx="51">
                  <c:v>2.6549999999999998</c:v>
                </c:pt>
                <c:pt idx="52">
                  <c:v>2.69</c:v>
                </c:pt>
                <c:pt idx="53">
                  <c:v>2.625</c:v>
                </c:pt>
                <c:pt idx="54">
                  <c:v>2.62</c:v>
                </c:pt>
                <c:pt idx="55">
                  <c:v>2.61</c:v>
                </c:pt>
                <c:pt idx="56">
                  <c:v>2.58</c:v>
                </c:pt>
                <c:pt idx="57">
                  <c:v>2.585</c:v>
                </c:pt>
                <c:pt idx="58">
                  <c:v>2.56</c:v>
                </c:pt>
                <c:pt idx="59">
                  <c:v>2.5449999999999999</c:v>
                </c:pt>
                <c:pt idx="60">
                  <c:v>2.54</c:v>
                </c:pt>
                <c:pt idx="61">
                  <c:v>2.56</c:v>
                </c:pt>
                <c:pt idx="62">
                  <c:v>2.5299999999999998</c:v>
                </c:pt>
                <c:pt idx="63">
                  <c:v>2.5049999999999999</c:v>
                </c:pt>
                <c:pt idx="64">
                  <c:v>2.5350000000000001</c:v>
                </c:pt>
                <c:pt idx="65">
                  <c:v>2.57</c:v>
                </c:pt>
                <c:pt idx="66">
                  <c:v>2.58</c:v>
                </c:pt>
                <c:pt idx="67">
                  <c:v>2.6349999999999998</c:v>
                </c:pt>
                <c:pt idx="68">
                  <c:v>2.5449999999999999</c:v>
                </c:pt>
                <c:pt idx="69">
                  <c:v>2.5499999999999998</c:v>
                </c:pt>
                <c:pt idx="70">
                  <c:v>2.5649999999999999</c:v>
                </c:pt>
                <c:pt idx="71">
                  <c:v>2.5950000000000002</c:v>
                </c:pt>
                <c:pt idx="72">
                  <c:v>2.5550000000000002</c:v>
                </c:pt>
                <c:pt idx="73">
                  <c:v>2.56</c:v>
                </c:pt>
                <c:pt idx="74">
                  <c:v>2.5950000000000002</c:v>
                </c:pt>
                <c:pt idx="75">
                  <c:v>2.56</c:v>
                </c:pt>
                <c:pt idx="76">
                  <c:v>2.57</c:v>
                </c:pt>
                <c:pt idx="77">
                  <c:v>2.61</c:v>
                </c:pt>
                <c:pt idx="78">
                  <c:v>2.6749999999999998</c:v>
                </c:pt>
                <c:pt idx="79">
                  <c:v>2.7</c:v>
                </c:pt>
                <c:pt idx="80">
                  <c:v>2.7450000000000001</c:v>
                </c:pt>
                <c:pt idx="81">
                  <c:v>2.7250000000000001</c:v>
                </c:pt>
                <c:pt idx="82">
                  <c:v>2.7</c:v>
                </c:pt>
                <c:pt idx="83">
                  <c:v>2.665</c:v>
                </c:pt>
                <c:pt idx="84">
                  <c:v>2.69</c:v>
                </c:pt>
                <c:pt idx="85">
                  <c:v>2.7149999999999999</c:v>
                </c:pt>
                <c:pt idx="86">
                  <c:v>2.68</c:v>
                </c:pt>
                <c:pt idx="87">
                  <c:v>2.64</c:v>
                </c:pt>
                <c:pt idx="88">
                  <c:v>2.65</c:v>
                </c:pt>
                <c:pt idx="89">
                  <c:v>2.6749999999999998</c:v>
                </c:pt>
                <c:pt idx="90">
                  <c:v>2.72</c:v>
                </c:pt>
                <c:pt idx="91">
                  <c:v>2.7349999999999999</c:v>
                </c:pt>
                <c:pt idx="92">
                  <c:v>2.7549999999999999</c:v>
                </c:pt>
                <c:pt idx="93">
                  <c:v>2.77</c:v>
                </c:pt>
                <c:pt idx="94">
                  <c:v>2.7749999999999999</c:v>
                </c:pt>
                <c:pt idx="95">
                  <c:v>2.79</c:v>
                </c:pt>
                <c:pt idx="96">
                  <c:v>2.81</c:v>
                </c:pt>
                <c:pt idx="97">
                  <c:v>2.8650000000000002</c:v>
                </c:pt>
                <c:pt idx="98">
                  <c:v>2.86</c:v>
                </c:pt>
                <c:pt idx="99">
                  <c:v>2.83</c:v>
                </c:pt>
                <c:pt idx="100">
                  <c:v>2.8250000000000002</c:v>
                </c:pt>
                <c:pt idx="101">
                  <c:v>2.8450000000000002</c:v>
                </c:pt>
                <c:pt idx="102">
                  <c:v>2.85</c:v>
                </c:pt>
                <c:pt idx="103">
                  <c:v>2.86</c:v>
                </c:pt>
                <c:pt idx="104">
                  <c:v>2.8149999999999999</c:v>
                </c:pt>
                <c:pt idx="105">
                  <c:v>2.8050000000000002</c:v>
                </c:pt>
                <c:pt idx="106">
                  <c:v>2.83</c:v>
                </c:pt>
                <c:pt idx="107">
                  <c:v>2.9350000000000001</c:v>
                </c:pt>
                <c:pt idx="108">
                  <c:v>2.82</c:v>
                </c:pt>
                <c:pt idx="109">
                  <c:v>2.8450000000000002</c:v>
                </c:pt>
                <c:pt idx="110">
                  <c:v>2.89</c:v>
                </c:pt>
                <c:pt idx="111">
                  <c:v>2.86</c:v>
                </c:pt>
                <c:pt idx="112">
                  <c:v>2.91</c:v>
                </c:pt>
                <c:pt idx="113">
                  <c:v>2.875</c:v>
                </c:pt>
                <c:pt idx="114">
                  <c:v>2.85</c:v>
                </c:pt>
                <c:pt idx="115">
                  <c:v>2.92</c:v>
                </c:pt>
                <c:pt idx="116">
                  <c:v>2.9249999999999998</c:v>
                </c:pt>
                <c:pt idx="117">
                  <c:v>2.8849999999999998</c:v>
                </c:pt>
                <c:pt idx="118">
                  <c:v>2.9</c:v>
                </c:pt>
                <c:pt idx="119">
                  <c:v>2.8650000000000002</c:v>
                </c:pt>
                <c:pt idx="120">
                  <c:v>2.875</c:v>
                </c:pt>
                <c:pt idx="121">
                  <c:v>2.85</c:v>
                </c:pt>
                <c:pt idx="122">
                  <c:v>2.7749999999999999</c:v>
                </c:pt>
                <c:pt idx="123">
                  <c:v>2.7549999999999999</c:v>
                </c:pt>
                <c:pt idx="124">
                  <c:v>2.81</c:v>
                </c:pt>
                <c:pt idx="125">
                  <c:v>2.75</c:v>
                </c:pt>
                <c:pt idx="126">
                  <c:v>2.7349999999999999</c:v>
                </c:pt>
                <c:pt idx="127">
                  <c:v>2.7450000000000001</c:v>
                </c:pt>
                <c:pt idx="128">
                  <c:v>2.82</c:v>
                </c:pt>
                <c:pt idx="129">
                  <c:v>2.7949999999999999</c:v>
                </c:pt>
                <c:pt idx="130">
                  <c:v>2.8050000000000002</c:v>
                </c:pt>
                <c:pt idx="131">
                  <c:v>2.78</c:v>
                </c:pt>
                <c:pt idx="132">
                  <c:v>2.82</c:v>
                </c:pt>
                <c:pt idx="133">
                  <c:v>2.8050000000000002</c:v>
                </c:pt>
                <c:pt idx="134">
                  <c:v>2.74</c:v>
                </c:pt>
                <c:pt idx="135">
                  <c:v>2.7050000000000001</c:v>
                </c:pt>
                <c:pt idx="136">
                  <c:v>2.69</c:v>
                </c:pt>
                <c:pt idx="137">
                  <c:v>2.7050000000000001</c:v>
                </c:pt>
                <c:pt idx="138">
                  <c:v>2.7</c:v>
                </c:pt>
                <c:pt idx="139">
                  <c:v>2.6949999999999998</c:v>
                </c:pt>
                <c:pt idx="140">
                  <c:v>2.7</c:v>
                </c:pt>
                <c:pt idx="141">
                  <c:v>2.645</c:v>
                </c:pt>
                <c:pt idx="142">
                  <c:v>2.66</c:v>
                </c:pt>
                <c:pt idx="143">
                  <c:v>2.65</c:v>
                </c:pt>
                <c:pt idx="144">
                  <c:v>2.59</c:v>
                </c:pt>
                <c:pt idx="145">
                  <c:v>2.6</c:v>
                </c:pt>
                <c:pt idx="146">
                  <c:v>2.605</c:v>
                </c:pt>
                <c:pt idx="147">
                  <c:v>2.63</c:v>
                </c:pt>
                <c:pt idx="148">
                  <c:v>2.665</c:v>
                </c:pt>
                <c:pt idx="149">
                  <c:v>2.6549999999999998</c:v>
                </c:pt>
                <c:pt idx="150">
                  <c:v>2.67</c:v>
                </c:pt>
                <c:pt idx="151">
                  <c:v>2.7050000000000001</c:v>
                </c:pt>
                <c:pt idx="152">
                  <c:v>2.6749999999999998</c:v>
                </c:pt>
                <c:pt idx="153">
                  <c:v>2.665</c:v>
                </c:pt>
                <c:pt idx="154">
                  <c:v>2.7349999999999999</c:v>
                </c:pt>
                <c:pt idx="155">
                  <c:v>2.7450000000000001</c:v>
                </c:pt>
                <c:pt idx="156">
                  <c:v>2.76</c:v>
                </c:pt>
                <c:pt idx="157">
                  <c:v>2.75</c:v>
                </c:pt>
                <c:pt idx="158">
                  <c:v>2.78</c:v>
                </c:pt>
                <c:pt idx="159">
                  <c:v>2.8050000000000002</c:v>
                </c:pt>
                <c:pt idx="160">
                  <c:v>2.8650000000000002</c:v>
                </c:pt>
                <c:pt idx="161">
                  <c:v>2.835</c:v>
                </c:pt>
                <c:pt idx="162">
                  <c:v>2.86</c:v>
                </c:pt>
                <c:pt idx="163">
                  <c:v>2.82</c:v>
                </c:pt>
                <c:pt idx="164">
                  <c:v>2.7650000000000001</c:v>
                </c:pt>
                <c:pt idx="165">
                  <c:v>2.7549999999999999</c:v>
                </c:pt>
                <c:pt idx="166">
                  <c:v>2.7949999999999999</c:v>
                </c:pt>
                <c:pt idx="167">
                  <c:v>2.81</c:v>
                </c:pt>
                <c:pt idx="168">
                  <c:v>2.77</c:v>
                </c:pt>
                <c:pt idx="169">
                  <c:v>2.7549999999999999</c:v>
                </c:pt>
                <c:pt idx="170">
                  <c:v>2.74</c:v>
                </c:pt>
                <c:pt idx="171">
                  <c:v>2.78</c:v>
                </c:pt>
                <c:pt idx="172">
                  <c:v>2.7749999999999999</c:v>
                </c:pt>
                <c:pt idx="173">
                  <c:v>2.78</c:v>
                </c:pt>
                <c:pt idx="174">
                  <c:v>2.77</c:v>
                </c:pt>
                <c:pt idx="175">
                  <c:v>2.83</c:v>
                </c:pt>
                <c:pt idx="176">
                  <c:v>2.88</c:v>
                </c:pt>
                <c:pt idx="177">
                  <c:v>2.92</c:v>
                </c:pt>
                <c:pt idx="178">
                  <c:v>2.9</c:v>
                </c:pt>
                <c:pt idx="179">
                  <c:v>2.89</c:v>
                </c:pt>
                <c:pt idx="180">
                  <c:v>2.8650000000000002</c:v>
                </c:pt>
                <c:pt idx="181">
                  <c:v>2.84</c:v>
                </c:pt>
                <c:pt idx="182">
                  <c:v>2.8050000000000002</c:v>
                </c:pt>
                <c:pt idx="183">
                  <c:v>2.7850000000000001</c:v>
                </c:pt>
                <c:pt idx="184">
                  <c:v>2.7549999999999999</c:v>
                </c:pt>
                <c:pt idx="185">
                  <c:v>2.6850000000000001</c:v>
                </c:pt>
                <c:pt idx="186">
                  <c:v>2.645</c:v>
                </c:pt>
                <c:pt idx="187">
                  <c:v>2.67</c:v>
                </c:pt>
                <c:pt idx="188">
                  <c:v>2.7</c:v>
                </c:pt>
                <c:pt idx="189">
                  <c:v>2.73</c:v>
                </c:pt>
                <c:pt idx="190">
                  <c:v>2.7250000000000001</c:v>
                </c:pt>
                <c:pt idx="191">
                  <c:v>2.76</c:v>
                </c:pt>
                <c:pt idx="192">
                  <c:v>2.84</c:v>
                </c:pt>
                <c:pt idx="193">
                  <c:v>2.7749999999999999</c:v>
                </c:pt>
                <c:pt idx="194">
                  <c:v>2.8050000000000002</c:v>
                </c:pt>
                <c:pt idx="195">
                  <c:v>2.7749999999999999</c:v>
                </c:pt>
                <c:pt idx="196">
                  <c:v>2.7250000000000001</c:v>
                </c:pt>
                <c:pt idx="197">
                  <c:v>2.6949999999999998</c:v>
                </c:pt>
                <c:pt idx="198">
                  <c:v>2.67</c:v>
                </c:pt>
                <c:pt idx="199">
                  <c:v>2.62</c:v>
                </c:pt>
                <c:pt idx="200">
                  <c:v>2.6549999999999998</c:v>
                </c:pt>
                <c:pt idx="201">
                  <c:v>2.6749999999999998</c:v>
                </c:pt>
                <c:pt idx="202">
                  <c:v>2.65</c:v>
                </c:pt>
                <c:pt idx="203">
                  <c:v>2.63</c:v>
                </c:pt>
                <c:pt idx="204">
                  <c:v>2.64</c:v>
                </c:pt>
                <c:pt idx="205">
                  <c:v>2.625</c:v>
                </c:pt>
                <c:pt idx="206">
                  <c:v>2.6150000000000002</c:v>
                </c:pt>
                <c:pt idx="207">
                  <c:v>2.63</c:v>
                </c:pt>
                <c:pt idx="208">
                  <c:v>2.5950000000000002</c:v>
                </c:pt>
                <c:pt idx="209">
                  <c:v>2.6150000000000002</c:v>
                </c:pt>
                <c:pt idx="210">
                  <c:v>2.585</c:v>
                </c:pt>
                <c:pt idx="211">
                  <c:v>2.59</c:v>
                </c:pt>
                <c:pt idx="212">
                  <c:v>2.625</c:v>
                </c:pt>
                <c:pt idx="213">
                  <c:v>2.61</c:v>
                </c:pt>
                <c:pt idx="214">
                  <c:v>2.63</c:v>
                </c:pt>
                <c:pt idx="215">
                  <c:v>2.605</c:v>
                </c:pt>
                <c:pt idx="216">
                  <c:v>2.63</c:v>
                </c:pt>
                <c:pt idx="217">
                  <c:v>2.63</c:v>
                </c:pt>
                <c:pt idx="218">
                  <c:v>2.6349999999999998</c:v>
                </c:pt>
                <c:pt idx="219">
                  <c:v>2.6549999999999998</c:v>
                </c:pt>
                <c:pt idx="220">
                  <c:v>2.6349999999999998</c:v>
                </c:pt>
                <c:pt idx="221">
                  <c:v>2.6549999999999998</c:v>
                </c:pt>
                <c:pt idx="222">
                  <c:v>2.6150000000000002</c:v>
                </c:pt>
                <c:pt idx="223">
                  <c:v>2.67</c:v>
                </c:pt>
                <c:pt idx="224">
                  <c:v>2.72</c:v>
                </c:pt>
                <c:pt idx="225">
                  <c:v>2.68</c:v>
                </c:pt>
                <c:pt idx="226">
                  <c:v>2.6850000000000001</c:v>
                </c:pt>
                <c:pt idx="227">
                  <c:v>2.645</c:v>
                </c:pt>
                <c:pt idx="228">
                  <c:v>2.65</c:v>
                </c:pt>
                <c:pt idx="229">
                  <c:v>2.65</c:v>
                </c:pt>
                <c:pt idx="230">
                  <c:v>2.6850000000000001</c:v>
                </c:pt>
                <c:pt idx="231">
                  <c:v>2.73</c:v>
                </c:pt>
                <c:pt idx="232">
                  <c:v>2.7250000000000001</c:v>
                </c:pt>
                <c:pt idx="233">
                  <c:v>2.6749999999999998</c:v>
                </c:pt>
                <c:pt idx="234">
                  <c:v>2.6549999999999998</c:v>
                </c:pt>
                <c:pt idx="235">
                  <c:v>2.6749999999999998</c:v>
                </c:pt>
                <c:pt idx="236">
                  <c:v>2.65</c:v>
                </c:pt>
                <c:pt idx="237">
                  <c:v>2.585</c:v>
                </c:pt>
                <c:pt idx="238">
                  <c:v>2.58</c:v>
                </c:pt>
                <c:pt idx="239">
                  <c:v>2.59</c:v>
                </c:pt>
                <c:pt idx="240">
                  <c:v>2.58</c:v>
                </c:pt>
                <c:pt idx="241">
                  <c:v>2.5550000000000002</c:v>
                </c:pt>
                <c:pt idx="242">
                  <c:v>2.5449999999999999</c:v>
                </c:pt>
                <c:pt idx="243">
                  <c:v>2.5249999999999999</c:v>
                </c:pt>
                <c:pt idx="244">
                  <c:v>2.5350000000000001</c:v>
                </c:pt>
                <c:pt idx="245">
                  <c:v>2.54</c:v>
                </c:pt>
                <c:pt idx="246">
                  <c:v>2.5299999999999998</c:v>
                </c:pt>
                <c:pt idx="247">
                  <c:v>2.5350000000000001</c:v>
                </c:pt>
                <c:pt idx="248">
                  <c:v>2.54</c:v>
                </c:pt>
                <c:pt idx="249">
                  <c:v>2.56</c:v>
                </c:pt>
                <c:pt idx="250">
                  <c:v>2.5499999999999998</c:v>
                </c:pt>
                <c:pt idx="251">
                  <c:v>2.5649999999999999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2B5-AA9B-4B99B2CD7B6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152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dd\-mmm\-yyyy</c:formatCode>
                <c:ptCount val="318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  <c:pt idx="21">
                  <c:v>43010</c:v>
                </c:pt>
                <c:pt idx="22">
                  <c:v>43011</c:v>
                </c:pt>
                <c:pt idx="23">
                  <c:v>43012</c:v>
                </c:pt>
                <c:pt idx="24">
                  <c:v>43013</c:v>
                </c:pt>
                <c:pt idx="25">
                  <c:v>43014</c:v>
                </c:pt>
                <c:pt idx="26">
                  <c:v>43017</c:v>
                </c:pt>
                <c:pt idx="27">
                  <c:v>43018</c:v>
                </c:pt>
                <c:pt idx="28">
                  <c:v>43019</c:v>
                </c:pt>
                <c:pt idx="29">
                  <c:v>43020</c:v>
                </c:pt>
                <c:pt idx="30">
                  <c:v>43021</c:v>
                </c:pt>
                <c:pt idx="31">
                  <c:v>43024</c:v>
                </c:pt>
                <c:pt idx="32">
                  <c:v>43025</c:v>
                </c:pt>
                <c:pt idx="33">
                  <c:v>43026</c:v>
                </c:pt>
                <c:pt idx="34">
                  <c:v>43027</c:v>
                </c:pt>
                <c:pt idx="35">
                  <c:v>43028</c:v>
                </c:pt>
                <c:pt idx="36">
                  <c:v>43031</c:v>
                </c:pt>
                <c:pt idx="37">
                  <c:v>43032</c:v>
                </c:pt>
                <c:pt idx="38">
                  <c:v>43033</c:v>
                </c:pt>
                <c:pt idx="39">
                  <c:v>43034</c:v>
                </c:pt>
                <c:pt idx="40">
                  <c:v>43035</c:v>
                </c:pt>
                <c:pt idx="41">
                  <c:v>43038</c:v>
                </c:pt>
                <c:pt idx="42">
                  <c:v>43039</c:v>
                </c:pt>
                <c:pt idx="43">
                  <c:v>43040</c:v>
                </c:pt>
                <c:pt idx="44">
                  <c:v>43041</c:v>
                </c:pt>
                <c:pt idx="45">
                  <c:v>43042</c:v>
                </c:pt>
                <c:pt idx="46">
                  <c:v>43045</c:v>
                </c:pt>
                <c:pt idx="47">
                  <c:v>43046</c:v>
                </c:pt>
                <c:pt idx="48">
                  <c:v>43047</c:v>
                </c:pt>
                <c:pt idx="49">
                  <c:v>43048</c:v>
                </c:pt>
                <c:pt idx="50">
                  <c:v>43049</c:v>
                </c:pt>
                <c:pt idx="51">
                  <c:v>43052</c:v>
                </c:pt>
                <c:pt idx="52">
                  <c:v>43053</c:v>
                </c:pt>
                <c:pt idx="53">
                  <c:v>43054</c:v>
                </c:pt>
                <c:pt idx="54">
                  <c:v>43055</c:v>
                </c:pt>
                <c:pt idx="55">
                  <c:v>43056</c:v>
                </c:pt>
                <c:pt idx="56">
                  <c:v>43059</c:v>
                </c:pt>
                <c:pt idx="57">
                  <c:v>43060</c:v>
                </c:pt>
                <c:pt idx="58">
                  <c:v>43061</c:v>
                </c:pt>
                <c:pt idx="59">
                  <c:v>43062</c:v>
                </c:pt>
                <c:pt idx="60">
                  <c:v>43063</c:v>
                </c:pt>
                <c:pt idx="61">
                  <c:v>43066</c:v>
                </c:pt>
                <c:pt idx="62">
                  <c:v>43067</c:v>
                </c:pt>
                <c:pt idx="63">
                  <c:v>43068</c:v>
                </c:pt>
                <c:pt idx="64">
                  <c:v>43069</c:v>
                </c:pt>
                <c:pt idx="65">
                  <c:v>43070</c:v>
                </c:pt>
                <c:pt idx="66">
                  <c:v>43073</c:v>
                </c:pt>
                <c:pt idx="67">
                  <c:v>43074</c:v>
                </c:pt>
                <c:pt idx="68">
                  <c:v>43075</c:v>
                </c:pt>
                <c:pt idx="69">
                  <c:v>43076</c:v>
                </c:pt>
                <c:pt idx="70">
                  <c:v>43077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43087</c:v>
                </c:pt>
                <c:pt idx="77">
                  <c:v>43088</c:v>
                </c:pt>
                <c:pt idx="78">
                  <c:v>43089</c:v>
                </c:pt>
                <c:pt idx="79">
                  <c:v>43090</c:v>
                </c:pt>
                <c:pt idx="80">
                  <c:v>43091</c:v>
                </c:pt>
                <c:pt idx="81">
                  <c:v>43096</c:v>
                </c:pt>
                <c:pt idx="82">
                  <c:v>43097</c:v>
                </c:pt>
                <c:pt idx="83">
                  <c:v>43098</c:v>
                </c:pt>
                <c:pt idx="84">
                  <c:v>43102</c:v>
                </c:pt>
                <c:pt idx="85">
                  <c:v>43103</c:v>
                </c:pt>
                <c:pt idx="86">
                  <c:v>43104</c:v>
                </c:pt>
                <c:pt idx="87">
                  <c:v>43105</c:v>
                </c:pt>
                <c:pt idx="88">
                  <c:v>43108</c:v>
                </c:pt>
                <c:pt idx="89">
                  <c:v>43109</c:v>
                </c:pt>
                <c:pt idx="90">
                  <c:v>43110</c:v>
                </c:pt>
                <c:pt idx="91">
                  <c:v>43111</c:v>
                </c:pt>
                <c:pt idx="92">
                  <c:v>43112</c:v>
                </c:pt>
                <c:pt idx="93">
                  <c:v>43115</c:v>
                </c:pt>
                <c:pt idx="94">
                  <c:v>43116</c:v>
                </c:pt>
                <c:pt idx="95">
                  <c:v>43117</c:v>
                </c:pt>
                <c:pt idx="96">
                  <c:v>43118</c:v>
                </c:pt>
                <c:pt idx="97">
                  <c:v>43119</c:v>
                </c:pt>
                <c:pt idx="98">
                  <c:v>43122</c:v>
                </c:pt>
                <c:pt idx="99">
                  <c:v>43123</c:v>
                </c:pt>
                <c:pt idx="100">
                  <c:v>43124</c:v>
                </c:pt>
                <c:pt idx="101">
                  <c:v>43125</c:v>
                </c:pt>
                <c:pt idx="102">
                  <c:v>43129</c:v>
                </c:pt>
                <c:pt idx="103">
                  <c:v>43130</c:v>
                </c:pt>
                <c:pt idx="104">
                  <c:v>43131</c:v>
                </c:pt>
                <c:pt idx="105">
                  <c:v>43132</c:v>
                </c:pt>
                <c:pt idx="106">
                  <c:v>43133</c:v>
                </c:pt>
                <c:pt idx="107">
                  <c:v>43136</c:v>
                </c:pt>
                <c:pt idx="108">
                  <c:v>43137</c:v>
                </c:pt>
                <c:pt idx="109">
                  <c:v>43138</c:v>
                </c:pt>
                <c:pt idx="110">
                  <c:v>43139</c:v>
                </c:pt>
                <c:pt idx="111">
                  <c:v>43140</c:v>
                </c:pt>
                <c:pt idx="112">
                  <c:v>43143</c:v>
                </c:pt>
                <c:pt idx="113">
                  <c:v>43144</c:v>
                </c:pt>
                <c:pt idx="114">
                  <c:v>43145</c:v>
                </c:pt>
                <c:pt idx="115">
                  <c:v>43146</c:v>
                </c:pt>
                <c:pt idx="116">
                  <c:v>43147</c:v>
                </c:pt>
                <c:pt idx="117">
                  <c:v>43150</c:v>
                </c:pt>
                <c:pt idx="118">
                  <c:v>43151</c:v>
                </c:pt>
                <c:pt idx="119">
                  <c:v>43152</c:v>
                </c:pt>
                <c:pt idx="120">
                  <c:v>43153</c:v>
                </c:pt>
                <c:pt idx="121">
                  <c:v>43154</c:v>
                </c:pt>
                <c:pt idx="122">
                  <c:v>43157</c:v>
                </c:pt>
                <c:pt idx="123">
                  <c:v>43158</c:v>
                </c:pt>
                <c:pt idx="124">
                  <c:v>43159</c:v>
                </c:pt>
                <c:pt idx="125">
                  <c:v>43160</c:v>
                </c:pt>
                <c:pt idx="126">
                  <c:v>43161</c:v>
                </c:pt>
                <c:pt idx="127">
                  <c:v>43164</c:v>
                </c:pt>
                <c:pt idx="128">
                  <c:v>43165</c:v>
                </c:pt>
                <c:pt idx="129">
                  <c:v>43166</c:v>
                </c:pt>
                <c:pt idx="130">
                  <c:v>43167</c:v>
                </c:pt>
                <c:pt idx="131">
                  <c:v>43168</c:v>
                </c:pt>
                <c:pt idx="132">
                  <c:v>43171</c:v>
                </c:pt>
                <c:pt idx="133">
                  <c:v>43172</c:v>
                </c:pt>
                <c:pt idx="134">
                  <c:v>43173</c:v>
                </c:pt>
                <c:pt idx="135">
                  <c:v>43174</c:v>
                </c:pt>
                <c:pt idx="136">
                  <c:v>43175</c:v>
                </c:pt>
                <c:pt idx="137">
                  <c:v>43178</c:v>
                </c:pt>
                <c:pt idx="138">
                  <c:v>43179</c:v>
                </c:pt>
                <c:pt idx="139">
                  <c:v>43180</c:v>
                </c:pt>
                <c:pt idx="140">
                  <c:v>43181</c:v>
                </c:pt>
                <c:pt idx="141">
                  <c:v>43182</c:v>
                </c:pt>
                <c:pt idx="142">
                  <c:v>43185</c:v>
                </c:pt>
                <c:pt idx="143">
                  <c:v>43186</c:v>
                </c:pt>
                <c:pt idx="144">
                  <c:v>43187</c:v>
                </c:pt>
                <c:pt idx="145">
                  <c:v>43188</c:v>
                </c:pt>
                <c:pt idx="146">
                  <c:v>43193</c:v>
                </c:pt>
                <c:pt idx="147">
                  <c:v>43194</c:v>
                </c:pt>
                <c:pt idx="148">
                  <c:v>43195</c:v>
                </c:pt>
                <c:pt idx="149">
                  <c:v>43196</c:v>
                </c:pt>
                <c:pt idx="150">
                  <c:v>43199</c:v>
                </c:pt>
                <c:pt idx="151">
                  <c:v>43200</c:v>
                </c:pt>
                <c:pt idx="152">
                  <c:v>43201</c:v>
                </c:pt>
                <c:pt idx="153">
                  <c:v>43202</c:v>
                </c:pt>
                <c:pt idx="154">
                  <c:v>43203</c:v>
                </c:pt>
                <c:pt idx="155">
                  <c:v>43206</c:v>
                </c:pt>
                <c:pt idx="156">
                  <c:v>43207</c:v>
                </c:pt>
                <c:pt idx="157">
                  <c:v>43208</c:v>
                </c:pt>
                <c:pt idx="158">
                  <c:v>43209</c:v>
                </c:pt>
                <c:pt idx="159">
                  <c:v>43210</c:v>
                </c:pt>
                <c:pt idx="160">
                  <c:v>43213</c:v>
                </c:pt>
                <c:pt idx="161">
                  <c:v>43214</c:v>
                </c:pt>
                <c:pt idx="162">
                  <c:v>43216</c:v>
                </c:pt>
                <c:pt idx="163">
                  <c:v>43217</c:v>
                </c:pt>
                <c:pt idx="164">
                  <c:v>43220</c:v>
                </c:pt>
                <c:pt idx="165">
                  <c:v>43221</c:v>
                </c:pt>
                <c:pt idx="166">
                  <c:v>43222</c:v>
                </c:pt>
                <c:pt idx="167">
                  <c:v>43223</c:v>
                </c:pt>
                <c:pt idx="168">
                  <c:v>43224</c:v>
                </c:pt>
                <c:pt idx="169">
                  <c:v>43227</c:v>
                </c:pt>
                <c:pt idx="170">
                  <c:v>43228</c:v>
                </c:pt>
                <c:pt idx="171">
                  <c:v>43229</c:v>
                </c:pt>
                <c:pt idx="172">
                  <c:v>43230</c:v>
                </c:pt>
                <c:pt idx="173">
                  <c:v>43231</c:v>
                </c:pt>
                <c:pt idx="174">
                  <c:v>43234</c:v>
                </c:pt>
                <c:pt idx="175">
                  <c:v>43235</c:v>
                </c:pt>
                <c:pt idx="176">
                  <c:v>43236</c:v>
                </c:pt>
                <c:pt idx="177">
                  <c:v>43237</c:v>
                </c:pt>
                <c:pt idx="178">
                  <c:v>43238</c:v>
                </c:pt>
                <c:pt idx="179">
                  <c:v>43241</c:v>
                </c:pt>
                <c:pt idx="180">
                  <c:v>43242</c:v>
                </c:pt>
                <c:pt idx="181">
                  <c:v>43243</c:v>
                </c:pt>
                <c:pt idx="182">
                  <c:v>43244</c:v>
                </c:pt>
                <c:pt idx="183">
                  <c:v>43245</c:v>
                </c:pt>
                <c:pt idx="184">
                  <c:v>43248</c:v>
                </c:pt>
                <c:pt idx="185">
                  <c:v>43249</c:v>
                </c:pt>
                <c:pt idx="186">
                  <c:v>43250</c:v>
                </c:pt>
                <c:pt idx="187">
                  <c:v>43251</c:v>
                </c:pt>
                <c:pt idx="188">
                  <c:v>43252</c:v>
                </c:pt>
                <c:pt idx="189">
                  <c:v>43255</c:v>
                </c:pt>
                <c:pt idx="190">
                  <c:v>43256</c:v>
                </c:pt>
                <c:pt idx="191">
                  <c:v>43257</c:v>
                </c:pt>
                <c:pt idx="192">
                  <c:v>43258</c:v>
                </c:pt>
                <c:pt idx="193">
                  <c:v>43259</c:v>
                </c:pt>
                <c:pt idx="194">
                  <c:v>43263</c:v>
                </c:pt>
                <c:pt idx="195">
                  <c:v>43264</c:v>
                </c:pt>
                <c:pt idx="196">
                  <c:v>43265</c:v>
                </c:pt>
                <c:pt idx="197">
                  <c:v>43266</c:v>
                </c:pt>
                <c:pt idx="198">
                  <c:v>43269</c:v>
                </c:pt>
                <c:pt idx="199">
                  <c:v>43270</c:v>
                </c:pt>
                <c:pt idx="200">
                  <c:v>43271</c:v>
                </c:pt>
                <c:pt idx="201">
                  <c:v>43272</c:v>
                </c:pt>
                <c:pt idx="202">
                  <c:v>43273</c:v>
                </c:pt>
                <c:pt idx="203">
                  <c:v>43276</c:v>
                </c:pt>
                <c:pt idx="204">
                  <c:v>43277</c:v>
                </c:pt>
                <c:pt idx="205">
                  <c:v>43278</c:v>
                </c:pt>
                <c:pt idx="206">
                  <c:v>43279</c:v>
                </c:pt>
                <c:pt idx="207">
                  <c:v>43280</c:v>
                </c:pt>
                <c:pt idx="208">
                  <c:v>43283</c:v>
                </c:pt>
                <c:pt idx="209">
                  <c:v>43284</c:v>
                </c:pt>
                <c:pt idx="210">
                  <c:v>43285</c:v>
                </c:pt>
                <c:pt idx="211">
                  <c:v>43286</c:v>
                </c:pt>
                <c:pt idx="212">
                  <c:v>43287</c:v>
                </c:pt>
                <c:pt idx="213">
                  <c:v>43290</c:v>
                </c:pt>
                <c:pt idx="214">
                  <c:v>43291</c:v>
                </c:pt>
                <c:pt idx="215">
                  <c:v>43292</c:v>
                </c:pt>
                <c:pt idx="216">
                  <c:v>43293</c:v>
                </c:pt>
                <c:pt idx="217">
                  <c:v>43294</c:v>
                </c:pt>
                <c:pt idx="218">
                  <c:v>43297</c:v>
                </c:pt>
                <c:pt idx="219">
                  <c:v>43298</c:v>
                </c:pt>
                <c:pt idx="220">
                  <c:v>43299</c:v>
                </c:pt>
                <c:pt idx="221">
                  <c:v>43300</c:v>
                </c:pt>
                <c:pt idx="222">
                  <c:v>43301</c:v>
                </c:pt>
                <c:pt idx="223">
                  <c:v>43304</c:v>
                </c:pt>
                <c:pt idx="224">
                  <c:v>43305</c:v>
                </c:pt>
                <c:pt idx="225">
                  <c:v>43306</c:v>
                </c:pt>
                <c:pt idx="226">
                  <c:v>43307</c:v>
                </c:pt>
                <c:pt idx="227">
                  <c:v>43308</c:v>
                </c:pt>
                <c:pt idx="228">
                  <c:v>43311</c:v>
                </c:pt>
                <c:pt idx="229">
                  <c:v>43312</c:v>
                </c:pt>
                <c:pt idx="230">
                  <c:v>43313</c:v>
                </c:pt>
                <c:pt idx="231">
                  <c:v>43314</c:v>
                </c:pt>
                <c:pt idx="232">
                  <c:v>43315</c:v>
                </c:pt>
                <c:pt idx="233">
                  <c:v>43318</c:v>
                </c:pt>
                <c:pt idx="234">
                  <c:v>43319</c:v>
                </c:pt>
                <c:pt idx="235">
                  <c:v>43320</c:v>
                </c:pt>
                <c:pt idx="236">
                  <c:v>43321</c:v>
                </c:pt>
                <c:pt idx="237">
                  <c:v>43322</c:v>
                </c:pt>
                <c:pt idx="238">
                  <c:v>43325</c:v>
                </c:pt>
                <c:pt idx="239">
                  <c:v>43326</c:v>
                </c:pt>
                <c:pt idx="240">
                  <c:v>43327</c:v>
                </c:pt>
                <c:pt idx="241">
                  <c:v>43328</c:v>
                </c:pt>
                <c:pt idx="242">
                  <c:v>43329</c:v>
                </c:pt>
                <c:pt idx="243">
                  <c:v>43332</c:v>
                </c:pt>
                <c:pt idx="244">
                  <c:v>43333</c:v>
                </c:pt>
                <c:pt idx="245">
                  <c:v>43334</c:v>
                </c:pt>
                <c:pt idx="246">
                  <c:v>43335</c:v>
                </c:pt>
                <c:pt idx="247">
                  <c:v>43336</c:v>
                </c:pt>
                <c:pt idx="248">
                  <c:v>43339</c:v>
                </c:pt>
                <c:pt idx="249">
                  <c:v>43340</c:v>
                </c:pt>
                <c:pt idx="250">
                  <c:v>43341</c:v>
                </c:pt>
                <c:pt idx="251">
                  <c:v>43342</c:v>
                </c:pt>
              </c:numCache>
            </c:numRef>
          </c:cat>
          <c:val>
            <c:numRef>
              <c:f>'Graph - historical bond yields'!$E$33:$E$350</c:f>
              <c:numCache>
                <c:formatCode>#,##0.000</c:formatCode>
                <c:ptCount val="318"/>
                <c:pt idx="0">
                  <c:v>2.7250000000000001</c:v>
                </c:pt>
                <c:pt idx="1">
                  <c:v>2.6949999999999998</c:v>
                </c:pt>
                <c:pt idx="2">
                  <c:v>2.7450000000000001</c:v>
                </c:pt>
                <c:pt idx="3">
                  <c:v>2.665</c:v>
                </c:pt>
                <c:pt idx="4">
                  <c:v>2.7050000000000001</c:v>
                </c:pt>
                <c:pt idx="5">
                  <c:v>2.645</c:v>
                </c:pt>
                <c:pt idx="6">
                  <c:v>2.67</c:v>
                </c:pt>
                <c:pt idx="7">
                  <c:v>2.7050000000000001</c:v>
                </c:pt>
                <c:pt idx="8">
                  <c:v>2.7349999999999999</c:v>
                </c:pt>
                <c:pt idx="9">
                  <c:v>2.7949999999999999</c:v>
                </c:pt>
                <c:pt idx="10">
                  <c:v>2.8050000000000002</c:v>
                </c:pt>
                <c:pt idx="11">
                  <c:v>2.86</c:v>
                </c:pt>
                <c:pt idx="12">
                  <c:v>2.88</c:v>
                </c:pt>
                <c:pt idx="13">
                  <c:v>2.89</c:v>
                </c:pt>
                <c:pt idx="14">
                  <c:v>2.89</c:v>
                </c:pt>
                <c:pt idx="15">
                  <c:v>2.855</c:v>
                </c:pt>
                <c:pt idx="16">
                  <c:v>2.86</c:v>
                </c:pt>
                <c:pt idx="17">
                  <c:v>2.835</c:v>
                </c:pt>
                <c:pt idx="18">
                  <c:v>2.85</c:v>
                </c:pt>
                <c:pt idx="19">
                  <c:v>2.9249999999999998</c:v>
                </c:pt>
                <c:pt idx="20">
                  <c:v>2.9049999999999998</c:v>
                </c:pt>
                <c:pt idx="21">
                  <c:v>2.9350000000000001</c:v>
                </c:pt>
                <c:pt idx="22">
                  <c:v>2.9049999999999998</c:v>
                </c:pt>
                <c:pt idx="23">
                  <c:v>2.87</c:v>
                </c:pt>
                <c:pt idx="24">
                  <c:v>2.8450000000000002</c:v>
                </c:pt>
                <c:pt idx="25">
                  <c:v>2.88</c:v>
                </c:pt>
                <c:pt idx="26">
                  <c:v>2.8849999999999998</c:v>
                </c:pt>
                <c:pt idx="27">
                  <c:v>2.895</c:v>
                </c:pt>
                <c:pt idx="28">
                  <c:v>2.88</c:v>
                </c:pt>
                <c:pt idx="29">
                  <c:v>2.8650000000000002</c:v>
                </c:pt>
                <c:pt idx="30">
                  <c:v>2.855</c:v>
                </c:pt>
                <c:pt idx="31">
                  <c:v>2.81</c:v>
                </c:pt>
                <c:pt idx="32">
                  <c:v>2.8250000000000002</c:v>
                </c:pt>
                <c:pt idx="33">
                  <c:v>2.7850000000000001</c:v>
                </c:pt>
                <c:pt idx="34">
                  <c:v>2.8250000000000002</c:v>
                </c:pt>
                <c:pt idx="35">
                  <c:v>2.84</c:v>
                </c:pt>
                <c:pt idx="36">
                  <c:v>2.8650000000000002</c:v>
                </c:pt>
                <c:pt idx="37">
                  <c:v>2.835</c:v>
                </c:pt>
                <c:pt idx="38">
                  <c:v>2.8250000000000002</c:v>
                </c:pt>
                <c:pt idx="39">
                  <c:v>2.82</c:v>
                </c:pt>
                <c:pt idx="40">
                  <c:v>2.835</c:v>
                </c:pt>
                <c:pt idx="41">
                  <c:v>2.79</c:v>
                </c:pt>
                <c:pt idx="42">
                  <c:v>2.73</c:v>
                </c:pt>
                <c:pt idx="43">
                  <c:v>2.7650000000000001</c:v>
                </c:pt>
                <c:pt idx="44">
                  <c:v>2.7149999999999999</c:v>
                </c:pt>
                <c:pt idx="45">
                  <c:v>2.63</c:v>
                </c:pt>
                <c:pt idx="46">
                  <c:v>2.63</c:v>
                </c:pt>
                <c:pt idx="47">
                  <c:v>2.645</c:v>
                </c:pt>
                <c:pt idx="48">
                  <c:v>2.6349999999999998</c:v>
                </c:pt>
                <c:pt idx="49">
                  <c:v>2.6549999999999998</c:v>
                </c:pt>
                <c:pt idx="50">
                  <c:v>2.67</c:v>
                </c:pt>
                <c:pt idx="51">
                  <c:v>2.6850000000000001</c:v>
                </c:pt>
                <c:pt idx="52">
                  <c:v>2.72</c:v>
                </c:pt>
                <c:pt idx="53">
                  <c:v>2.65</c:v>
                </c:pt>
                <c:pt idx="54">
                  <c:v>2.645</c:v>
                </c:pt>
                <c:pt idx="55">
                  <c:v>2.6349999999999998</c:v>
                </c:pt>
                <c:pt idx="56">
                  <c:v>2.605</c:v>
                </c:pt>
                <c:pt idx="57">
                  <c:v>2.61</c:v>
                </c:pt>
                <c:pt idx="58">
                  <c:v>2.585</c:v>
                </c:pt>
                <c:pt idx="59">
                  <c:v>2.57</c:v>
                </c:pt>
                <c:pt idx="60">
                  <c:v>2.5649999999999999</c:v>
                </c:pt>
                <c:pt idx="61">
                  <c:v>2.585</c:v>
                </c:pt>
                <c:pt idx="62">
                  <c:v>2.5550000000000002</c:v>
                </c:pt>
                <c:pt idx="63">
                  <c:v>2.5299999999999998</c:v>
                </c:pt>
                <c:pt idx="64">
                  <c:v>2.56</c:v>
                </c:pt>
                <c:pt idx="65">
                  <c:v>2.5950000000000002</c:v>
                </c:pt>
                <c:pt idx="66">
                  <c:v>2.605</c:v>
                </c:pt>
                <c:pt idx="67">
                  <c:v>2.66</c:v>
                </c:pt>
                <c:pt idx="68">
                  <c:v>2.57</c:v>
                </c:pt>
                <c:pt idx="69">
                  <c:v>2.5750000000000002</c:v>
                </c:pt>
                <c:pt idx="70">
                  <c:v>2.59</c:v>
                </c:pt>
                <c:pt idx="71">
                  <c:v>2.62</c:v>
                </c:pt>
                <c:pt idx="72">
                  <c:v>2.585</c:v>
                </c:pt>
                <c:pt idx="73">
                  <c:v>2.585</c:v>
                </c:pt>
                <c:pt idx="74">
                  <c:v>2.62</c:v>
                </c:pt>
                <c:pt idx="75">
                  <c:v>2.59</c:v>
                </c:pt>
                <c:pt idx="76">
                  <c:v>2.5950000000000002</c:v>
                </c:pt>
                <c:pt idx="77">
                  <c:v>2.64</c:v>
                </c:pt>
                <c:pt idx="78">
                  <c:v>2.7</c:v>
                </c:pt>
                <c:pt idx="79">
                  <c:v>2.73</c:v>
                </c:pt>
                <c:pt idx="80">
                  <c:v>2.7749999999999999</c:v>
                </c:pt>
                <c:pt idx="81">
                  <c:v>2.7549999999999999</c:v>
                </c:pt>
                <c:pt idx="82">
                  <c:v>2.73</c:v>
                </c:pt>
                <c:pt idx="83">
                  <c:v>2.6949999999999998</c:v>
                </c:pt>
                <c:pt idx="84">
                  <c:v>2.72</c:v>
                </c:pt>
                <c:pt idx="85">
                  <c:v>2.7450000000000001</c:v>
                </c:pt>
                <c:pt idx="86">
                  <c:v>2.71</c:v>
                </c:pt>
                <c:pt idx="87">
                  <c:v>2.67</c:v>
                </c:pt>
                <c:pt idx="88">
                  <c:v>2.68</c:v>
                </c:pt>
                <c:pt idx="89">
                  <c:v>2.7050000000000001</c:v>
                </c:pt>
                <c:pt idx="90">
                  <c:v>2.75</c:v>
                </c:pt>
                <c:pt idx="91">
                  <c:v>2.7650000000000001</c:v>
                </c:pt>
                <c:pt idx="92">
                  <c:v>2.7850000000000001</c:v>
                </c:pt>
                <c:pt idx="93">
                  <c:v>2.8</c:v>
                </c:pt>
                <c:pt idx="94">
                  <c:v>2.8</c:v>
                </c:pt>
                <c:pt idx="95">
                  <c:v>2.8149999999999999</c:v>
                </c:pt>
                <c:pt idx="96">
                  <c:v>2.835</c:v>
                </c:pt>
                <c:pt idx="97">
                  <c:v>2.89</c:v>
                </c:pt>
                <c:pt idx="98">
                  <c:v>2.88</c:v>
                </c:pt>
                <c:pt idx="99">
                  <c:v>2.85</c:v>
                </c:pt>
                <c:pt idx="100">
                  <c:v>2.8450000000000002</c:v>
                </c:pt>
                <c:pt idx="101">
                  <c:v>2.8650000000000002</c:v>
                </c:pt>
                <c:pt idx="102">
                  <c:v>2.87</c:v>
                </c:pt>
                <c:pt idx="103">
                  <c:v>2.88</c:v>
                </c:pt>
                <c:pt idx="104">
                  <c:v>2.83</c:v>
                </c:pt>
                <c:pt idx="105">
                  <c:v>2.8250000000000002</c:v>
                </c:pt>
                <c:pt idx="106">
                  <c:v>2.85</c:v>
                </c:pt>
                <c:pt idx="107">
                  <c:v>2.9550000000000001</c:v>
                </c:pt>
                <c:pt idx="108">
                  <c:v>2.84</c:v>
                </c:pt>
                <c:pt idx="109">
                  <c:v>2.8650000000000002</c:v>
                </c:pt>
                <c:pt idx="110">
                  <c:v>2.91</c:v>
                </c:pt>
                <c:pt idx="111">
                  <c:v>2.88</c:v>
                </c:pt>
                <c:pt idx="112">
                  <c:v>2.93</c:v>
                </c:pt>
                <c:pt idx="113">
                  <c:v>2.895</c:v>
                </c:pt>
                <c:pt idx="114">
                  <c:v>2.87</c:v>
                </c:pt>
                <c:pt idx="115">
                  <c:v>2.94</c:v>
                </c:pt>
                <c:pt idx="116">
                  <c:v>2.9449999999999998</c:v>
                </c:pt>
                <c:pt idx="117">
                  <c:v>2.9049999999999998</c:v>
                </c:pt>
                <c:pt idx="118">
                  <c:v>2.92</c:v>
                </c:pt>
                <c:pt idx="119">
                  <c:v>2.8849999999999998</c:v>
                </c:pt>
                <c:pt idx="120">
                  <c:v>2.895</c:v>
                </c:pt>
                <c:pt idx="121">
                  <c:v>2.87</c:v>
                </c:pt>
                <c:pt idx="122">
                  <c:v>2.8</c:v>
                </c:pt>
                <c:pt idx="123">
                  <c:v>2.78</c:v>
                </c:pt>
                <c:pt idx="124">
                  <c:v>2.83</c:v>
                </c:pt>
                <c:pt idx="125">
                  <c:v>2.7749999999999999</c:v>
                </c:pt>
                <c:pt idx="126">
                  <c:v>2.7549999999999999</c:v>
                </c:pt>
                <c:pt idx="127">
                  <c:v>2.7650000000000001</c:v>
                </c:pt>
                <c:pt idx="128">
                  <c:v>2.84</c:v>
                </c:pt>
                <c:pt idx="129">
                  <c:v>2.8149999999999999</c:v>
                </c:pt>
                <c:pt idx="130">
                  <c:v>2.8250000000000002</c:v>
                </c:pt>
                <c:pt idx="131">
                  <c:v>2.8</c:v>
                </c:pt>
                <c:pt idx="132">
                  <c:v>2.84</c:v>
                </c:pt>
                <c:pt idx="133">
                  <c:v>2.8250000000000002</c:v>
                </c:pt>
                <c:pt idx="134">
                  <c:v>2.76</c:v>
                </c:pt>
                <c:pt idx="135">
                  <c:v>2.7250000000000001</c:v>
                </c:pt>
                <c:pt idx="136">
                  <c:v>2.71</c:v>
                </c:pt>
                <c:pt idx="137">
                  <c:v>2.7250000000000001</c:v>
                </c:pt>
                <c:pt idx="138">
                  <c:v>2.72</c:v>
                </c:pt>
                <c:pt idx="139">
                  <c:v>2.7149999999999999</c:v>
                </c:pt>
                <c:pt idx="140">
                  <c:v>2.72</c:v>
                </c:pt>
                <c:pt idx="141">
                  <c:v>2.67</c:v>
                </c:pt>
                <c:pt idx="142">
                  <c:v>2.6850000000000001</c:v>
                </c:pt>
                <c:pt idx="143">
                  <c:v>2.67</c:v>
                </c:pt>
                <c:pt idx="144">
                  <c:v>2.605</c:v>
                </c:pt>
                <c:pt idx="145">
                  <c:v>2.6150000000000002</c:v>
                </c:pt>
                <c:pt idx="146">
                  <c:v>2.62</c:v>
                </c:pt>
                <c:pt idx="147">
                  <c:v>2.64</c:v>
                </c:pt>
                <c:pt idx="148">
                  <c:v>2.68</c:v>
                </c:pt>
                <c:pt idx="149">
                  <c:v>2.67</c:v>
                </c:pt>
                <c:pt idx="150">
                  <c:v>2.69</c:v>
                </c:pt>
                <c:pt idx="151">
                  <c:v>2.72</c:v>
                </c:pt>
                <c:pt idx="152">
                  <c:v>2.69</c:v>
                </c:pt>
                <c:pt idx="153">
                  <c:v>2.6749999999999998</c:v>
                </c:pt>
                <c:pt idx="154">
                  <c:v>2.7450000000000001</c:v>
                </c:pt>
                <c:pt idx="155">
                  <c:v>2.76</c:v>
                </c:pt>
                <c:pt idx="156">
                  <c:v>2.7749999999999999</c:v>
                </c:pt>
                <c:pt idx="157">
                  <c:v>2.76</c:v>
                </c:pt>
                <c:pt idx="158">
                  <c:v>2.7949999999999999</c:v>
                </c:pt>
                <c:pt idx="159">
                  <c:v>2.82</c:v>
                </c:pt>
                <c:pt idx="160">
                  <c:v>2.875</c:v>
                </c:pt>
                <c:pt idx="161">
                  <c:v>2.85</c:v>
                </c:pt>
                <c:pt idx="162">
                  <c:v>2.875</c:v>
                </c:pt>
                <c:pt idx="163">
                  <c:v>2.835</c:v>
                </c:pt>
                <c:pt idx="164">
                  <c:v>2.78</c:v>
                </c:pt>
                <c:pt idx="165">
                  <c:v>2.7650000000000001</c:v>
                </c:pt>
                <c:pt idx="166">
                  <c:v>2.8050000000000002</c:v>
                </c:pt>
                <c:pt idx="167">
                  <c:v>2.82</c:v>
                </c:pt>
                <c:pt idx="168">
                  <c:v>2.7850000000000001</c:v>
                </c:pt>
                <c:pt idx="169">
                  <c:v>2.7650000000000001</c:v>
                </c:pt>
                <c:pt idx="170">
                  <c:v>2.75</c:v>
                </c:pt>
                <c:pt idx="171">
                  <c:v>2.79</c:v>
                </c:pt>
                <c:pt idx="172">
                  <c:v>2.7850000000000001</c:v>
                </c:pt>
                <c:pt idx="173">
                  <c:v>2.79</c:v>
                </c:pt>
                <c:pt idx="174">
                  <c:v>2.7850000000000001</c:v>
                </c:pt>
                <c:pt idx="175">
                  <c:v>2.84</c:v>
                </c:pt>
                <c:pt idx="176">
                  <c:v>2.895</c:v>
                </c:pt>
                <c:pt idx="177">
                  <c:v>2.9350000000000001</c:v>
                </c:pt>
                <c:pt idx="178">
                  <c:v>2.915</c:v>
                </c:pt>
                <c:pt idx="179">
                  <c:v>2.9</c:v>
                </c:pt>
                <c:pt idx="180">
                  <c:v>2.875</c:v>
                </c:pt>
                <c:pt idx="181">
                  <c:v>2.85</c:v>
                </c:pt>
                <c:pt idx="182">
                  <c:v>2.8149999999999999</c:v>
                </c:pt>
                <c:pt idx="183">
                  <c:v>2.7949999999999999</c:v>
                </c:pt>
                <c:pt idx="184">
                  <c:v>2.76</c:v>
                </c:pt>
                <c:pt idx="185">
                  <c:v>2.6949999999999998</c:v>
                </c:pt>
                <c:pt idx="186">
                  <c:v>2.65</c:v>
                </c:pt>
                <c:pt idx="187">
                  <c:v>2.68</c:v>
                </c:pt>
                <c:pt idx="188">
                  <c:v>2.71</c:v>
                </c:pt>
                <c:pt idx="189">
                  <c:v>2.74</c:v>
                </c:pt>
                <c:pt idx="190">
                  <c:v>2.7349999999999999</c:v>
                </c:pt>
                <c:pt idx="191">
                  <c:v>2.77</c:v>
                </c:pt>
                <c:pt idx="192">
                  <c:v>2.85</c:v>
                </c:pt>
                <c:pt idx="193">
                  <c:v>2.7850000000000001</c:v>
                </c:pt>
                <c:pt idx="194">
                  <c:v>2.81</c:v>
                </c:pt>
                <c:pt idx="195">
                  <c:v>2.7850000000000001</c:v>
                </c:pt>
                <c:pt idx="196">
                  <c:v>2.7349999999999999</c:v>
                </c:pt>
                <c:pt idx="197">
                  <c:v>2.7</c:v>
                </c:pt>
                <c:pt idx="198">
                  <c:v>2.6749999999999998</c:v>
                </c:pt>
                <c:pt idx="199">
                  <c:v>2.63</c:v>
                </c:pt>
                <c:pt idx="200">
                  <c:v>2.66</c:v>
                </c:pt>
                <c:pt idx="201">
                  <c:v>2.68</c:v>
                </c:pt>
                <c:pt idx="202">
                  <c:v>2.6549999999999998</c:v>
                </c:pt>
                <c:pt idx="203">
                  <c:v>2.6349999999999998</c:v>
                </c:pt>
                <c:pt idx="204">
                  <c:v>2.645</c:v>
                </c:pt>
                <c:pt idx="205">
                  <c:v>2.63</c:v>
                </c:pt>
                <c:pt idx="206">
                  <c:v>2.62</c:v>
                </c:pt>
                <c:pt idx="207">
                  <c:v>2.6349999999999998</c:v>
                </c:pt>
                <c:pt idx="208">
                  <c:v>2.6</c:v>
                </c:pt>
                <c:pt idx="209">
                  <c:v>2.62</c:v>
                </c:pt>
                <c:pt idx="210">
                  <c:v>2.59</c:v>
                </c:pt>
                <c:pt idx="211">
                  <c:v>2.6</c:v>
                </c:pt>
                <c:pt idx="212">
                  <c:v>2.63</c:v>
                </c:pt>
                <c:pt idx="213">
                  <c:v>2.6150000000000002</c:v>
                </c:pt>
                <c:pt idx="214">
                  <c:v>2.6349999999999998</c:v>
                </c:pt>
                <c:pt idx="215">
                  <c:v>2.61</c:v>
                </c:pt>
                <c:pt idx="216">
                  <c:v>2.63</c:v>
                </c:pt>
                <c:pt idx="217">
                  <c:v>2.6349999999999998</c:v>
                </c:pt>
                <c:pt idx="218">
                  <c:v>2.64</c:v>
                </c:pt>
                <c:pt idx="219">
                  <c:v>2.66</c:v>
                </c:pt>
                <c:pt idx="220">
                  <c:v>2.6349999999999998</c:v>
                </c:pt>
                <c:pt idx="221">
                  <c:v>2.66</c:v>
                </c:pt>
                <c:pt idx="222">
                  <c:v>2.62</c:v>
                </c:pt>
                <c:pt idx="223">
                  <c:v>2.67</c:v>
                </c:pt>
                <c:pt idx="224">
                  <c:v>2.72</c:v>
                </c:pt>
                <c:pt idx="225">
                  <c:v>2.68</c:v>
                </c:pt>
                <c:pt idx="226">
                  <c:v>2.6850000000000001</c:v>
                </c:pt>
                <c:pt idx="227">
                  <c:v>2.645</c:v>
                </c:pt>
                <c:pt idx="228">
                  <c:v>2.65</c:v>
                </c:pt>
                <c:pt idx="229">
                  <c:v>2.65</c:v>
                </c:pt>
                <c:pt idx="230">
                  <c:v>2.69</c:v>
                </c:pt>
                <c:pt idx="231">
                  <c:v>2.73</c:v>
                </c:pt>
                <c:pt idx="232">
                  <c:v>2.7250000000000001</c:v>
                </c:pt>
                <c:pt idx="233">
                  <c:v>2.6749999999999998</c:v>
                </c:pt>
                <c:pt idx="234">
                  <c:v>2.66</c:v>
                </c:pt>
                <c:pt idx="235">
                  <c:v>2.68</c:v>
                </c:pt>
                <c:pt idx="236">
                  <c:v>2.6549999999999998</c:v>
                </c:pt>
                <c:pt idx="237">
                  <c:v>2.59</c:v>
                </c:pt>
                <c:pt idx="238">
                  <c:v>2.58</c:v>
                </c:pt>
                <c:pt idx="239">
                  <c:v>2.59</c:v>
                </c:pt>
                <c:pt idx="240">
                  <c:v>2.585</c:v>
                </c:pt>
                <c:pt idx="241">
                  <c:v>2.56</c:v>
                </c:pt>
                <c:pt idx="242">
                  <c:v>2.5499999999999998</c:v>
                </c:pt>
                <c:pt idx="243">
                  <c:v>2.5299999999999998</c:v>
                </c:pt>
                <c:pt idx="244">
                  <c:v>2.54</c:v>
                </c:pt>
                <c:pt idx="245">
                  <c:v>2.5449999999999999</c:v>
                </c:pt>
                <c:pt idx="246">
                  <c:v>2.5350000000000001</c:v>
                </c:pt>
                <c:pt idx="247">
                  <c:v>2.5350000000000001</c:v>
                </c:pt>
                <c:pt idx="248">
                  <c:v>2.54</c:v>
                </c:pt>
                <c:pt idx="249">
                  <c:v>2.56</c:v>
                </c:pt>
                <c:pt idx="250">
                  <c:v>2.5499999999999998</c:v>
                </c:pt>
                <c:pt idx="251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2B5-AA9B-4B99B2CD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</c:scaling>
        <c:delete val="0"/>
        <c:axPos val="b"/>
        <c:numFmt formatCode="dd\-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2785296"/>
        <c:crossesAt val="0"/>
        <c:auto val="1"/>
        <c:lblOffset val="100"/>
        <c:baseTimeUnit val="days"/>
        <c:majorUnit val="1"/>
        <c:majorTimeUnit val="months"/>
      </c:dateAx>
      <c:valAx>
        <c:axId val="432785296"/>
        <c:scaling>
          <c:orientation val="minMax"/>
          <c:max val="4"/>
          <c:min val="1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zoomScale="94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18 4-3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4-3" id="{1A4D331A-B81B-4C37-8D7F-05D5830FE500}" vid="{8CA8FF22-AC08-4873-87D0-1491FCF763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9"/>
  <sheetViews>
    <sheetView showGridLines="0" workbookViewId="0">
      <selection activeCell="F28" sqref="F28"/>
    </sheetView>
  </sheetViews>
  <sheetFormatPr defaultColWidth="0" defaultRowHeight="12.75" zeroHeight="1" x14ac:dyDescent="0.2"/>
  <cols>
    <col min="1" max="1" width="9" style="1" customWidth="1"/>
    <col min="2" max="2" width="14.375" style="1" customWidth="1"/>
    <col min="3" max="3" width="11.875" style="1" customWidth="1"/>
    <col min="4" max="4" width="11.625" style="1" customWidth="1"/>
    <col min="5" max="5" width="32.875" style="1" customWidth="1"/>
    <col min="6" max="6" width="17.375" style="1" customWidth="1"/>
    <col min="7" max="7" width="9" style="1" customWidth="1"/>
    <col min="8" max="16384" width="8" style="1" hidden="1"/>
  </cols>
  <sheetData>
    <row r="1" spans="2:7" ht="13.5" thickBot="1" x14ac:dyDescent="0.25"/>
    <row r="2" spans="2:7" ht="16.5" thickBot="1" x14ac:dyDescent="0.3">
      <c r="B2" s="87" t="s">
        <v>2</v>
      </c>
      <c r="C2" s="88"/>
      <c r="D2" s="89"/>
      <c r="E2" s="4"/>
      <c r="F2" s="4"/>
    </row>
    <row r="3" spans="2:7" ht="16.5" thickBot="1" x14ac:dyDescent="0.3">
      <c r="B3" s="14" t="s">
        <v>0</v>
      </c>
      <c r="C3" s="107" t="s">
        <v>73</v>
      </c>
      <c r="D3" s="108" t="s">
        <v>74</v>
      </c>
      <c r="E3" s="4"/>
      <c r="F3" s="4"/>
      <c r="G3" s="2"/>
    </row>
    <row r="4" spans="2:7" ht="16.5" thickBot="1" x14ac:dyDescent="0.3">
      <c r="B4" s="15" t="s">
        <v>1</v>
      </c>
      <c r="C4" s="109">
        <v>46894</v>
      </c>
      <c r="D4" s="110">
        <v>47078</v>
      </c>
      <c r="E4" s="4"/>
      <c r="F4" s="4"/>
    </row>
    <row r="5" spans="2:7" ht="15.75" thickBot="1" x14ac:dyDescent="0.25">
      <c r="B5" s="4"/>
      <c r="C5" s="4"/>
      <c r="D5" s="4"/>
      <c r="E5" s="4"/>
      <c r="F5" s="4"/>
    </row>
    <row r="6" spans="2:7" ht="32.25" thickBot="1" x14ac:dyDescent="0.25">
      <c r="B6" s="145" t="s">
        <v>3</v>
      </c>
      <c r="C6" s="144" t="str">
        <f>C3</f>
        <v>TB149</v>
      </c>
      <c r="D6" s="82" t="str">
        <f>D3</f>
        <v>TB152</v>
      </c>
      <c r="E6" s="142" t="s">
        <v>5</v>
      </c>
      <c r="F6" s="16" t="s">
        <v>4</v>
      </c>
    </row>
    <row r="7" spans="2:7" ht="15" x14ac:dyDescent="0.2">
      <c r="B7" s="146">
        <v>43315</v>
      </c>
      <c r="C7" s="104">
        <v>2.7250000000000001</v>
      </c>
      <c r="D7" s="143">
        <v>2.7250000000000001</v>
      </c>
      <c r="E7" s="80">
        <f t="shared" ref="E7:E22" si="0">DATE(YEAR(B7)+10,MONTH(B7),DAY(B7))</f>
        <v>46968</v>
      </c>
      <c r="F7" s="17">
        <f t="shared" ref="F7:F26" si="1">C7+(E7-C$4)*(D7-C7)/(D$4-C$4)</f>
        <v>2.7250000000000001</v>
      </c>
    </row>
    <row r="8" spans="2:7" ht="15" x14ac:dyDescent="0.2">
      <c r="B8" s="103">
        <v>43318</v>
      </c>
      <c r="C8" s="104">
        <v>2.6749999999999998</v>
      </c>
      <c r="D8" s="104">
        <v>2.6749999999999998</v>
      </c>
      <c r="E8" s="80">
        <f t="shared" si="0"/>
        <v>46971</v>
      </c>
      <c r="F8" s="17">
        <f t="shared" si="1"/>
        <v>2.6749999999999998</v>
      </c>
    </row>
    <row r="9" spans="2:7" ht="15" x14ac:dyDescent="0.2">
      <c r="B9" s="103">
        <v>43319</v>
      </c>
      <c r="C9" s="104">
        <v>2.6549999999999998</v>
      </c>
      <c r="D9" s="104">
        <v>2.66</v>
      </c>
      <c r="E9" s="80">
        <f t="shared" si="0"/>
        <v>46972</v>
      </c>
      <c r="F9" s="17">
        <f>C9+(E9-C$4)*(D9-C9)/(D$4-C$4)</f>
        <v>2.6571195652173913</v>
      </c>
    </row>
    <row r="10" spans="2:7" ht="15" x14ac:dyDescent="0.2">
      <c r="B10" s="103">
        <v>43320</v>
      </c>
      <c r="C10" s="104">
        <v>2.6749999999999998</v>
      </c>
      <c r="D10" s="104">
        <v>2.68</v>
      </c>
      <c r="E10" s="80">
        <f t="shared" si="0"/>
        <v>46973</v>
      </c>
      <c r="F10" s="17">
        <f t="shared" si="1"/>
        <v>2.6771467391304347</v>
      </c>
    </row>
    <row r="11" spans="2:7" ht="15" x14ac:dyDescent="0.2">
      <c r="B11" s="103">
        <v>43321</v>
      </c>
      <c r="C11" s="104">
        <v>2.65</v>
      </c>
      <c r="D11" s="104">
        <v>2.6549999999999998</v>
      </c>
      <c r="E11" s="80">
        <f t="shared" si="0"/>
        <v>46974</v>
      </c>
      <c r="F11" s="17">
        <f t="shared" si="1"/>
        <v>2.652173913043478</v>
      </c>
    </row>
    <row r="12" spans="2:7" ht="15" x14ac:dyDescent="0.2">
      <c r="B12" s="103">
        <v>43322</v>
      </c>
      <c r="C12" s="104">
        <v>2.585</v>
      </c>
      <c r="D12" s="104">
        <v>2.59</v>
      </c>
      <c r="E12" s="80">
        <f t="shared" si="0"/>
        <v>46975</v>
      </c>
      <c r="F12" s="17">
        <f t="shared" si="1"/>
        <v>2.5872010869565218</v>
      </c>
    </row>
    <row r="13" spans="2:7" ht="15" x14ac:dyDescent="0.2">
      <c r="B13" s="103">
        <v>43325</v>
      </c>
      <c r="C13" s="104">
        <v>2.58</v>
      </c>
      <c r="D13" s="104">
        <v>2.58</v>
      </c>
      <c r="E13" s="80">
        <f t="shared" si="0"/>
        <v>46978</v>
      </c>
      <c r="F13" s="17">
        <f t="shared" si="1"/>
        <v>2.58</v>
      </c>
    </row>
    <row r="14" spans="2:7" ht="15" x14ac:dyDescent="0.2">
      <c r="B14" s="103">
        <v>43326</v>
      </c>
      <c r="C14" s="104">
        <v>2.59</v>
      </c>
      <c r="D14" s="104">
        <v>2.59</v>
      </c>
      <c r="E14" s="80">
        <f t="shared" si="0"/>
        <v>46979</v>
      </c>
      <c r="F14" s="17">
        <f t="shared" si="1"/>
        <v>2.59</v>
      </c>
    </row>
    <row r="15" spans="2:7" ht="15" x14ac:dyDescent="0.2">
      <c r="B15" s="103">
        <v>43327</v>
      </c>
      <c r="C15" s="104">
        <v>2.58</v>
      </c>
      <c r="D15" s="104">
        <v>2.585</v>
      </c>
      <c r="E15" s="80">
        <f>DATE(YEAR(B15)+10,MONTH(B15),DAY(B15))</f>
        <v>46980</v>
      </c>
      <c r="F15" s="17">
        <f t="shared" si="1"/>
        <v>2.5823369565217393</v>
      </c>
    </row>
    <row r="16" spans="2:7" ht="15" x14ac:dyDescent="0.2">
      <c r="B16" s="103">
        <v>43328</v>
      </c>
      <c r="C16" s="104">
        <v>2.5550000000000002</v>
      </c>
      <c r="D16" s="104">
        <v>2.56</v>
      </c>
      <c r="E16" s="80">
        <f t="shared" si="0"/>
        <v>46981</v>
      </c>
      <c r="F16" s="17">
        <f t="shared" si="1"/>
        <v>2.5573641304347827</v>
      </c>
    </row>
    <row r="17" spans="2:6" ht="15" x14ac:dyDescent="0.2">
      <c r="B17" s="103">
        <v>43329</v>
      </c>
      <c r="C17" s="104">
        <v>2.5449999999999999</v>
      </c>
      <c r="D17" s="104">
        <v>2.5499999999999998</v>
      </c>
      <c r="E17" s="80">
        <f t="shared" si="0"/>
        <v>46982</v>
      </c>
      <c r="F17" s="17">
        <f t="shared" si="1"/>
        <v>2.5473913043478258</v>
      </c>
    </row>
    <row r="18" spans="2:6" ht="15" x14ac:dyDescent="0.2">
      <c r="B18" s="103">
        <v>43332</v>
      </c>
      <c r="C18" s="104">
        <v>2.5249999999999999</v>
      </c>
      <c r="D18" s="104">
        <v>2.5299999999999998</v>
      </c>
      <c r="E18" s="80">
        <f t="shared" si="0"/>
        <v>46985</v>
      </c>
      <c r="F18" s="17">
        <f t="shared" si="1"/>
        <v>2.5274728260869566</v>
      </c>
    </row>
    <row r="19" spans="2:6" ht="15" x14ac:dyDescent="0.2">
      <c r="B19" s="103">
        <v>43333</v>
      </c>
      <c r="C19" s="104">
        <v>2.5350000000000001</v>
      </c>
      <c r="D19" s="104">
        <v>2.54</v>
      </c>
      <c r="E19" s="80">
        <f t="shared" si="0"/>
        <v>46986</v>
      </c>
      <c r="F19" s="17">
        <f t="shared" si="1"/>
        <v>2.5375000000000001</v>
      </c>
    </row>
    <row r="20" spans="2:6" ht="15" x14ac:dyDescent="0.2">
      <c r="B20" s="103">
        <v>43334</v>
      </c>
      <c r="C20" s="104">
        <v>2.54</v>
      </c>
      <c r="D20" s="104">
        <v>2.5449999999999999</v>
      </c>
      <c r="E20" s="80">
        <f t="shared" si="0"/>
        <v>46987</v>
      </c>
      <c r="F20" s="17">
        <f t="shared" si="1"/>
        <v>2.5425271739130433</v>
      </c>
    </row>
    <row r="21" spans="2:6" ht="15" x14ac:dyDescent="0.2">
      <c r="B21" s="103">
        <v>43335</v>
      </c>
      <c r="C21" s="104">
        <v>2.5299999999999998</v>
      </c>
      <c r="D21" s="104">
        <v>2.5350000000000001</v>
      </c>
      <c r="E21" s="80">
        <f t="shared" si="0"/>
        <v>46988</v>
      </c>
      <c r="F21" s="17">
        <f t="shared" si="1"/>
        <v>2.5325543478260868</v>
      </c>
    </row>
    <row r="22" spans="2:6" ht="15" x14ac:dyDescent="0.2">
      <c r="B22" s="103">
        <v>43336</v>
      </c>
      <c r="C22" s="104">
        <v>2.5350000000000001</v>
      </c>
      <c r="D22" s="104">
        <v>2.5350000000000001</v>
      </c>
      <c r="E22" s="80">
        <f t="shared" si="0"/>
        <v>46989</v>
      </c>
      <c r="F22" s="17">
        <f t="shared" si="1"/>
        <v>2.5350000000000001</v>
      </c>
    </row>
    <row r="23" spans="2:6" ht="15" x14ac:dyDescent="0.2">
      <c r="B23" s="103">
        <v>43339</v>
      </c>
      <c r="C23" s="104">
        <v>2.54</v>
      </c>
      <c r="D23" s="104">
        <v>2.54</v>
      </c>
      <c r="E23" s="80">
        <f>DATE(YEAR(B23)+10,MONTH(B23),DAY(B23))</f>
        <v>46992</v>
      </c>
      <c r="F23" s="17">
        <f t="shared" si="1"/>
        <v>2.54</v>
      </c>
    </row>
    <row r="24" spans="2:6" ht="15" x14ac:dyDescent="0.2">
      <c r="B24" s="103">
        <v>43340</v>
      </c>
      <c r="C24" s="104">
        <v>2.56</v>
      </c>
      <c r="D24" s="104">
        <v>2.56</v>
      </c>
      <c r="E24" s="80">
        <f>DATE(YEAR(B24)+10,MONTH(B24),DAY(B24))</f>
        <v>46993</v>
      </c>
      <c r="F24" s="17">
        <f>C24+(E24-C$4)*(D24-C24)/(D$4-C$4)</f>
        <v>2.56</v>
      </c>
    </row>
    <row r="25" spans="2:6" ht="15" x14ac:dyDescent="0.2">
      <c r="B25" s="103">
        <v>43341</v>
      </c>
      <c r="C25" s="104">
        <v>2.5499999999999998</v>
      </c>
      <c r="D25" s="104">
        <v>2.5499999999999998</v>
      </c>
      <c r="E25" s="80">
        <f>DATE(YEAR(B25)+10,MONTH(B25),DAY(B25))</f>
        <v>46994</v>
      </c>
      <c r="F25" s="17">
        <f t="shared" si="1"/>
        <v>2.5499999999999998</v>
      </c>
    </row>
    <row r="26" spans="2:6" ht="15.75" thickBot="1" x14ac:dyDescent="0.25">
      <c r="B26" s="105">
        <v>43342</v>
      </c>
      <c r="C26" s="106">
        <v>2.5649999999999999</v>
      </c>
      <c r="D26" s="106">
        <v>2.57</v>
      </c>
      <c r="E26" s="81">
        <f>DATE(YEAR(B26)+10,MONTH(B26),DAY(B26))</f>
        <v>46995</v>
      </c>
      <c r="F26" s="18">
        <f t="shared" si="1"/>
        <v>2.5677445652173914</v>
      </c>
    </row>
    <row r="27" spans="2:6" ht="15.75" thickBot="1" x14ac:dyDescent="0.25">
      <c r="B27" s="4"/>
      <c r="C27" s="69"/>
      <c r="D27" s="69"/>
      <c r="E27" s="4"/>
      <c r="F27" s="4"/>
    </row>
    <row r="28" spans="2:6" ht="16.5" thickBot="1" x14ac:dyDescent="0.3">
      <c r="B28" s="4"/>
      <c r="C28" s="4"/>
      <c r="D28" s="4"/>
      <c r="E28" s="19" t="s">
        <v>6</v>
      </c>
      <c r="F28" s="111">
        <f>(1+AVERAGE(F7:F26)/(2*100))^2-1</f>
        <v>2.6028974043442954E-2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10"/>
  <sheetViews>
    <sheetView showGridLines="0" zoomScale="115" zoomScaleNormal="115" workbookViewId="0">
      <selection activeCell="B2" sqref="B2"/>
    </sheetView>
  </sheetViews>
  <sheetFormatPr defaultColWidth="0" defaultRowHeight="12.75" zeroHeight="1" x14ac:dyDescent="0.2"/>
  <cols>
    <col min="1" max="1" width="9" style="1" customWidth="1"/>
    <col min="2" max="2" width="19.75" style="1" customWidth="1"/>
    <col min="3" max="13" width="11.625" style="1" customWidth="1"/>
    <col min="14" max="14" width="9" style="1" customWidth="1"/>
    <col min="15" max="16" width="0" style="1" hidden="1" customWidth="1"/>
    <col min="17" max="16384" width="8" style="1" hidden="1"/>
  </cols>
  <sheetData>
    <row r="1" spans="2:16" x14ac:dyDescent="0.2"/>
    <row r="2" spans="2:16" ht="35.25" customHeight="1" x14ac:dyDescent="0.2">
      <c r="B2" s="5"/>
      <c r="C2" s="113" t="s">
        <v>82</v>
      </c>
      <c r="D2" s="114"/>
      <c r="E2" s="115"/>
      <c r="F2" s="90"/>
      <c r="G2" s="90"/>
      <c r="H2" s="90"/>
      <c r="I2" s="90"/>
      <c r="J2" s="90"/>
      <c r="K2" s="90"/>
      <c r="L2" s="90"/>
      <c r="M2" s="90"/>
    </row>
    <row r="3" spans="2:16" ht="15" x14ac:dyDescent="0.2">
      <c r="B3" s="5" t="s">
        <v>8</v>
      </c>
      <c r="C3" s="7">
        <v>43646</v>
      </c>
      <c r="D3" s="7">
        <f>DATE(YEAR(C3)+1,6,30)</f>
        <v>44012</v>
      </c>
      <c r="E3" s="7">
        <f t="shared" ref="E3:M3" si="0">DATE(YEAR(D3)+1,6,30)</f>
        <v>44377</v>
      </c>
      <c r="F3" s="7">
        <f t="shared" si="0"/>
        <v>44742</v>
      </c>
      <c r="G3" s="7">
        <f t="shared" si="0"/>
        <v>45107</v>
      </c>
      <c r="H3" s="7">
        <f t="shared" si="0"/>
        <v>45473</v>
      </c>
      <c r="I3" s="7">
        <f t="shared" si="0"/>
        <v>45838</v>
      </c>
      <c r="J3" s="7">
        <f t="shared" si="0"/>
        <v>46203</v>
      </c>
      <c r="K3" s="7">
        <f t="shared" si="0"/>
        <v>46568</v>
      </c>
      <c r="L3" s="7">
        <f t="shared" si="0"/>
        <v>46934</v>
      </c>
      <c r="M3" s="7">
        <f t="shared" si="0"/>
        <v>47299</v>
      </c>
      <c r="O3" s="3"/>
    </row>
    <row r="4" spans="2:16" ht="15" x14ac:dyDescent="0.2">
      <c r="B4" s="5" t="s">
        <v>10</v>
      </c>
      <c r="C4" s="116">
        <v>0.02</v>
      </c>
      <c r="D4" s="116">
        <v>2.2499999999999999E-2</v>
      </c>
      <c r="E4" s="116">
        <v>2.375E-2</v>
      </c>
      <c r="F4" s="116">
        <v>2.5000000000000001E-2</v>
      </c>
      <c r="G4" s="116">
        <v>2.5000000000000001E-2</v>
      </c>
      <c r="H4" s="116">
        <v>2.5000000000000001E-2</v>
      </c>
      <c r="I4" s="116">
        <v>2.5000000000000001E-2</v>
      </c>
      <c r="J4" s="116">
        <v>2.5000000000000001E-2</v>
      </c>
      <c r="K4" s="116">
        <v>2.5000000000000001E-2</v>
      </c>
      <c r="L4" s="116">
        <v>2.5000000000000001E-2</v>
      </c>
      <c r="M4" s="116">
        <v>2.5000000000000001E-2</v>
      </c>
      <c r="P4" s="3"/>
    </row>
    <row r="5" spans="2:16" ht="15" x14ac:dyDescent="0.2">
      <c r="B5" s="5" t="s">
        <v>7</v>
      </c>
      <c r="C5" s="6">
        <f>1+C4</f>
        <v>1.02</v>
      </c>
      <c r="D5" s="6">
        <f>1+D4</f>
        <v>1.0225</v>
      </c>
      <c r="E5" s="6">
        <f>1+E4</f>
        <v>1.0237499999999999</v>
      </c>
      <c r="F5" s="6">
        <f t="shared" ref="F5:M5" si="1">1+F4</f>
        <v>1.0249999999999999</v>
      </c>
      <c r="G5" s="6">
        <f t="shared" si="1"/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75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5" thickBot="1" x14ac:dyDescent="0.3">
      <c r="B7" s="8" t="s">
        <v>9</v>
      </c>
      <c r="C7" s="112">
        <f>PRODUCT(C5:M5)^(1/COUNTA(C5:M5))-1</f>
        <v>2.4203395939021766E-2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"/>
    <row r="9" spans="2:16" hidden="1" x14ac:dyDescent="0.2"/>
    <row r="10" spans="2:16" hidden="1" x14ac:dyDescent="0.2"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XFC67"/>
  <sheetViews>
    <sheetView showGridLines="0" topLeftCell="D22" zoomScale="70" zoomScaleNormal="70" workbookViewId="0">
      <selection activeCell="Q20" sqref="Q20"/>
    </sheetView>
  </sheetViews>
  <sheetFormatPr defaultColWidth="0" defaultRowHeight="12.75" zeroHeight="1" x14ac:dyDescent="0.2"/>
  <cols>
    <col min="1" max="2" width="9" style="20" customWidth="1"/>
    <col min="3" max="3" width="44.625" style="20" customWidth="1"/>
    <col min="4" max="8" width="14.25" style="20" customWidth="1"/>
    <col min="9" max="9" width="16" style="20" customWidth="1"/>
    <col min="10" max="10" width="17.5" style="20" customWidth="1"/>
    <col min="11" max="15" width="18.5" style="20" customWidth="1"/>
    <col min="16" max="16" width="19.75" style="20" customWidth="1"/>
    <col min="17" max="17" width="17.875" style="20" customWidth="1"/>
    <col min="18" max="18" width="11.25" style="20" hidden="1" customWidth="1"/>
    <col min="19" max="16383" width="8" style="20" hidden="1"/>
    <col min="16384" max="16384" width="4.25" style="20" customWidth="1"/>
  </cols>
  <sheetData>
    <row r="1" spans="2:18" ht="13.5" thickBot="1" x14ac:dyDescent="0.25"/>
    <row r="2" spans="2:18" ht="17.25" thickBot="1" x14ac:dyDescent="0.35">
      <c r="D2" s="91" t="s">
        <v>11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  <c r="Q2" s="76"/>
    </row>
    <row r="3" spans="2:18" ht="16.5" thickBot="1" x14ac:dyDescent="0.3">
      <c r="D3" s="74" t="s">
        <v>12</v>
      </c>
      <c r="E3" s="75" t="s">
        <v>13</v>
      </c>
      <c r="F3" s="75" t="s">
        <v>14</v>
      </c>
      <c r="G3" s="75" t="s">
        <v>15</v>
      </c>
      <c r="H3" s="75" t="s">
        <v>16</v>
      </c>
      <c r="I3" s="75" t="s">
        <v>17</v>
      </c>
      <c r="J3" s="75" t="s">
        <v>18</v>
      </c>
      <c r="K3" s="75" t="s">
        <v>19</v>
      </c>
      <c r="L3" s="75" t="s">
        <v>20</v>
      </c>
      <c r="M3" s="75" t="s">
        <v>21</v>
      </c>
      <c r="N3" s="75" t="s">
        <v>22</v>
      </c>
      <c r="O3" s="75" t="s">
        <v>67</v>
      </c>
      <c r="P3" s="86" t="s">
        <v>71</v>
      </c>
      <c r="Q3" s="76" t="s">
        <v>80</v>
      </c>
    </row>
    <row r="4" spans="2:18" ht="15" x14ac:dyDescent="0.2">
      <c r="C4" s="46" t="s">
        <v>32</v>
      </c>
      <c r="D4" s="117" t="s">
        <v>48</v>
      </c>
      <c r="E4" s="118" t="s">
        <v>48</v>
      </c>
      <c r="F4" s="118" t="s">
        <v>48</v>
      </c>
      <c r="G4" s="118" t="s">
        <v>48</v>
      </c>
      <c r="H4" s="118" t="s">
        <v>48</v>
      </c>
      <c r="I4" s="118" t="s">
        <v>48</v>
      </c>
      <c r="J4" s="118" t="s">
        <v>48</v>
      </c>
      <c r="K4" s="119">
        <v>829446.75</v>
      </c>
      <c r="L4" s="119">
        <v>878792.83315935335</v>
      </c>
      <c r="M4" s="119">
        <v>865835.57066581445</v>
      </c>
      <c r="N4" s="138">
        <v>834781.53192435787</v>
      </c>
      <c r="O4" s="139">
        <v>810228.53</v>
      </c>
      <c r="P4" s="138">
        <v>846751.15</v>
      </c>
      <c r="Q4" s="137">
        <v>843378.53</v>
      </c>
      <c r="R4" s="42"/>
    </row>
    <row r="5" spans="2:18" ht="15" x14ac:dyDescent="0.2">
      <c r="C5" s="47" t="s">
        <v>29</v>
      </c>
      <c r="D5" s="120" t="s">
        <v>48</v>
      </c>
      <c r="E5" s="121" t="s">
        <v>48</v>
      </c>
      <c r="F5" s="121" t="s">
        <v>48</v>
      </c>
      <c r="G5" s="121" t="s">
        <v>48</v>
      </c>
      <c r="H5" s="121" t="s">
        <v>48</v>
      </c>
      <c r="I5" s="121" t="s">
        <v>48</v>
      </c>
      <c r="J5" s="121" t="s">
        <v>48</v>
      </c>
      <c r="K5" s="122">
        <v>0.18870000000000001</v>
      </c>
      <c r="L5" s="122">
        <v>0.20100000000000001</v>
      </c>
      <c r="M5" s="122">
        <v>0.19969999999999999</v>
      </c>
      <c r="N5" s="122">
        <v>0.2</v>
      </c>
      <c r="O5" s="122">
        <v>0.1719</v>
      </c>
      <c r="P5" s="122">
        <f>20505237/119805160</f>
        <v>0.17115487346287922</v>
      </c>
      <c r="Q5" s="132">
        <f>21017095/122517100</f>
        <v>0.17154417628233121</v>
      </c>
      <c r="R5" s="42"/>
    </row>
    <row r="6" spans="2:18" ht="15" x14ac:dyDescent="0.2">
      <c r="C6" s="47" t="s">
        <v>30</v>
      </c>
      <c r="D6" s="120" t="s">
        <v>48</v>
      </c>
      <c r="E6" s="121" t="s">
        <v>48</v>
      </c>
      <c r="F6" s="121" t="s">
        <v>48</v>
      </c>
      <c r="G6" s="121" t="s">
        <v>48</v>
      </c>
      <c r="H6" s="121" t="s">
        <v>48</v>
      </c>
      <c r="I6" s="121" t="s">
        <v>48</v>
      </c>
      <c r="J6" s="121" t="s">
        <v>48</v>
      </c>
      <c r="K6" s="123">
        <v>159.6</v>
      </c>
      <c r="L6" s="123">
        <v>150.5</v>
      </c>
      <c r="M6" s="123">
        <v>150.5</v>
      </c>
      <c r="N6" s="123">
        <v>150.5</v>
      </c>
      <c r="O6" s="123">
        <v>148.5</v>
      </c>
      <c r="P6" s="123">
        <v>151.4</v>
      </c>
      <c r="Q6" s="133">
        <v>151.4</v>
      </c>
      <c r="R6" s="42"/>
    </row>
    <row r="7" spans="2:18" ht="15" x14ac:dyDescent="0.2">
      <c r="C7" s="47" t="s">
        <v>31</v>
      </c>
      <c r="D7" s="120" t="s">
        <v>48</v>
      </c>
      <c r="E7" s="121" t="s">
        <v>48</v>
      </c>
      <c r="F7" s="121" t="s">
        <v>48</v>
      </c>
      <c r="G7" s="121" t="s">
        <v>48</v>
      </c>
      <c r="H7" s="121" t="s">
        <v>48</v>
      </c>
      <c r="I7" s="121" t="s">
        <v>48</v>
      </c>
      <c r="J7" s="121" t="s">
        <v>48</v>
      </c>
      <c r="K7" s="124">
        <v>115124</v>
      </c>
      <c r="L7" s="124">
        <v>141910</v>
      </c>
      <c r="M7" s="124">
        <v>161194</v>
      </c>
      <c r="N7" s="124">
        <v>160280</v>
      </c>
      <c r="O7" s="124">
        <v>175444</v>
      </c>
      <c r="P7" s="124">
        <v>174749</v>
      </c>
      <c r="Q7" s="134">
        <v>179028</v>
      </c>
      <c r="R7" s="42"/>
    </row>
    <row r="8" spans="2:18" ht="15" x14ac:dyDescent="0.2">
      <c r="C8" s="47" t="s">
        <v>33</v>
      </c>
      <c r="D8" s="120" t="s">
        <v>48</v>
      </c>
      <c r="E8" s="121" t="s">
        <v>48</v>
      </c>
      <c r="F8" s="121" t="s">
        <v>48</v>
      </c>
      <c r="G8" s="121" t="s">
        <v>48</v>
      </c>
      <c r="H8" s="121" t="s">
        <v>48</v>
      </c>
      <c r="I8" s="121" t="s">
        <v>48</v>
      </c>
      <c r="J8" s="121" t="s">
        <v>48</v>
      </c>
      <c r="K8" s="124">
        <v>7069232.0800000001</v>
      </c>
      <c r="L8" s="124">
        <v>7206385.6294393875</v>
      </c>
      <c r="M8" s="124">
        <v>7282059.8445658097</v>
      </c>
      <c r="N8" s="124">
        <v>7089948.3877819823</v>
      </c>
      <c r="O8" s="124">
        <v>6803923.6900000004</v>
      </c>
      <c r="P8" s="124">
        <v>6969444.0260220319</v>
      </c>
      <c r="Q8" s="134">
        <v>7109637.8499999996</v>
      </c>
      <c r="R8" s="42"/>
    </row>
    <row r="9" spans="2:18" ht="15" x14ac:dyDescent="0.2">
      <c r="C9" s="47" t="s">
        <v>34</v>
      </c>
      <c r="D9" s="120" t="s">
        <v>48</v>
      </c>
      <c r="E9" s="121" t="s">
        <v>48</v>
      </c>
      <c r="F9" s="121" t="s">
        <v>48</v>
      </c>
      <c r="G9" s="121" t="s">
        <v>48</v>
      </c>
      <c r="H9" s="121" t="s">
        <v>48</v>
      </c>
      <c r="I9" s="121" t="s">
        <v>48</v>
      </c>
      <c r="J9" s="121" t="s">
        <v>48</v>
      </c>
      <c r="K9" s="124">
        <v>2693872.28</v>
      </c>
      <c r="L9" s="124">
        <v>2733933.1243743291</v>
      </c>
      <c r="M9" s="124">
        <v>2751636.6138530173</v>
      </c>
      <c r="N9" s="124">
        <v>2656498.8122957102</v>
      </c>
      <c r="O9" s="124">
        <v>2430525.5499999998</v>
      </c>
      <c r="P9" s="124">
        <v>2394087.9383231248</v>
      </c>
      <c r="Q9" s="134">
        <v>2295990.5299999998</v>
      </c>
      <c r="R9" s="42"/>
    </row>
    <row r="10" spans="2:18" ht="15" x14ac:dyDescent="0.2">
      <c r="C10" s="47" t="s">
        <v>35</v>
      </c>
      <c r="D10" s="120" t="s">
        <v>48</v>
      </c>
      <c r="E10" s="121" t="s">
        <v>48</v>
      </c>
      <c r="F10" s="121" t="s">
        <v>48</v>
      </c>
      <c r="G10" s="121" t="s">
        <v>48</v>
      </c>
      <c r="H10" s="121" t="s">
        <v>48</v>
      </c>
      <c r="I10" s="121" t="s">
        <v>48</v>
      </c>
      <c r="J10" s="121" t="s">
        <v>48</v>
      </c>
      <c r="K10" s="124">
        <v>34238.67</v>
      </c>
      <c r="L10" s="124">
        <v>33238.008880602021</v>
      </c>
      <c r="M10" s="124">
        <v>32307.016765742781</v>
      </c>
      <c r="N10" s="124">
        <v>32581.684018372114</v>
      </c>
      <c r="O10" s="124">
        <v>30143.200000000001</v>
      </c>
      <c r="P10" s="124">
        <v>30437</v>
      </c>
      <c r="Q10" s="135">
        <v>29771.22</v>
      </c>
    </row>
    <row r="11" spans="2:18" ht="15" x14ac:dyDescent="0.2">
      <c r="C11" s="48" t="s">
        <v>36</v>
      </c>
      <c r="D11" s="125" t="s">
        <v>48</v>
      </c>
      <c r="E11" s="126" t="s">
        <v>48</v>
      </c>
      <c r="F11" s="126" t="s">
        <v>48</v>
      </c>
      <c r="G11" s="126" t="s">
        <v>48</v>
      </c>
      <c r="H11" s="126" t="s">
        <v>48</v>
      </c>
      <c r="I11" s="126" t="s">
        <v>48</v>
      </c>
      <c r="J11" s="126" t="s">
        <v>48</v>
      </c>
      <c r="K11" s="127">
        <v>19599805.920000002</v>
      </c>
      <c r="L11" s="127">
        <v>21607991.700147215</v>
      </c>
      <c r="M11" s="127">
        <v>19938595.50928738</v>
      </c>
      <c r="N11" s="124">
        <v>19149362.056284387</v>
      </c>
      <c r="O11" s="124">
        <v>17776436.030000001</v>
      </c>
      <c r="P11" s="124">
        <v>18644285.140000001</v>
      </c>
      <c r="Q11" s="135">
        <v>18692284.300000001</v>
      </c>
    </row>
    <row r="12" spans="2:18" ht="15" x14ac:dyDescent="0.2">
      <c r="C12" s="47" t="s">
        <v>37</v>
      </c>
      <c r="D12" s="128">
        <v>97835</v>
      </c>
      <c r="E12" s="129">
        <v>108459</v>
      </c>
      <c r="F12" s="129">
        <v>144235</v>
      </c>
      <c r="G12" s="129">
        <v>131805</v>
      </c>
      <c r="H12" s="129">
        <v>186001</v>
      </c>
      <c r="I12" s="129">
        <v>178477</v>
      </c>
      <c r="J12" s="129">
        <v>122428</v>
      </c>
      <c r="K12" s="129">
        <v>120199</v>
      </c>
      <c r="L12" s="129">
        <v>121888.94</v>
      </c>
      <c r="M12" s="129">
        <v>111753</v>
      </c>
      <c r="N12" s="129">
        <v>138760.39000000001</v>
      </c>
      <c r="O12" s="129">
        <v>126683.47</v>
      </c>
      <c r="P12" s="129"/>
      <c r="Q12" s="136"/>
    </row>
    <row r="13" spans="2:18" ht="15.75" thickBot="1" x14ac:dyDescent="0.25">
      <c r="C13" s="49" t="s">
        <v>69</v>
      </c>
      <c r="D13" s="130">
        <v>122500</v>
      </c>
      <c r="E13" s="131">
        <v>142200</v>
      </c>
      <c r="F13" s="131">
        <v>173400</v>
      </c>
      <c r="G13" s="131">
        <v>164100</v>
      </c>
      <c r="H13" s="131">
        <v>238500</v>
      </c>
      <c r="I13" s="131">
        <v>240600</v>
      </c>
      <c r="J13" s="131">
        <v>163900</v>
      </c>
      <c r="K13" s="131">
        <v>157000</v>
      </c>
      <c r="L13" s="131">
        <v>176800</v>
      </c>
      <c r="M13" s="131">
        <v>164800</v>
      </c>
      <c r="N13" s="140">
        <v>159800</v>
      </c>
      <c r="O13" s="140">
        <v>149800</v>
      </c>
      <c r="P13" s="131">
        <v>153600</v>
      </c>
      <c r="Q13" s="141">
        <v>153200</v>
      </c>
    </row>
    <row r="14" spans="2:18" x14ac:dyDescent="0.2"/>
    <row r="15" spans="2:18" ht="13.5" thickBot="1" x14ac:dyDescent="0.25"/>
    <row r="16" spans="2:18" x14ac:dyDescent="0.2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2:16" x14ac:dyDescent="0.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16" x14ac:dyDescent="0.2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2:16" x14ac:dyDescent="0.2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2:16" x14ac:dyDescent="0.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2:16" x14ac:dyDescent="0.2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2:16" x14ac:dyDescent="0.2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2:16" x14ac:dyDescent="0.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</row>
    <row r="24" spans="2:16" x14ac:dyDescent="0.2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2:16" x14ac:dyDescent="0.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2:16" x14ac:dyDescent="0.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27" spans="2:16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2:16" x14ac:dyDescent="0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2:16" x14ac:dyDescent="0.2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2:16" x14ac:dyDescent="0.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2:16" x14ac:dyDescent="0.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</row>
    <row r="32" spans="2:16" x14ac:dyDescent="0.2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2:16" x14ac:dyDescent="0.2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2:16" x14ac:dyDescent="0.2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2:16" x14ac:dyDescent="0.2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2:16" x14ac:dyDescent="0.2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6" x14ac:dyDescent="0.2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</row>
    <row r="38" spans="2:16" x14ac:dyDescent="0.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</row>
    <row r="39" spans="2:16" x14ac:dyDescent="0.2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2:16" x14ac:dyDescent="0.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2:16" x14ac:dyDescent="0.2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2:16" x14ac:dyDescent="0.2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2:16" x14ac:dyDescent="0.2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</row>
    <row r="44" spans="2:16" x14ac:dyDescent="0.2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</row>
    <row r="45" spans="2:16" x14ac:dyDescent="0.2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2:16" x14ac:dyDescent="0.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2:16" x14ac:dyDescent="0.2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</row>
    <row r="48" spans="2:16" x14ac:dyDescent="0.2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2:16" x14ac:dyDescent="0.2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2:16" x14ac:dyDescent="0.2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2:16" x14ac:dyDescent="0.2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</row>
    <row r="52" spans="2:16" x14ac:dyDescent="0.2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</row>
    <row r="53" spans="2:16" ht="13.5" thickBot="1" x14ac:dyDescent="0.25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2:16" ht="17.25" thickBot="1" x14ac:dyDescent="0.35">
      <c r="B54" s="33"/>
      <c r="C54" s="36"/>
      <c r="D54" s="91" t="s">
        <v>11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4"/>
    </row>
    <row r="55" spans="2:16" ht="16.5" thickBot="1" x14ac:dyDescent="0.3">
      <c r="B55" s="33"/>
      <c r="C55" s="22"/>
      <c r="D55" s="44" t="s">
        <v>13</v>
      </c>
      <c r="E55" s="44" t="s">
        <v>14</v>
      </c>
      <c r="F55" s="44" t="s">
        <v>15</v>
      </c>
      <c r="G55" s="44" t="s">
        <v>16</v>
      </c>
      <c r="H55" s="44" t="s">
        <v>17</v>
      </c>
      <c r="I55" s="44" t="s">
        <v>18</v>
      </c>
      <c r="J55" s="44" t="s">
        <v>19</v>
      </c>
      <c r="K55" s="44" t="s">
        <v>20</v>
      </c>
      <c r="L55" s="44" t="s">
        <v>21</v>
      </c>
      <c r="M55" s="44" t="s">
        <v>22</v>
      </c>
      <c r="N55" s="44" t="s">
        <v>67</v>
      </c>
      <c r="O55" s="44" t="s">
        <v>71</v>
      </c>
      <c r="P55" s="76" t="s">
        <v>80</v>
      </c>
    </row>
    <row r="56" spans="2:16" ht="15.75" x14ac:dyDescent="0.25">
      <c r="B56" s="33"/>
      <c r="C56" s="77" t="s">
        <v>24</v>
      </c>
      <c r="D56" s="23">
        <v>107404</v>
      </c>
      <c r="E56" s="23">
        <v>135701</v>
      </c>
      <c r="F56" s="23">
        <v>134091</v>
      </c>
      <c r="G56" s="23">
        <v>149306</v>
      </c>
      <c r="H56" s="23">
        <v>158709.62279171101</v>
      </c>
      <c r="I56" s="23">
        <v>113971.119830457</v>
      </c>
      <c r="J56" s="23">
        <f t="shared" ref="J56:O56" si="0">(K4*(1+K5)*K6)/((K4*(1+K5)*K6)+K7*K6+K8+K9)*K11/K6</f>
        <v>104178.11203866579</v>
      </c>
      <c r="K56" s="23">
        <f t="shared" si="0"/>
        <v>119941.75194115908</v>
      </c>
      <c r="L56" s="23">
        <f t="shared" si="0"/>
        <v>108648.71644633486</v>
      </c>
      <c r="M56" s="23">
        <f t="shared" si="0"/>
        <v>103897.67020924413</v>
      </c>
      <c r="N56" s="23">
        <f t="shared" si="0"/>
        <v>95744.972024981151</v>
      </c>
      <c r="O56" s="23">
        <f t="shared" si="0"/>
        <v>99424.958143234442</v>
      </c>
      <c r="P56" s="24">
        <f>(Q4*(1+Q5)*Q6)/((Q4*(1+Q5)*Q6)+Q7*Q6+Q8+Q9)*Q11/Q6</f>
        <v>99241.309897304265</v>
      </c>
    </row>
    <row r="57" spans="2:16" ht="15.75" x14ac:dyDescent="0.25">
      <c r="B57" s="33"/>
      <c r="C57" s="78" t="s">
        <v>25</v>
      </c>
      <c r="D57" s="25">
        <v>18017</v>
      </c>
      <c r="E57" s="25">
        <v>20672</v>
      </c>
      <c r="F57" s="25">
        <v>13151</v>
      </c>
      <c r="G57" s="25">
        <v>58493</v>
      </c>
      <c r="H57" s="25">
        <v>51620.522079153197</v>
      </c>
      <c r="I57" s="25">
        <v>12329.342763937215</v>
      </c>
      <c r="J57" s="25">
        <f t="shared" ref="J57:P57" si="1">(K7*K6)/((K4*(1+K5)*K6)+K7*K6+K8+K9)*K11/K6</f>
        <v>12164.144792355832</v>
      </c>
      <c r="K57" s="25">
        <f t="shared" si="1"/>
        <v>16127.010707971525</v>
      </c>
      <c r="L57" s="25">
        <f t="shared" si="1"/>
        <v>16860.303568328425</v>
      </c>
      <c r="M57" s="25">
        <f t="shared" si="1"/>
        <v>16623.829054161251</v>
      </c>
      <c r="N57" s="25">
        <f t="shared" si="1"/>
        <v>17691.164106295295</v>
      </c>
      <c r="O57" s="25">
        <f t="shared" si="1"/>
        <v>17520.237574424129</v>
      </c>
      <c r="P57" s="26">
        <f t="shared" si="1"/>
        <v>17981.761681305747</v>
      </c>
    </row>
    <row r="58" spans="2:16" ht="15.75" x14ac:dyDescent="0.25">
      <c r="B58" s="33"/>
      <c r="C58" s="78" t="s">
        <v>27</v>
      </c>
      <c r="D58" s="25">
        <v>13363.361699999999</v>
      </c>
      <c r="E58" s="25">
        <v>14392.090099999999</v>
      </c>
      <c r="F58" s="25">
        <v>13431</v>
      </c>
      <c r="G58" s="25">
        <v>27335</v>
      </c>
      <c r="H58" s="25">
        <v>26648.639999999999</v>
      </c>
      <c r="I58" s="25">
        <v>33384.488896452836</v>
      </c>
      <c r="J58" s="25">
        <f t="shared" ref="J58:P58" si="2">K10</f>
        <v>34238.67</v>
      </c>
      <c r="K58" s="25">
        <f t="shared" si="2"/>
        <v>33238.008880602021</v>
      </c>
      <c r="L58" s="25">
        <f t="shared" si="2"/>
        <v>32307.016765742781</v>
      </c>
      <c r="M58" s="25">
        <f t="shared" si="2"/>
        <v>32581.684018372114</v>
      </c>
      <c r="N58" s="25">
        <f t="shared" si="2"/>
        <v>30143.200000000001</v>
      </c>
      <c r="O58" s="25">
        <f t="shared" si="2"/>
        <v>30437</v>
      </c>
      <c r="P58" s="26">
        <f t="shared" si="2"/>
        <v>29771.22</v>
      </c>
    </row>
    <row r="59" spans="2:16" ht="15.75" x14ac:dyDescent="0.25">
      <c r="B59" s="33"/>
      <c r="C59" s="78" t="s">
        <v>26</v>
      </c>
      <c r="D59" s="25">
        <v>3456</v>
      </c>
      <c r="E59" s="25">
        <v>2631</v>
      </c>
      <c r="F59" s="25">
        <v>3151</v>
      </c>
      <c r="G59" s="25">
        <v>2615</v>
      </c>
      <c r="H59" s="25">
        <v>2824.58583257696</v>
      </c>
      <c r="I59" s="25">
        <v>2239.0742348717968</v>
      </c>
      <c r="J59" s="25">
        <f t="shared" ref="J59:O59" si="3">(K8)/((K4*(1+K5)*K6)+K7*K6+K8+K9)*K11/K6</f>
        <v>4680.099245710715</v>
      </c>
      <c r="K59" s="25">
        <f t="shared" si="3"/>
        <v>5441.5405867291374</v>
      </c>
      <c r="L59" s="25">
        <f t="shared" si="3"/>
        <v>5060.9758061740849</v>
      </c>
      <c r="M59" s="25">
        <f t="shared" si="3"/>
        <v>4886.0544711751863</v>
      </c>
      <c r="N59" s="25">
        <f t="shared" si="3"/>
        <v>4620.0946319206996</v>
      </c>
      <c r="O59" s="25">
        <f t="shared" si="3"/>
        <v>4615.2746554386931</v>
      </c>
      <c r="P59" s="26">
        <f>(Q8)/((Q4*(1+Q5)*Q6)+Q7*Q6+Q8+Q9)*Q11/Q6</f>
        <v>4716.6416489602707</v>
      </c>
    </row>
    <row r="60" spans="2:16" ht="15.75" x14ac:dyDescent="0.25">
      <c r="B60" s="33"/>
      <c r="C60" s="78" t="s">
        <v>28</v>
      </c>
      <c r="D60" s="25">
        <v>0</v>
      </c>
      <c r="E60" s="25">
        <v>0</v>
      </c>
      <c r="F60" s="25">
        <v>293</v>
      </c>
      <c r="G60" s="25">
        <v>769</v>
      </c>
      <c r="H60" s="25">
        <v>817.61457655866002</v>
      </c>
      <c r="I60" s="25">
        <v>1972.5490729899482</v>
      </c>
      <c r="J60" s="25">
        <f t="shared" ref="J60:P60" si="4">(K9)/((K4*(1+K5)*K6)+K7*K6+K8+K9)*K11/K6</f>
        <v>1783.4454270270619</v>
      </c>
      <c r="K60" s="25">
        <f t="shared" si="4"/>
        <v>2064.3924461815727</v>
      </c>
      <c r="L60" s="25">
        <f t="shared" si="4"/>
        <v>1912.3663671186482</v>
      </c>
      <c r="M60" s="25">
        <f t="shared" si="4"/>
        <v>1830.7323536877852</v>
      </c>
      <c r="N60" s="25">
        <f t="shared" si="4"/>
        <v>1650.4091694627905</v>
      </c>
      <c r="O60" s="25">
        <f t="shared" si="4"/>
        <v>1585.4024142211056</v>
      </c>
      <c r="P60" s="26">
        <f t="shared" si="4"/>
        <v>1523.1949626543023</v>
      </c>
    </row>
    <row r="61" spans="2:16" ht="15.75" x14ac:dyDescent="0.25">
      <c r="B61" s="33"/>
      <c r="C61" s="78" t="s">
        <v>23</v>
      </c>
      <c r="D61" s="25">
        <f t="shared" ref="D61:K61" si="5">E12</f>
        <v>108459</v>
      </c>
      <c r="E61" s="25">
        <f t="shared" si="5"/>
        <v>144235</v>
      </c>
      <c r="F61" s="25">
        <f t="shared" si="5"/>
        <v>131805</v>
      </c>
      <c r="G61" s="25">
        <f t="shared" si="5"/>
        <v>186001</v>
      </c>
      <c r="H61" s="25">
        <f t="shared" si="5"/>
        <v>178477</v>
      </c>
      <c r="I61" s="25">
        <f t="shared" si="5"/>
        <v>122428</v>
      </c>
      <c r="J61" s="25">
        <f t="shared" si="5"/>
        <v>120199</v>
      </c>
      <c r="K61" s="25">
        <f t="shared" si="5"/>
        <v>121888.94</v>
      </c>
      <c r="L61" s="25">
        <v>111752.53</v>
      </c>
      <c r="M61" s="25">
        <v>138760.39000000001</v>
      </c>
      <c r="N61" s="25">
        <v>126683.47</v>
      </c>
      <c r="O61" s="25"/>
      <c r="P61" s="26"/>
    </row>
    <row r="62" spans="2:16" ht="15.75" x14ac:dyDescent="0.25">
      <c r="B62" s="33"/>
      <c r="C62" s="7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2:16" ht="16.5" thickBot="1" x14ac:dyDescent="0.3">
      <c r="B63" s="33"/>
      <c r="C63" s="79" t="s">
        <v>69</v>
      </c>
      <c r="D63" s="29">
        <f t="shared" ref="D63:P63" si="6">E13</f>
        <v>142200</v>
      </c>
      <c r="E63" s="29">
        <f t="shared" si="6"/>
        <v>173400</v>
      </c>
      <c r="F63" s="29">
        <f t="shared" si="6"/>
        <v>164100</v>
      </c>
      <c r="G63" s="29">
        <f t="shared" si="6"/>
        <v>238500</v>
      </c>
      <c r="H63" s="29">
        <f t="shared" si="6"/>
        <v>240600</v>
      </c>
      <c r="I63" s="29">
        <f t="shared" si="6"/>
        <v>163900</v>
      </c>
      <c r="J63" s="29">
        <f t="shared" si="6"/>
        <v>157000</v>
      </c>
      <c r="K63" s="29">
        <f t="shared" si="6"/>
        <v>176800</v>
      </c>
      <c r="L63" s="29">
        <f t="shared" si="6"/>
        <v>164800</v>
      </c>
      <c r="M63" s="29">
        <f t="shared" si="6"/>
        <v>159800</v>
      </c>
      <c r="N63" s="29">
        <f t="shared" si="6"/>
        <v>149800</v>
      </c>
      <c r="O63" s="29">
        <f t="shared" si="6"/>
        <v>153600</v>
      </c>
      <c r="P63" s="59">
        <f t="shared" si="6"/>
        <v>153200</v>
      </c>
    </row>
    <row r="64" spans="2:16" ht="15" x14ac:dyDescent="0.2">
      <c r="B64" s="33"/>
      <c r="C64" s="21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4"/>
      <c r="P64" s="35"/>
    </row>
    <row r="65" spans="2:16" ht="13.5" thickBot="1" x14ac:dyDescent="0.25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</row>
    <row r="66" spans="2:16" x14ac:dyDescent="0.2"/>
    <row r="67" spans="2:16" x14ac:dyDescent="0.2"/>
  </sheetData>
  <mergeCells count="2">
    <mergeCell ref="D2:P2"/>
    <mergeCell ref="D54:P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467"/>
  <sheetViews>
    <sheetView showGridLines="0" tabSelected="1" topLeftCell="A6" workbookViewId="0">
      <selection activeCell="I38" sqref="I38"/>
    </sheetView>
  </sheetViews>
  <sheetFormatPr defaultColWidth="0" defaultRowHeight="14.25" zeroHeight="1" x14ac:dyDescent="0.25"/>
  <cols>
    <col min="1" max="1" width="9" style="11" customWidth="1"/>
    <col min="2" max="2" width="11.25" style="11" customWidth="1"/>
    <col min="3" max="3" width="11.25" style="12" customWidth="1"/>
    <col min="4" max="5" width="22.375" style="11" customWidth="1"/>
    <col min="6" max="13" width="9" style="11" customWidth="1"/>
    <col min="14" max="16384" width="8" style="1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3:5" x14ac:dyDescent="0.25"/>
    <row r="18" spans="3:5" x14ac:dyDescent="0.25"/>
    <row r="19" spans="3:5" x14ac:dyDescent="0.25"/>
    <row r="20" spans="3:5" x14ac:dyDescent="0.25"/>
    <row r="21" spans="3:5" x14ac:dyDescent="0.25"/>
    <row r="22" spans="3:5" x14ac:dyDescent="0.25"/>
    <row r="23" spans="3:5" x14ac:dyDescent="0.25"/>
    <row r="24" spans="3:5" x14ac:dyDescent="0.25"/>
    <row r="25" spans="3:5" x14ac:dyDescent="0.25"/>
    <row r="26" spans="3:5" x14ac:dyDescent="0.25"/>
    <row r="27" spans="3:5" x14ac:dyDescent="0.25"/>
    <row r="28" spans="3:5" x14ac:dyDescent="0.25"/>
    <row r="29" spans="3:5" x14ac:dyDescent="0.25"/>
    <row r="30" spans="3:5" x14ac:dyDescent="0.25"/>
    <row r="31" spans="3:5" x14ac:dyDescent="0.25"/>
    <row r="32" spans="3:5" ht="15.75" x14ac:dyDescent="0.25">
      <c r="C32" s="58" t="s">
        <v>3</v>
      </c>
      <c r="D32" s="95" t="s">
        <v>75</v>
      </c>
      <c r="E32" s="95" t="s">
        <v>76</v>
      </c>
    </row>
    <row r="33" spans="2:5" x14ac:dyDescent="0.25">
      <c r="B33" s="13"/>
      <c r="C33" s="149">
        <v>42979</v>
      </c>
      <c r="D33" s="150">
        <v>2.7</v>
      </c>
      <c r="E33" s="151">
        <v>2.7250000000000001</v>
      </c>
    </row>
    <row r="34" spans="2:5" x14ac:dyDescent="0.25">
      <c r="B34" s="13"/>
      <c r="C34" s="152">
        <v>42982</v>
      </c>
      <c r="D34" s="147">
        <v>2.665</v>
      </c>
      <c r="E34" s="153">
        <v>2.6949999999999998</v>
      </c>
    </row>
    <row r="35" spans="2:5" x14ac:dyDescent="0.25">
      <c r="B35" s="13"/>
      <c r="C35" s="152">
        <v>42983</v>
      </c>
      <c r="D35" s="147">
        <v>2.7149999999999999</v>
      </c>
      <c r="E35" s="153">
        <v>2.7450000000000001</v>
      </c>
    </row>
    <row r="36" spans="2:5" x14ac:dyDescent="0.25">
      <c r="B36" s="13"/>
      <c r="C36" s="152">
        <v>42984</v>
      </c>
      <c r="D36" s="147">
        <v>2.64</v>
      </c>
      <c r="E36" s="153">
        <v>2.665</v>
      </c>
    </row>
    <row r="37" spans="2:5" x14ac:dyDescent="0.25">
      <c r="B37" s="13"/>
      <c r="C37" s="152">
        <v>42985</v>
      </c>
      <c r="D37" s="147">
        <v>2.68</v>
      </c>
      <c r="E37" s="153">
        <v>2.7050000000000001</v>
      </c>
    </row>
    <row r="38" spans="2:5" x14ac:dyDescent="0.25">
      <c r="B38" s="13"/>
      <c r="C38" s="152">
        <v>42986</v>
      </c>
      <c r="D38" s="147">
        <v>2.6150000000000002</v>
      </c>
      <c r="E38" s="153">
        <v>2.645</v>
      </c>
    </row>
    <row r="39" spans="2:5" x14ac:dyDescent="0.25">
      <c r="B39" s="13"/>
      <c r="C39" s="152">
        <v>42989</v>
      </c>
      <c r="D39" s="147">
        <v>2.64</v>
      </c>
      <c r="E39" s="153">
        <v>2.67</v>
      </c>
    </row>
    <row r="40" spans="2:5" x14ac:dyDescent="0.25">
      <c r="B40" s="13"/>
      <c r="C40" s="152">
        <v>42990</v>
      </c>
      <c r="D40" s="147">
        <v>2.6749999999999998</v>
      </c>
      <c r="E40" s="153">
        <v>2.7050000000000001</v>
      </c>
    </row>
    <row r="41" spans="2:5" x14ac:dyDescent="0.25">
      <c r="B41" s="13"/>
      <c r="C41" s="152">
        <v>42991</v>
      </c>
      <c r="D41" s="147">
        <v>2.71</v>
      </c>
      <c r="E41" s="153">
        <v>2.7349999999999999</v>
      </c>
    </row>
    <row r="42" spans="2:5" x14ac:dyDescent="0.25">
      <c r="B42" s="13"/>
      <c r="C42" s="152">
        <v>42992</v>
      </c>
      <c r="D42" s="147">
        <v>2.7650000000000001</v>
      </c>
      <c r="E42" s="153">
        <v>2.7949999999999999</v>
      </c>
    </row>
    <row r="43" spans="2:5" x14ac:dyDescent="0.25">
      <c r="B43" s="13"/>
      <c r="C43" s="152">
        <v>42993</v>
      </c>
      <c r="D43" s="147">
        <v>2.78</v>
      </c>
      <c r="E43" s="153">
        <v>2.8050000000000002</v>
      </c>
    </row>
    <row r="44" spans="2:5" x14ac:dyDescent="0.25">
      <c r="B44" s="13"/>
      <c r="C44" s="152">
        <v>42996</v>
      </c>
      <c r="D44" s="147">
        <v>2.835</v>
      </c>
      <c r="E44" s="153">
        <v>2.86</v>
      </c>
    </row>
    <row r="45" spans="2:5" x14ac:dyDescent="0.25">
      <c r="B45" s="13"/>
      <c r="C45" s="152">
        <v>42997</v>
      </c>
      <c r="D45" s="147">
        <v>2.85</v>
      </c>
      <c r="E45" s="153">
        <v>2.88</v>
      </c>
    </row>
    <row r="46" spans="2:5" x14ac:dyDescent="0.25">
      <c r="B46" s="13"/>
      <c r="C46" s="152">
        <v>42998</v>
      </c>
      <c r="D46" s="147">
        <v>2.8650000000000002</v>
      </c>
      <c r="E46" s="153">
        <v>2.89</v>
      </c>
    </row>
    <row r="47" spans="2:5" x14ac:dyDescent="0.25">
      <c r="B47" s="13"/>
      <c r="C47" s="152">
        <v>42999</v>
      </c>
      <c r="D47" s="147">
        <v>2.8650000000000002</v>
      </c>
      <c r="E47" s="153">
        <v>2.89</v>
      </c>
    </row>
    <row r="48" spans="2:5" x14ac:dyDescent="0.25">
      <c r="B48" s="13"/>
      <c r="C48" s="152">
        <v>43000</v>
      </c>
      <c r="D48" s="147">
        <v>2.83</v>
      </c>
      <c r="E48" s="153">
        <v>2.855</v>
      </c>
    </row>
    <row r="49" spans="2:5" x14ac:dyDescent="0.25">
      <c r="B49" s="13"/>
      <c r="C49" s="152">
        <v>43003</v>
      </c>
      <c r="D49" s="147">
        <v>2.835</v>
      </c>
      <c r="E49" s="153">
        <v>2.86</v>
      </c>
    </row>
    <row r="50" spans="2:5" x14ac:dyDescent="0.25">
      <c r="B50" s="13"/>
      <c r="C50" s="152">
        <v>43004</v>
      </c>
      <c r="D50" s="147">
        <v>2.8050000000000002</v>
      </c>
      <c r="E50" s="153">
        <v>2.835</v>
      </c>
    </row>
    <row r="51" spans="2:5" x14ac:dyDescent="0.25">
      <c r="B51" s="13"/>
      <c r="C51" s="152">
        <v>43005</v>
      </c>
      <c r="D51" s="147">
        <v>2.8250000000000002</v>
      </c>
      <c r="E51" s="153">
        <v>2.85</v>
      </c>
    </row>
    <row r="52" spans="2:5" x14ac:dyDescent="0.25">
      <c r="B52" s="13"/>
      <c r="C52" s="152">
        <v>43006</v>
      </c>
      <c r="D52" s="147">
        <v>2.895</v>
      </c>
      <c r="E52" s="153">
        <v>2.9249999999999998</v>
      </c>
    </row>
    <row r="53" spans="2:5" x14ac:dyDescent="0.25">
      <c r="B53" s="13"/>
      <c r="C53" s="152">
        <v>43007</v>
      </c>
      <c r="D53" s="147">
        <v>2.88</v>
      </c>
      <c r="E53" s="153">
        <v>2.9049999999999998</v>
      </c>
    </row>
    <row r="54" spans="2:5" x14ac:dyDescent="0.25">
      <c r="B54" s="13"/>
      <c r="C54" s="152">
        <v>43010</v>
      </c>
      <c r="D54" s="147">
        <v>2.91</v>
      </c>
      <c r="E54" s="153">
        <v>2.9350000000000001</v>
      </c>
    </row>
    <row r="55" spans="2:5" x14ac:dyDescent="0.25">
      <c r="B55" s="13"/>
      <c r="C55" s="152">
        <v>43011</v>
      </c>
      <c r="D55" s="147">
        <v>2.875</v>
      </c>
      <c r="E55" s="153">
        <v>2.9049999999999998</v>
      </c>
    </row>
    <row r="56" spans="2:5" x14ac:dyDescent="0.25">
      <c r="B56" s="13"/>
      <c r="C56" s="152">
        <v>43012</v>
      </c>
      <c r="D56" s="147">
        <v>2.8450000000000002</v>
      </c>
      <c r="E56" s="153">
        <v>2.87</v>
      </c>
    </row>
    <row r="57" spans="2:5" x14ac:dyDescent="0.25">
      <c r="B57" s="13"/>
      <c r="C57" s="152">
        <v>43013</v>
      </c>
      <c r="D57" s="147">
        <v>2.82</v>
      </c>
      <c r="E57" s="153">
        <v>2.8450000000000002</v>
      </c>
    </row>
    <row r="58" spans="2:5" x14ac:dyDescent="0.25">
      <c r="B58" s="13"/>
      <c r="C58" s="152">
        <v>43014</v>
      </c>
      <c r="D58" s="147">
        <v>2.855</v>
      </c>
      <c r="E58" s="153">
        <v>2.88</v>
      </c>
    </row>
    <row r="59" spans="2:5" x14ac:dyDescent="0.25">
      <c r="B59" s="13"/>
      <c r="C59" s="152">
        <v>43017</v>
      </c>
      <c r="D59" s="147">
        <v>2.86</v>
      </c>
      <c r="E59" s="153">
        <v>2.8849999999999998</v>
      </c>
    </row>
    <row r="60" spans="2:5" x14ac:dyDescent="0.25">
      <c r="B60" s="13"/>
      <c r="C60" s="152">
        <v>43018</v>
      </c>
      <c r="D60" s="147">
        <v>2.87</v>
      </c>
      <c r="E60" s="153">
        <v>2.895</v>
      </c>
    </row>
    <row r="61" spans="2:5" x14ac:dyDescent="0.25">
      <c r="B61" s="13"/>
      <c r="C61" s="152">
        <v>43019</v>
      </c>
      <c r="D61" s="147">
        <v>2.855</v>
      </c>
      <c r="E61" s="153">
        <v>2.88</v>
      </c>
    </row>
    <row r="62" spans="2:5" x14ac:dyDescent="0.25">
      <c r="B62" s="13"/>
      <c r="C62" s="152">
        <v>43020</v>
      </c>
      <c r="D62" s="147">
        <v>2.84</v>
      </c>
      <c r="E62" s="153">
        <v>2.8650000000000002</v>
      </c>
    </row>
    <row r="63" spans="2:5" x14ac:dyDescent="0.25">
      <c r="B63" s="13"/>
      <c r="C63" s="152">
        <v>43021</v>
      </c>
      <c r="D63" s="147">
        <v>2.83</v>
      </c>
      <c r="E63" s="153">
        <v>2.855</v>
      </c>
    </row>
    <row r="64" spans="2:5" x14ac:dyDescent="0.25">
      <c r="B64" s="13"/>
      <c r="C64" s="152">
        <v>43024</v>
      </c>
      <c r="D64" s="147">
        <v>2.7850000000000001</v>
      </c>
      <c r="E64" s="153">
        <v>2.81</v>
      </c>
    </row>
    <row r="65" spans="2:5" x14ac:dyDescent="0.25">
      <c r="B65" s="13"/>
      <c r="C65" s="152">
        <v>43025</v>
      </c>
      <c r="D65" s="147">
        <v>2.8</v>
      </c>
      <c r="E65" s="153">
        <v>2.8250000000000002</v>
      </c>
    </row>
    <row r="66" spans="2:5" x14ac:dyDescent="0.25">
      <c r="B66" s="13"/>
      <c r="C66" s="152">
        <v>43026</v>
      </c>
      <c r="D66" s="147">
        <v>2.76</v>
      </c>
      <c r="E66" s="153">
        <v>2.7850000000000001</v>
      </c>
    </row>
    <row r="67" spans="2:5" x14ac:dyDescent="0.25">
      <c r="B67" s="13"/>
      <c r="C67" s="152">
        <v>43027</v>
      </c>
      <c r="D67" s="147">
        <v>2.8</v>
      </c>
      <c r="E67" s="153">
        <v>2.8250000000000002</v>
      </c>
    </row>
    <row r="68" spans="2:5" x14ac:dyDescent="0.25">
      <c r="B68" s="13"/>
      <c r="C68" s="152">
        <v>43028</v>
      </c>
      <c r="D68" s="147">
        <v>2.8149999999999999</v>
      </c>
      <c r="E68" s="153">
        <v>2.84</v>
      </c>
    </row>
    <row r="69" spans="2:5" x14ac:dyDescent="0.25">
      <c r="B69" s="13"/>
      <c r="C69" s="152">
        <v>43031</v>
      </c>
      <c r="D69" s="147">
        <v>2.84</v>
      </c>
      <c r="E69" s="153">
        <v>2.8650000000000002</v>
      </c>
    </row>
    <row r="70" spans="2:5" x14ac:dyDescent="0.25">
      <c r="B70" s="13"/>
      <c r="C70" s="152">
        <v>43032</v>
      </c>
      <c r="D70" s="147">
        <v>2.81</v>
      </c>
      <c r="E70" s="153">
        <v>2.835</v>
      </c>
    </row>
    <row r="71" spans="2:5" x14ac:dyDescent="0.25">
      <c r="B71" s="13"/>
      <c r="C71" s="152">
        <v>43033</v>
      </c>
      <c r="D71" s="147">
        <v>2.8</v>
      </c>
      <c r="E71" s="153">
        <v>2.8250000000000002</v>
      </c>
    </row>
    <row r="72" spans="2:5" x14ac:dyDescent="0.25">
      <c r="B72" s="13"/>
      <c r="C72" s="152">
        <v>43034</v>
      </c>
      <c r="D72" s="147">
        <v>2.7949999999999999</v>
      </c>
      <c r="E72" s="153">
        <v>2.82</v>
      </c>
    </row>
    <row r="73" spans="2:5" x14ac:dyDescent="0.25">
      <c r="B73" s="13"/>
      <c r="C73" s="152">
        <v>43035</v>
      </c>
      <c r="D73" s="147">
        <v>2.8149999999999999</v>
      </c>
      <c r="E73" s="153">
        <v>2.835</v>
      </c>
    </row>
    <row r="74" spans="2:5" x14ac:dyDescent="0.25">
      <c r="B74" s="13"/>
      <c r="C74" s="152">
        <v>43038</v>
      </c>
      <c r="D74" s="147">
        <v>2.77</v>
      </c>
      <c r="E74" s="153">
        <v>2.79</v>
      </c>
    </row>
    <row r="75" spans="2:5" x14ac:dyDescent="0.25">
      <c r="B75" s="13"/>
      <c r="C75" s="152">
        <v>43039</v>
      </c>
      <c r="D75" s="147">
        <v>2.7050000000000001</v>
      </c>
      <c r="E75" s="153">
        <v>2.73</v>
      </c>
    </row>
    <row r="76" spans="2:5" x14ac:dyDescent="0.25">
      <c r="B76" s="13"/>
      <c r="C76" s="152">
        <v>43040</v>
      </c>
      <c r="D76" s="147">
        <v>2.74</v>
      </c>
      <c r="E76" s="153">
        <v>2.7650000000000001</v>
      </c>
    </row>
    <row r="77" spans="2:5" x14ac:dyDescent="0.25">
      <c r="B77" s="13"/>
      <c r="C77" s="152">
        <v>43041</v>
      </c>
      <c r="D77" s="147">
        <v>2.69</v>
      </c>
      <c r="E77" s="153">
        <v>2.7149999999999999</v>
      </c>
    </row>
    <row r="78" spans="2:5" x14ac:dyDescent="0.25">
      <c r="B78" s="13"/>
      <c r="C78" s="152">
        <v>43042</v>
      </c>
      <c r="D78" s="147">
        <v>2.605</v>
      </c>
      <c r="E78" s="153">
        <v>2.63</v>
      </c>
    </row>
    <row r="79" spans="2:5" x14ac:dyDescent="0.25">
      <c r="B79" s="13"/>
      <c r="C79" s="152">
        <v>43045</v>
      </c>
      <c r="D79" s="147">
        <v>2.605</v>
      </c>
      <c r="E79" s="153">
        <v>2.63</v>
      </c>
    </row>
    <row r="80" spans="2:5" x14ac:dyDescent="0.25">
      <c r="B80" s="13"/>
      <c r="C80" s="152">
        <v>43046</v>
      </c>
      <c r="D80" s="147">
        <v>2.62</v>
      </c>
      <c r="E80" s="153">
        <v>2.645</v>
      </c>
    </row>
    <row r="81" spans="2:5" x14ac:dyDescent="0.25">
      <c r="B81" s="13"/>
      <c r="C81" s="152">
        <v>43047</v>
      </c>
      <c r="D81" s="147">
        <v>2.61</v>
      </c>
      <c r="E81" s="153">
        <v>2.6349999999999998</v>
      </c>
    </row>
    <row r="82" spans="2:5" x14ac:dyDescent="0.25">
      <c r="B82" s="13"/>
      <c r="C82" s="152">
        <v>43048</v>
      </c>
      <c r="D82" s="147">
        <v>2.63</v>
      </c>
      <c r="E82" s="153">
        <v>2.6549999999999998</v>
      </c>
    </row>
    <row r="83" spans="2:5" x14ac:dyDescent="0.25">
      <c r="B83" s="13"/>
      <c r="C83" s="152">
        <v>43049</v>
      </c>
      <c r="D83" s="147">
        <v>2.645</v>
      </c>
      <c r="E83" s="153">
        <v>2.67</v>
      </c>
    </row>
    <row r="84" spans="2:5" x14ac:dyDescent="0.25">
      <c r="B84" s="13"/>
      <c r="C84" s="152">
        <v>43052</v>
      </c>
      <c r="D84" s="147">
        <v>2.6549999999999998</v>
      </c>
      <c r="E84" s="153">
        <v>2.6850000000000001</v>
      </c>
    </row>
    <row r="85" spans="2:5" x14ac:dyDescent="0.25">
      <c r="B85" s="13"/>
      <c r="C85" s="152">
        <v>43053</v>
      </c>
      <c r="D85" s="147">
        <v>2.69</v>
      </c>
      <c r="E85" s="153">
        <v>2.72</v>
      </c>
    </row>
    <row r="86" spans="2:5" x14ac:dyDescent="0.25">
      <c r="B86" s="13"/>
      <c r="C86" s="152">
        <v>43054</v>
      </c>
      <c r="D86" s="147">
        <v>2.625</v>
      </c>
      <c r="E86" s="153">
        <v>2.65</v>
      </c>
    </row>
    <row r="87" spans="2:5" x14ac:dyDescent="0.25">
      <c r="B87" s="13"/>
      <c r="C87" s="152">
        <v>43055</v>
      </c>
      <c r="D87" s="147">
        <v>2.62</v>
      </c>
      <c r="E87" s="153">
        <v>2.645</v>
      </c>
    </row>
    <row r="88" spans="2:5" x14ac:dyDescent="0.25">
      <c r="B88" s="13"/>
      <c r="C88" s="152">
        <v>43056</v>
      </c>
      <c r="D88" s="147">
        <v>2.61</v>
      </c>
      <c r="E88" s="153">
        <v>2.6349999999999998</v>
      </c>
    </row>
    <row r="89" spans="2:5" x14ac:dyDescent="0.25">
      <c r="B89" s="13"/>
      <c r="C89" s="152">
        <v>43059</v>
      </c>
      <c r="D89" s="147">
        <v>2.58</v>
      </c>
      <c r="E89" s="153">
        <v>2.605</v>
      </c>
    </row>
    <row r="90" spans="2:5" x14ac:dyDescent="0.25">
      <c r="B90" s="13"/>
      <c r="C90" s="152">
        <v>43060</v>
      </c>
      <c r="D90" s="147">
        <v>2.585</v>
      </c>
      <c r="E90" s="153">
        <v>2.61</v>
      </c>
    </row>
    <row r="91" spans="2:5" x14ac:dyDescent="0.25">
      <c r="B91" s="13"/>
      <c r="C91" s="152">
        <v>43061</v>
      </c>
      <c r="D91" s="147">
        <v>2.56</v>
      </c>
      <c r="E91" s="153">
        <v>2.585</v>
      </c>
    </row>
    <row r="92" spans="2:5" x14ac:dyDescent="0.25">
      <c r="B92" s="13"/>
      <c r="C92" s="152">
        <v>43062</v>
      </c>
      <c r="D92" s="147">
        <v>2.5449999999999999</v>
      </c>
      <c r="E92" s="153">
        <v>2.57</v>
      </c>
    </row>
    <row r="93" spans="2:5" x14ac:dyDescent="0.25">
      <c r="B93" s="13"/>
      <c r="C93" s="152">
        <v>43063</v>
      </c>
      <c r="D93" s="147">
        <v>2.54</v>
      </c>
      <c r="E93" s="153">
        <v>2.5649999999999999</v>
      </c>
    </row>
    <row r="94" spans="2:5" x14ac:dyDescent="0.25">
      <c r="B94" s="13"/>
      <c r="C94" s="152">
        <v>43066</v>
      </c>
      <c r="D94" s="147">
        <v>2.56</v>
      </c>
      <c r="E94" s="153">
        <v>2.585</v>
      </c>
    </row>
    <row r="95" spans="2:5" x14ac:dyDescent="0.25">
      <c r="B95" s="13"/>
      <c r="C95" s="152">
        <v>43067</v>
      </c>
      <c r="D95" s="147">
        <v>2.5299999999999998</v>
      </c>
      <c r="E95" s="153">
        <v>2.5550000000000002</v>
      </c>
    </row>
    <row r="96" spans="2:5" x14ac:dyDescent="0.25">
      <c r="B96" s="13"/>
      <c r="C96" s="152">
        <v>43068</v>
      </c>
      <c r="D96" s="147">
        <v>2.5049999999999999</v>
      </c>
      <c r="E96" s="153">
        <v>2.5299999999999998</v>
      </c>
    </row>
    <row r="97" spans="2:5" x14ac:dyDescent="0.25">
      <c r="B97" s="13"/>
      <c r="C97" s="152">
        <v>43069</v>
      </c>
      <c r="D97" s="147">
        <v>2.5350000000000001</v>
      </c>
      <c r="E97" s="153">
        <v>2.56</v>
      </c>
    </row>
    <row r="98" spans="2:5" x14ac:dyDescent="0.25">
      <c r="B98" s="13"/>
      <c r="C98" s="152">
        <v>43070</v>
      </c>
      <c r="D98" s="147">
        <v>2.57</v>
      </c>
      <c r="E98" s="153">
        <v>2.5950000000000002</v>
      </c>
    </row>
    <row r="99" spans="2:5" x14ac:dyDescent="0.25">
      <c r="B99" s="13"/>
      <c r="C99" s="152">
        <v>43073</v>
      </c>
      <c r="D99" s="147">
        <v>2.58</v>
      </c>
      <c r="E99" s="153">
        <v>2.605</v>
      </c>
    </row>
    <row r="100" spans="2:5" x14ac:dyDescent="0.25">
      <c r="B100" s="13"/>
      <c r="C100" s="152">
        <v>43074</v>
      </c>
      <c r="D100" s="147">
        <v>2.6349999999999998</v>
      </c>
      <c r="E100" s="153">
        <v>2.66</v>
      </c>
    </row>
    <row r="101" spans="2:5" x14ac:dyDescent="0.25">
      <c r="B101" s="13"/>
      <c r="C101" s="152">
        <v>43075</v>
      </c>
      <c r="D101" s="147">
        <v>2.5449999999999999</v>
      </c>
      <c r="E101" s="153">
        <v>2.57</v>
      </c>
    </row>
    <row r="102" spans="2:5" x14ac:dyDescent="0.25">
      <c r="B102" s="13"/>
      <c r="C102" s="152">
        <v>43076</v>
      </c>
      <c r="D102" s="147">
        <v>2.5499999999999998</v>
      </c>
      <c r="E102" s="153">
        <v>2.5750000000000002</v>
      </c>
    </row>
    <row r="103" spans="2:5" x14ac:dyDescent="0.25">
      <c r="B103" s="13"/>
      <c r="C103" s="152">
        <v>43077</v>
      </c>
      <c r="D103" s="147">
        <v>2.5649999999999999</v>
      </c>
      <c r="E103" s="153">
        <v>2.59</v>
      </c>
    </row>
    <row r="104" spans="2:5" x14ac:dyDescent="0.25">
      <c r="B104" s="13"/>
      <c r="C104" s="152">
        <v>43080</v>
      </c>
      <c r="D104" s="147">
        <v>2.5950000000000002</v>
      </c>
      <c r="E104" s="153">
        <v>2.62</v>
      </c>
    </row>
    <row r="105" spans="2:5" x14ac:dyDescent="0.25">
      <c r="B105" s="13"/>
      <c r="C105" s="152">
        <v>43081</v>
      </c>
      <c r="D105" s="147">
        <v>2.5550000000000002</v>
      </c>
      <c r="E105" s="153">
        <v>2.585</v>
      </c>
    </row>
    <row r="106" spans="2:5" x14ac:dyDescent="0.25">
      <c r="B106" s="13"/>
      <c r="C106" s="152">
        <v>43082</v>
      </c>
      <c r="D106" s="147">
        <v>2.56</v>
      </c>
      <c r="E106" s="153">
        <v>2.585</v>
      </c>
    </row>
    <row r="107" spans="2:5" x14ac:dyDescent="0.25">
      <c r="B107" s="13"/>
      <c r="C107" s="152">
        <v>43083</v>
      </c>
      <c r="D107" s="147">
        <v>2.5950000000000002</v>
      </c>
      <c r="E107" s="153">
        <v>2.62</v>
      </c>
    </row>
    <row r="108" spans="2:5" x14ac:dyDescent="0.25">
      <c r="B108" s="13"/>
      <c r="C108" s="152">
        <v>43084</v>
      </c>
      <c r="D108" s="147">
        <v>2.56</v>
      </c>
      <c r="E108" s="153">
        <v>2.59</v>
      </c>
    </row>
    <row r="109" spans="2:5" x14ac:dyDescent="0.25">
      <c r="B109" s="13"/>
      <c r="C109" s="152">
        <v>43087</v>
      </c>
      <c r="D109" s="147">
        <v>2.57</v>
      </c>
      <c r="E109" s="153">
        <v>2.5950000000000002</v>
      </c>
    </row>
    <row r="110" spans="2:5" x14ac:dyDescent="0.25">
      <c r="B110" s="13"/>
      <c r="C110" s="152">
        <v>43088</v>
      </c>
      <c r="D110" s="147">
        <v>2.61</v>
      </c>
      <c r="E110" s="153">
        <v>2.64</v>
      </c>
    </row>
    <row r="111" spans="2:5" x14ac:dyDescent="0.25">
      <c r="B111" s="13"/>
      <c r="C111" s="152">
        <v>43089</v>
      </c>
      <c r="D111" s="147">
        <v>2.6749999999999998</v>
      </c>
      <c r="E111" s="153">
        <v>2.7</v>
      </c>
    </row>
    <row r="112" spans="2:5" x14ac:dyDescent="0.25">
      <c r="B112" s="13"/>
      <c r="C112" s="152">
        <v>43090</v>
      </c>
      <c r="D112" s="147">
        <v>2.7</v>
      </c>
      <c r="E112" s="153">
        <v>2.73</v>
      </c>
    </row>
    <row r="113" spans="2:5" x14ac:dyDescent="0.25">
      <c r="B113" s="13"/>
      <c r="C113" s="152">
        <v>43091</v>
      </c>
      <c r="D113" s="147">
        <v>2.7450000000000001</v>
      </c>
      <c r="E113" s="153">
        <v>2.7749999999999999</v>
      </c>
    </row>
    <row r="114" spans="2:5" x14ac:dyDescent="0.25">
      <c r="B114" s="13"/>
      <c r="C114" s="152">
        <v>43096</v>
      </c>
      <c r="D114" s="147">
        <v>2.7250000000000001</v>
      </c>
      <c r="E114" s="153">
        <v>2.7549999999999999</v>
      </c>
    </row>
    <row r="115" spans="2:5" x14ac:dyDescent="0.25">
      <c r="B115" s="13"/>
      <c r="C115" s="152">
        <v>43097</v>
      </c>
      <c r="D115" s="147">
        <v>2.7</v>
      </c>
      <c r="E115" s="153">
        <v>2.73</v>
      </c>
    </row>
    <row r="116" spans="2:5" x14ac:dyDescent="0.25">
      <c r="B116" s="13"/>
      <c r="C116" s="152">
        <v>43098</v>
      </c>
      <c r="D116" s="147">
        <v>2.665</v>
      </c>
      <c r="E116" s="153">
        <v>2.6949999999999998</v>
      </c>
    </row>
    <row r="117" spans="2:5" x14ac:dyDescent="0.25">
      <c r="B117" s="13"/>
      <c r="C117" s="152">
        <v>43102</v>
      </c>
      <c r="D117" s="147">
        <v>2.69</v>
      </c>
      <c r="E117" s="153">
        <v>2.72</v>
      </c>
    </row>
    <row r="118" spans="2:5" x14ac:dyDescent="0.25">
      <c r="B118" s="13"/>
      <c r="C118" s="152">
        <v>43103</v>
      </c>
      <c r="D118" s="147">
        <v>2.7149999999999999</v>
      </c>
      <c r="E118" s="153">
        <v>2.7450000000000001</v>
      </c>
    </row>
    <row r="119" spans="2:5" x14ac:dyDescent="0.25">
      <c r="B119" s="13"/>
      <c r="C119" s="152">
        <v>43104</v>
      </c>
      <c r="D119" s="147">
        <v>2.68</v>
      </c>
      <c r="E119" s="153">
        <v>2.71</v>
      </c>
    </row>
    <row r="120" spans="2:5" x14ac:dyDescent="0.25">
      <c r="B120" s="13"/>
      <c r="C120" s="152">
        <v>43105</v>
      </c>
      <c r="D120" s="147">
        <v>2.64</v>
      </c>
      <c r="E120" s="153">
        <v>2.67</v>
      </c>
    </row>
    <row r="121" spans="2:5" x14ac:dyDescent="0.25">
      <c r="B121" s="13"/>
      <c r="C121" s="152">
        <v>43108</v>
      </c>
      <c r="D121" s="147">
        <v>2.65</v>
      </c>
      <c r="E121" s="153">
        <v>2.68</v>
      </c>
    </row>
    <row r="122" spans="2:5" x14ac:dyDescent="0.25">
      <c r="B122" s="13"/>
      <c r="C122" s="152">
        <v>43109</v>
      </c>
      <c r="D122" s="147">
        <v>2.6749999999999998</v>
      </c>
      <c r="E122" s="153">
        <v>2.7050000000000001</v>
      </c>
    </row>
    <row r="123" spans="2:5" x14ac:dyDescent="0.25">
      <c r="B123" s="13"/>
      <c r="C123" s="152">
        <v>43110</v>
      </c>
      <c r="D123" s="147">
        <v>2.72</v>
      </c>
      <c r="E123" s="153">
        <v>2.75</v>
      </c>
    </row>
    <row r="124" spans="2:5" x14ac:dyDescent="0.25">
      <c r="B124" s="13"/>
      <c r="C124" s="152">
        <v>43111</v>
      </c>
      <c r="D124" s="147">
        <v>2.7349999999999999</v>
      </c>
      <c r="E124" s="153">
        <v>2.7650000000000001</v>
      </c>
    </row>
    <row r="125" spans="2:5" x14ac:dyDescent="0.25">
      <c r="B125" s="13"/>
      <c r="C125" s="152">
        <v>43112</v>
      </c>
      <c r="D125" s="147">
        <v>2.7549999999999999</v>
      </c>
      <c r="E125" s="153">
        <v>2.7850000000000001</v>
      </c>
    </row>
    <row r="126" spans="2:5" x14ac:dyDescent="0.25">
      <c r="B126" s="13"/>
      <c r="C126" s="152">
        <v>43115</v>
      </c>
      <c r="D126" s="147">
        <v>2.77</v>
      </c>
      <c r="E126" s="153">
        <v>2.8</v>
      </c>
    </row>
    <row r="127" spans="2:5" x14ac:dyDescent="0.25">
      <c r="B127" s="13"/>
      <c r="C127" s="152">
        <v>43116</v>
      </c>
      <c r="D127" s="147">
        <v>2.7749999999999999</v>
      </c>
      <c r="E127" s="153">
        <v>2.8</v>
      </c>
    </row>
    <row r="128" spans="2:5" x14ac:dyDescent="0.25">
      <c r="B128" s="13"/>
      <c r="C128" s="152">
        <v>43117</v>
      </c>
      <c r="D128" s="147">
        <v>2.79</v>
      </c>
      <c r="E128" s="153">
        <v>2.8149999999999999</v>
      </c>
    </row>
    <row r="129" spans="2:5" x14ac:dyDescent="0.25">
      <c r="B129" s="13"/>
      <c r="C129" s="152">
        <v>43118</v>
      </c>
      <c r="D129" s="147">
        <v>2.81</v>
      </c>
      <c r="E129" s="153">
        <v>2.835</v>
      </c>
    </row>
    <row r="130" spans="2:5" x14ac:dyDescent="0.25">
      <c r="B130" s="13"/>
      <c r="C130" s="152">
        <v>43119</v>
      </c>
      <c r="D130" s="147">
        <v>2.8650000000000002</v>
      </c>
      <c r="E130" s="153">
        <v>2.89</v>
      </c>
    </row>
    <row r="131" spans="2:5" x14ac:dyDescent="0.25">
      <c r="B131" s="13"/>
      <c r="C131" s="152">
        <v>43122</v>
      </c>
      <c r="D131" s="147">
        <v>2.86</v>
      </c>
      <c r="E131" s="153">
        <v>2.88</v>
      </c>
    </row>
    <row r="132" spans="2:5" x14ac:dyDescent="0.25">
      <c r="B132" s="13"/>
      <c r="C132" s="152">
        <v>43123</v>
      </c>
      <c r="D132" s="147">
        <v>2.83</v>
      </c>
      <c r="E132" s="153">
        <v>2.85</v>
      </c>
    </row>
    <row r="133" spans="2:5" x14ac:dyDescent="0.25">
      <c r="B133" s="13"/>
      <c r="C133" s="152">
        <v>43124</v>
      </c>
      <c r="D133" s="147">
        <v>2.8250000000000002</v>
      </c>
      <c r="E133" s="153">
        <v>2.8450000000000002</v>
      </c>
    </row>
    <row r="134" spans="2:5" x14ac:dyDescent="0.25">
      <c r="B134" s="13"/>
      <c r="C134" s="152">
        <v>43125</v>
      </c>
      <c r="D134" s="147">
        <v>2.8450000000000002</v>
      </c>
      <c r="E134" s="153">
        <v>2.8650000000000002</v>
      </c>
    </row>
    <row r="135" spans="2:5" x14ac:dyDescent="0.25">
      <c r="B135" s="13"/>
      <c r="C135" s="152">
        <v>43129</v>
      </c>
      <c r="D135" s="147">
        <v>2.85</v>
      </c>
      <c r="E135" s="153">
        <v>2.87</v>
      </c>
    </row>
    <row r="136" spans="2:5" x14ac:dyDescent="0.25">
      <c r="B136" s="13"/>
      <c r="C136" s="152">
        <v>43130</v>
      </c>
      <c r="D136" s="147">
        <v>2.86</v>
      </c>
      <c r="E136" s="153">
        <v>2.88</v>
      </c>
    </row>
    <row r="137" spans="2:5" x14ac:dyDescent="0.25">
      <c r="B137" s="13"/>
      <c r="C137" s="152">
        <v>43131</v>
      </c>
      <c r="D137" s="147">
        <v>2.8149999999999999</v>
      </c>
      <c r="E137" s="153">
        <v>2.83</v>
      </c>
    </row>
    <row r="138" spans="2:5" x14ac:dyDescent="0.25">
      <c r="B138" s="13"/>
      <c r="C138" s="152">
        <v>43132</v>
      </c>
      <c r="D138" s="147">
        <v>2.8050000000000002</v>
      </c>
      <c r="E138" s="153">
        <v>2.8250000000000002</v>
      </c>
    </row>
    <row r="139" spans="2:5" x14ac:dyDescent="0.25">
      <c r="B139" s="13"/>
      <c r="C139" s="152">
        <v>43133</v>
      </c>
      <c r="D139" s="147">
        <v>2.83</v>
      </c>
      <c r="E139" s="153">
        <v>2.85</v>
      </c>
    </row>
    <row r="140" spans="2:5" x14ac:dyDescent="0.25">
      <c r="B140" s="13"/>
      <c r="C140" s="152">
        <v>43136</v>
      </c>
      <c r="D140" s="147">
        <v>2.9350000000000001</v>
      </c>
      <c r="E140" s="153">
        <v>2.9550000000000001</v>
      </c>
    </row>
    <row r="141" spans="2:5" x14ac:dyDescent="0.25">
      <c r="B141" s="13"/>
      <c r="C141" s="152">
        <v>43137</v>
      </c>
      <c r="D141" s="147">
        <v>2.82</v>
      </c>
      <c r="E141" s="153">
        <v>2.84</v>
      </c>
    </row>
    <row r="142" spans="2:5" x14ac:dyDescent="0.25">
      <c r="B142" s="13"/>
      <c r="C142" s="152">
        <v>43138</v>
      </c>
      <c r="D142" s="147">
        <v>2.8450000000000002</v>
      </c>
      <c r="E142" s="153">
        <v>2.8650000000000002</v>
      </c>
    </row>
    <row r="143" spans="2:5" x14ac:dyDescent="0.25">
      <c r="B143" s="13"/>
      <c r="C143" s="152">
        <v>43139</v>
      </c>
      <c r="D143" s="147">
        <v>2.89</v>
      </c>
      <c r="E143" s="153">
        <v>2.91</v>
      </c>
    </row>
    <row r="144" spans="2:5" x14ac:dyDescent="0.25">
      <c r="B144" s="13"/>
      <c r="C144" s="152">
        <v>43140</v>
      </c>
      <c r="D144" s="147">
        <v>2.86</v>
      </c>
      <c r="E144" s="153">
        <v>2.88</v>
      </c>
    </row>
    <row r="145" spans="2:5" x14ac:dyDescent="0.25">
      <c r="B145" s="13"/>
      <c r="C145" s="152">
        <v>43143</v>
      </c>
      <c r="D145" s="147">
        <v>2.91</v>
      </c>
      <c r="E145" s="153">
        <v>2.93</v>
      </c>
    </row>
    <row r="146" spans="2:5" x14ac:dyDescent="0.25">
      <c r="B146" s="13"/>
      <c r="C146" s="152">
        <v>43144</v>
      </c>
      <c r="D146" s="147">
        <v>2.875</v>
      </c>
      <c r="E146" s="153">
        <v>2.895</v>
      </c>
    </row>
    <row r="147" spans="2:5" x14ac:dyDescent="0.25">
      <c r="B147" s="13"/>
      <c r="C147" s="152">
        <v>43145</v>
      </c>
      <c r="D147" s="147">
        <v>2.85</v>
      </c>
      <c r="E147" s="153">
        <v>2.87</v>
      </c>
    </row>
    <row r="148" spans="2:5" x14ac:dyDescent="0.25">
      <c r="B148" s="13"/>
      <c r="C148" s="152">
        <v>43146</v>
      </c>
      <c r="D148" s="147">
        <v>2.92</v>
      </c>
      <c r="E148" s="153">
        <v>2.94</v>
      </c>
    </row>
    <row r="149" spans="2:5" x14ac:dyDescent="0.25">
      <c r="B149" s="13"/>
      <c r="C149" s="152">
        <v>43147</v>
      </c>
      <c r="D149" s="147">
        <v>2.9249999999999998</v>
      </c>
      <c r="E149" s="153">
        <v>2.9449999999999998</v>
      </c>
    </row>
    <row r="150" spans="2:5" x14ac:dyDescent="0.25">
      <c r="B150" s="13"/>
      <c r="C150" s="152">
        <v>43150</v>
      </c>
      <c r="D150" s="147">
        <v>2.8849999999999998</v>
      </c>
      <c r="E150" s="153">
        <v>2.9049999999999998</v>
      </c>
    </row>
    <row r="151" spans="2:5" x14ac:dyDescent="0.25">
      <c r="B151" s="13"/>
      <c r="C151" s="152">
        <v>43151</v>
      </c>
      <c r="D151" s="147">
        <v>2.9</v>
      </c>
      <c r="E151" s="153">
        <v>2.92</v>
      </c>
    </row>
    <row r="152" spans="2:5" x14ac:dyDescent="0.25">
      <c r="B152" s="13"/>
      <c r="C152" s="152">
        <v>43152</v>
      </c>
      <c r="D152" s="147">
        <v>2.8650000000000002</v>
      </c>
      <c r="E152" s="153">
        <v>2.8849999999999998</v>
      </c>
    </row>
    <row r="153" spans="2:5" x14ac:dyDescent="0.25">
      <c r="B153" s="13"/>
      <c r="C153" s="152">
        <v>43153</v>
      </c>
      <c r="D153" s="147">
        <v>2.875</v>
      </c>
      <c r="E153" s="153">
        <v>2.895</v>
      </c>
    </row>
    <row r="154" spans="2:5" x14ac:dyDescent="0.25">
      <c r="B154" s="13"/>
      <c r="C154" s="152">
        <v>43154</v>
      </c>
      <c r="D154" s="147">
        <v>2.85</v>
      </c>
      <c r="E154" s="153">
        <v>2.87</v>
      </c>
    </row>
    <row r="155" spans="2:5" x14ac:dyDescent="0.25">
      <c r="B155" s="13"/>
      <c r="C155" s="152">
        <v>43157</v>
      </c>
      <c r="D155" s="147">
        <v>2.7749999999999999</v>
      </c>
      <c r="E155" s="153">
        <v>2.8</v>
      </c>
    </row>
    <row r="156" spans="2:5" x14ac:dyDescent="0.25">
      <c r="B156" s="13"/>
      <c r="C156" s="152">
        <v>43158</v>
      </c>
      <c r="D156" s="147">
        <v>2.7549999999999999</v>
      </c>
      <c r="E156" s="153">
        <v>2.78</v>
      </c>
    </row>
    <row r="157" spans="2:5" x14ac:dyDescent="0.25">
      <c r="B157" s="13"/>
      <c r="C157" s="152">
        <v>43159</v>
      </c>
      <c r="D157" s="147">
        <v>2.81</v>
      </c>
      <c r="E157" s="153">
        <v>2.83</v>
      </c>
    </row>
    <row r="158" spans="2:5" x14ac:dyDescent="0.25">
      <c r="B158" s="13"/>
      <c r="C158" s="152">
        <v>43160</v>
      </c>
      <c r="D158" s="147">
        <v>2.75</v>
      </c>
      <c r="E158" s="153">
        <v>2.7749999999999999</v>
      </c>
    </row>
    <row r="159" spans="2:5" x14ac:dyDescent="0.25">
      <c r="B159" s="13"/>
      <c r="C159" s="152">
        <v>43161</v>
      </c>
      <c r="D159" s="147">
        <v>2.7349999999999999</v>
      </c>
      <c r="E159" s="153">
        <v>2.7549999999999999</v>
      </c>
    </row>
    <row r="160" spans="2:5" x14ac:dyDescent="0.25">
      <c r="B160" s="13"/>
      <c r="C160" s="152">
        <v>43164</v>
      </c>
      <c r="D160" s="147">
        <v>2.7450000000000001</v>
      </c>
      <c r="E160" s="153">
        <v>2.7650000000000001</v>
      </c>
    </row>
    <row r="161" spans="2:5" x14ac:dyDescent="0.25">
      <c r="B161" s="13"/>
      <c r="C161" s="152">
        <v>43165</v>
      </c>
      <c r="D161" s="147">
        <v>2.82</v>
      </c>
      <c r="E161" s="153">
        <v>2.84</v>
      </c>
    </row>
    <row r="162" spans="2:5" x14ac:dyDescent="0.25">
      <c r="B162" s="13"/>
      <c r="C162" s="152">
        <v>43166</v>
      </c>
      <c r="D162" s="147">
        <v>2.7949999999999999</v>
      </c>
      <c r="E162" s="153">
        <v>2.8149999999999999</v>
      </c>
    </row>
    <row r="163" spans="2:5" x14ac:dyDescent="0.25">
      <c r="B163" s="13"/>
      <c r="C163" s="152">
        <v>43167</v>
      </c>
      <c r="D163" s="147">
        <v>2.8050000000000002</v>
      </c>
      <c r="E163" s="153">
        <v>2.8250000000000002</v>
      </c>
    </row>
    <row r="164" spans="2:5" x14ac:dyDescent="0.25">
      <c r="B164" s="13"/>
      <c r="C164" s="152">
        <v>43168</v>
      </c>
      <c r="D164" s="147">
        <v>2.78</v>
      </c>
      <c r="E164" s="153">
        <v>2.8</v>
      </c>
    </row>
    <row r="165" spans="2:5" x14ac:dyDescent="0.25">
      <c r="B165" s="13"/>
      <c r="C165" s="152">
        <v>43171</v>
      </c>
      <c r="D165" s="147">
        <v>2.82</v>
      </c>
      <c r="E165" s="153">
        <v>2.84</v>
      </c>
    </row>
    <row r="166" spans="2:5" x14ac:dyDescent="0.25">
      <c r="B166" s="13"/>
      <c r="C166" s="152">
        <v>43172</v>
      </c>
      <c r="D166" s="147">
        <v>2.8050000000000002</v>
      </c>
      <c r="E166" s="153">
        <v>2.8250000000000002</v>
      </c>
    </row>
    <row r="167" spans="2:5" x14ac:dyDescent="0.25">
      <c r="B167" s="13"/>
      <c r="C167" s="152">
        <v>43173</v>
      </c>
      <c r="D167" s="147">
        <v>2.74</v>
      </c>
      <c r="E167" s="153">
        <v>2.76</v>
      </c>
    </row>
    <row r="168" spans="2:5" x14ac:dyDescent="0.25">
      <c r="B168" s="13"/>
      <c r="C168" s="152">
        <v>43174</v>
      </c>
      <c r="D168" s="147">
        <v>2.7050000000000001</v>
      </c>
      <c r="E168" s="153">
        <v>2.7250000000000001</v>
      </c>
    </row>
    <row r="169" spans="2:5" x14ac:dyDescent="0.25">
      <c r="B169" s="13"/>
      <c r="C169" s="152">
        <v>43175</v>
      </c>
      <c r="D169" s="147">
        <v>2.69</v>
      </c>
      <c r="E169" s="153">
        <v>2.71</v>
      </c>
    </row>
    <row r="170" spans="2:5" x14ac:dyDescent="0.25">
      <c r="B170" s="13"/>
      <c r="C170" s="152">
        <v>43178</v>
      </c>
      <c r="D170" s="147">
        <v>2.7050000000000001</v>
      </c>
      <c r="E170" s="153">
        <v>2.7250000000000001</v>
      </c>
    </row>
    <row r="171" spans="2:5" x14ac:dyDescent="0.25">
      <c r="B171" s="13"/>
      <c r="C171" s="152">
        <v>43179</v>
      </c>
      <c r="D171" s="147">
        <v>2.7</v>
      </c>
      <c r="E171" s="153">
        <v>2.72</v>
      </c>
    </row>
    <row r="172" spans="2:5" x14ac:dyDescent="0.25">
      <c r="B172" s="13"/>
      <c r="C172" s="152">
        <v>43180</v>
      </c>
      <c r="D172" s="147">
        <v>2.6949999999999998</v>
      </c>
      <c r="E172" s="153">
        <v>2.7149999999999999</v>
      </c>
    </row>
    <row r="173" spans="2:5" x14ac:dyDescent="0.25">
      <c r="B173" s="13"/>
      <c r="C173" s="152">
        <v>43181</v>
      </c>
      <c r="D173" s="147">
        <v>2.7</v>
      </c>
      <c r="E173" s="153">
        <v>2.72</v>
      </c>
    </row>
    <row r="174" spans="2:5" x14ac:dyDescent="0.25">
      <c r="B174" s="13"/>
      <c r="C174" s="152">
        <v>43182</v>
      </c>
      <c r="D174" s="147">
        <v>2.645</v>
      </c>
      <c r="E174" s="153">
        <v>2.67</v>
      </c>
    </row>
    <row r="175" spans="2:5" x14ac:dyDescent="0.25">
      <c r="B175" s="13"/>
      <c r="C175" s="152">
        <v>43185</v>
      </c>
      <c r="D175" s="147">
        <v>2.66</v>
      </c>
      <c r="E175" s="153">
        <v>2.6850000000000001</v>
      </c>
    </row>
    <row r="176" spans="2:5" x14ac:dyDescent="0.25">
      <c r="B176" s="13"/>
      <c r="C176" s="152">
        <v>43186</v>
      </c>
      <c r="D176" s="147">
        <v>2.65</v>
      </c>
      <c r="E176" s="153">
        <v>2.67</v>
      </c>
    </row>
    <row r="177" spans="2:5" x14ac:dyDescent="0.25">
      <c r="B177" s="13"/>
      <c r="C177" s="152">
        <v>43187</v>
      </c>
      <c r="D177" s="147">
        <v>2.59</v>
      </c>
      <c r="E177" s="153">
        <v>2.605</v>
      </c>
    </row>
    <row r="178" spans="2:5" x14ac:dyDescent="0.25">
      <c r="B178" s="13"/>
      <c r="C178" s="152">
        <v>43188</v>
      </c>
      <c r="D178" s="147">
        <v>2.6</v>
      </c>
      <c r="E178" s="153">
        <v>2.6150000000000002</v>
      </c>
    </row>
    <row r="179" spans="2:5" x14ac:dyDescent="0.25">
      <c r="B179" s="13"/>
      <c r="C179" s="152">
        <v>43193</v>
      </c>
      <c r="D179" s="147">
        <v>2.605</v>
      </c>
      <c r="E179" s="153">
        <v>2.62</v>
      </c>
    </row>
    <row r="180" spans="2:5" x14ac:dyDescent="0.25">
      <c r="B180" s="13"/>
      <c r="C180" s="152">
        <v>43194</v>
      </c>
      <c r="D180" s="147">
        <v>2.63</v>
      </c>
      <c r="E180" s="153">
        <v>2.64</v>
      </c>
    </row>
    <row r="181" spans="2:5" x14ac:dyDescent="0.25">
      <c r="B181" s="13"/>
      <c r="C181" s="152">
        <v>43195</v>
      </c>
      <c r="D181" s="147">
        <v>2.665</v>
      </c>
      <c r="E181" s="153">
        <v>2.68</v>
      </c>
    </row>
    <row r="182" spans="2:5" x14ac:dyDescent="0.25">
      <c r="B182" s="13"/>
      <c r="C182" s="152">
        <v>43196</v>
      </c>
      <c r="D182" s="147">
        <v>2.6549999999999998</v>
      </c>
      <c r="E182" s="153">
        <v>2.67</v>
      </c>
    </row>
    <row r="183" spans="2:5" x14ac:dyDescent="0.25">
      <c r="B183" s="13"/>
      <c r="C183" s="152">
        <v>43199</v>
      </c>
      <c r="D183" s="147">
        <v>2.67</v>
      </c>
      <c r="E183" s="153">
        <v>2.69</v>
      </c>
    </row>
    <row r="184" spans="2:5" x14ac:dyDescent="0.25">
      <c r="B184" s="13"/>
      <c r="C184" s="152">
        <v>43200</v>
      </c>
      <c r="D184" s="147">
        <v>2.7050000000000001</v>
      </c>
      <c r="E184" s="153">
        <v>2.72</v>
      </c>
    </row>
    <row r="185" spans="2:5" x14ac:dyDescent="0.25">
      <c r="B185" s="13"/>
      <c r="C185" s="152">
        <v>43201</v>
      </c>
      <c r="D185" s="147">
        <v>2.6749999999999998</v>
      </c>
      <c r="E185" s="153">
        <v>2.69</v>
      </c>
    </row>
    <row r="186" spans="2:5" x14ac:dyDescent="0.25">
      <c r="B186" s="13"/>
      <c r="C186" s="152">
        <v>43202</v>
      </c>
      <c r="D186" s="147">
        <v>2.665</v>
      </c>
      <c r="E186" s="153">
        <v>2.6749999999999998</v>
      </c>
    </row>
    <row r="187" spans="2:5" x14ac:dyDescent="0.25">
      <c r="B187" s="13"/>
      <c r="C187" s="152">
        <v>43203</v>
      </c>
      <c r="D187" s="147">
        <v>2.7349999999999999</v>
      </c>
      <c r="E187" s="153">
        <v>2.7450000000000001</v>
      </c>
    </row>
    <row r="188" spans="2:5" x14ac:dyDescent="0.25">
      <c r="B188" s="13"/>
      <c r="C188" s="152">
        <v>43206</v>
      </c>
      <c r="D188" s="147">
        <v>2.7450000000000001</v>
      </c>
      <c r="E188" s="153">
        <v>2.76</v>
      </c>
    </row>
    <row r="189" spans="2:5" x14ac:dyDescent="0.25">
      <c r="B189" s="13"/>
      <c r="C189" s="152">
        <v>43207</v>
      </c>
      <c r="D189" s="147">
        <v>2.76</v>
      </c>
      <c r="E189" s="153">
        <v>2.7749999999999999</v>
      </c>
    </row>
    <row r="190" spans="2:5" x14ac:dyDescent="0.25">
      <c r="B190" s="13"/>
      <c r="C190" s="152">
        <v>43208</v>
      </c>
      <c r="D190" s="147">
        <v>2.75</v>
      </c>
      <c r="E190" s="153">
        <v>2.76</v>
      </c>
    </row>
    <row r="191" spans="2:5" x14ac:dyDescent="0.25">
      <c r="B191" s="13"/>
      <c r="C191" s="152">
        <v>43209</v>
      </c>
      <c r="D191" s="147">
        <v>2.78</v>
      </c>
      <c r="E191" s="153">
        <v>2.7949999999999999</v>
      </c>
    </row>
    <row r="192" spans="2:5" x14ac:dyDescent="0.25">
      <c r="B192" s="13"/>
      <c r="C192" s="152">
        <v>43210</v>
      </c>
      <c r="D192" s="147">
        <v>2.8050000000000002</v>
      </c>
      <c r="E192" s="153">
        <v>2.82</v>
      </c>
    </row>
    <row r="193" spans="2:5" x14ac:dyDescent="0.25">
      <c r="B193" s="13"/>
      <c r="C193" s="152">
        <v>43213</v>
      </c>
      <c r="D193" s="147">
        <v>2.8650000000000002</v>
      </c>
      <c r="E193" s="153">
        <v>2.875</v>
      </c>
    </row>
    <row r="194" spans="2:5" x14ac:dyDescent="0.25">
      <c r="B194" s="13"/>
      <c r="C194" s="152">
        <v>43214</v>
      </c>
      <c r="D194" s="147">
        <v>2.835</v>
      </c>
      <c r="E194" s="153">
        <v>2.85</v>
      </c>
    </row>
    <row r="195" spans="2:5" x14ac:dyDescent="0.25">
      <c r="B195" s="13"/>
      <c r="C195" s="152">
        <v>43216</v>
      </c>
      <c r="D195" s="147">
        <v>2.86</v>
      </c>
      <c r="E195" s="153">
        <v>2.875</v>
      </c>
    </row>
    <row r="196" spans="2:5" x14ac:dyDescent="0.25">
      <c r="B196" s="13"/>
      <c r="C196" s="152">
        <v>43217</v>
      </c>
      <c r="D196" s="147">
        <v>2.82</v>
      </c>
      <c r="E196" s="153">
        <v>2.835</v>
      </c>
    </row>
    <row r="197" spans="2:5" x14ac:dyDescent="0.25">
      <c r="B197" s="13"/>
      <c r="C197" s="152">
        <v>43220</v>
      </c>
      <c r="D197" s="147">
        <v>2.7650000000000001</v>
      </c>
      <c r="E197" s="153">
        <v>2.78</v>
      </c>
    </row>
    <row r="198" spans="2:5" x14ac:dyDescent="0.25">
      <c r="B198" s="13"/>
      <c r="C198" s="152">
        <v>43221</v>
      </c>
      <c r="D198" s="147">
        <v>2.7549999999999999</v>
      </c>
      <c r="E198" s="153">
        <v>2.7650000000000001</v>
      </c>
    </row>
    <row r="199" spans="2:5" x14ac:dyDescent="0.25">
      <c r="B199" s="13"/>
      <c r="C199" s="152">
        <v>43222</v>
      </c>
      <c r="D199" s="147">
        <v>2.7949999999999999</v>
      </c>
      <c r="E199" s="153">
        <v>2.8050000000000002</v>
      </c>
    </row>
    <row r="200" spans="2:5" x14ac:dyDescent="0.25">
      <c r="B200" s="13"/>
      <c r="C200" s="152">
        <v>43223</v>
      </c>
      <c r="D200" s="147">
        <v>2.81</v>
      </c>
      <c r="E200" s="153">
        <v>2.82</v>
      </c>
    </row>
    <row r="201" spans="2:5" x14ac:dyDescent="0.25">
      <c r="B201" s="13"/>
      <c r="C201" s="152">
        <v>43224</v>
      </c>
      <c r="D201" s="147">
        <v>2.77</v>
      </c>
      <c r="E201" s="153">
        <v>2.7850000000000001</v>
      </c>
    </row>
    <row r="202" spans="2:5" x14ac:dyDescent="0.25">
      <c r="B202" s="13"/>
      <c r="C202" s="152">
        <v>43227</v>
      </c>
      <c r="D202" s="147">
        <v>2.7549999999999999</v>
      </c>
      <c r="E202" s="153">
        <v>2.7650000000000001</v>
      </c>
    </row>
    <row r="203" spans="2:5" x14ac:dyDescent="0.25">
      <c r="B203" s="13"/>
      <c r="C203" s="152">
        <v>43228</v>
      </c>
      <c r="D203" s="147">
        <v>2.74</v>
      </c>
      <c r="E203" s="153">
        <v>2.75</v>
      </c>
    </row>
    <row r="204" spans="2:5" x14ac:dyDescent="0.25">
      <c r="B204" s="13"/>
      <c r="C204" s="152">
        <v>43229</v>
      </c>
      <c r="D204" s="147">
        <v>2.78</v>
      </c>
      <c r="E204" s="153">
        <v>2.79</v>
      </c>
    </row>
    <row r="205" spans="2:5" x14ac:dyDescent="0.25">
      <c r="B205" s="13"/>
      <c r="C205" s="152">
        <v>43230</v>
      </c>
      <c r="D205" s="147">
        <v>2.7749999999999999</v>
      </c>
      <c r="E205" s="153">
        <v>2.7850000000000001</v>
      </c>
    </row>
    <row r="206" spans="2:5" x14ac:dyDescent="0.25">
      <c r="B206" s="13"/>
      <c r="C206" s="152">
        <v>43231</v>
      </c>
      <c r="D206" s="147">
        <v>2.78</v>
      </c>
      <c r="E206" s="153">
        <v>2.79</v>
      </c>
    </row>
    <row r="207" spans="2:5" x14ac:dyDescent="0.25">
      <c r="B207" s="13"/>
      <c r="C207" s="152">
        <v>43234</v>
      </c>
      <c r="D207" s="147">
        <v>2.77</v>
      </c>
      <c r="E207" s="153">
        <v>2.7850000000000001</v>
      </c>
    </row>
    <row r="208" spans="2:5" x14ac:dyDescent="0.25">
      <c r="B208" s="13"/>
      <c r="C208" s="152">
        <v>43235</v>
      </c>
      <c r="D208" s="147">
        <v>2.83</v>
      </c>
      <c r="E208" s="153">
        <v>2.84</v>
      </c>
    </row>
    <row r="209" spans="2:5" x14ac:dyDescent="0.25">
      <c r="B209" s="13"/>
      <c r="C209" s="152">
        <v>43236</v>
      </c>
      <c r="D209" s="147">
        <v>2.88</v>
      </c>
      <c r="E209" s="153">
        <v>2.895</v>
      </c>
    </row>
    <row r="210" spans="2:5" x14ac:dyDescent="0.25">
      <c r="B210" s="13"/>
      <c r="C210" s="152">
        <v>43237</v>
      </c>
      <c r="D210" s="147">
        <v>2.92</v>
      </c>
      <c r="E210" s="153">
        <v>2.9350000000000001</v>
      </c>
    </row>
    <row r="211" spans="2:5" x14ac:dyDescent="0.25">
      <c r="B211" s="13"/>
      <c r="C211" s="152">
        <v>43238</v>
      </c>
      <c r="D211" s="147">
        <v>2.9</v>
      </c>
      <c r="E211" s="153">
        <v>2.915</v>
      </c>
    </row>
    <row r="212" spans="2:5" x14ac:dyDescent="0.25">
      <c r="B212" s="13"/>
      <c r="C212" s="152">
        <v>43241</v>
      </c>
      <c r="D212" s="147">
        <v>2.89</v>
      </c>
      <c r="E212" s="153">
        <v>2.9</v>
      </c>
    </row>
    <row r="213" spans="2:5" x14ac:dyDescent="0.25">
      <c r="B213" s="13"/>
      <c r="C213" s="152">
        <v>43242</v>
      </c>
      <c r="D213" s="147">
        <v>2.8650000000000002</v>
      </c>
      <c r="E213" s="153">
        <v>2.875</v>
      </c>
    </row>
    <row r="214" spans="2:5" x14ac:dyDescent="0.25">
      <c r="B214" s="13"/>
      <c r="C214" s="152">
        <v>43243</v>
      </c>
      <c r="D214" s="147">
        <v>2.84</v>
      </c>
      <c r="E214" s="153">
        <v>2.85</v>
      </c>
    </row>
    <row r="215" spans="2:5" x14ac:dyDescent="0.25">
      <c r="B215" s="13"/>
      <c r="C215" s="152">
        <v>43244</v>
      </c>
      <c r="D215" s="147">
        <v>2.8050000000000002</v>
      </c>
      <c r="E215" s="153">
        <v>2.8149999999999999</v>
      </c>
    </row>
    <row r="216" spans="2:5" x14ac:dyDescent="0.25">
      <c r="B216" s="13"/>
      <c r="C216" s="152">
        <v>43245</v>
      </c>
      <c r="D216" s="147">
        <v>2.7850000000000001</v>
      </c>
      <c r="E216" s="153">
        <v>2.7949999999999999</v>
      </c>
    </row>
    <row r="217" spans="2:5" x14ac:dyDescent="0.25">
      <c r="B217" s="13"/>
      <c r="C217" s="152">
        <v>43248</v>
      </c>
      <c r="D217" s="147">
        <v>2.7549999999999999</v>
      </c>
      <c r="E217" s="153">
        <v>2.76</v>
      </c>
    </row>
    <row r="218" spans="2:5" x14ac:dyDescent="0.25">
      <c r="B218" s="13"/>
      <c r="C218" s="152">
        <v>43249</v>
      </c>
      <c r="D218" s="147">
        <v>2.6850000000000001</v>
      </c>
      <c r="E218" s="153">
        <v>2.6949999999999998</v>
      </c>
    </row>
    <row r="219" spans="2:5" x14ac:dyDescent="0.25">
      <c r="B219" s="13"/>
      <c r="C219" s="152">
        <v>43250</v>
      </c>
      <c r="D219" s="147">
        <v>2.645</v>
      </c>
      <c r="E219" s="153">
        <v>2.65</v>
      </c>
    </row>
    <row r="220" spans="2:5" x14ac:dyDescent="0.25">
      <c r="B220" s="13"/>
      <c r="C220" s="152">
        <v>43251</v>
      </c>
      <c r="D220" s="147">
        <v>2.67</v>
      </c>
      <c r="E220" s="153">
        <v>2.68</v>
      </c>
    </row>
    <row r="221" spans="2:5" x14ac:dyDescent="0.25">
      <c r="B221" s="13"/>
      <c r="C221" s="152">
        <v>43252</v>
      </c>
      <c r="D221" s="147">
        <v>2.7</v>
      </c>
      <c r="E221" s="153">
        <v>2.71</v>
      </c>
    </row>
    <row r="222" spans="2:5" x14ac:dyDescent="0.25">
      <c r="B222" s="13"/>
      <c r="C222" s="152">
        <v>43255</v>
      </c>
      <c r="D222" s="147">
        <v>2.73</v>
      </c>
      <c r="E222" s="153">
        <v>2.74</v>
      </c>
    </row>
    <row r="223" spans="2:5" x14ac:dyDescent="0.25">
      <c r="B223" s="13"/>
      <c r="C223" s="152">
        <v>43256</v>
      </c>
      <c r="D223" s="147">
        <v>2.7250000000000001</v>
      </c>
      <c r="E223" s="153">
        <v>2.7349999999999999</v>
      </c>
    </row>
    <row r="224" spans="2:5" x14ac:dyDescent="0.25">
      <c r="B224" s="13"/>
      <c r="C224" s="152">
        <v>43257</v>
      </c>
      <c r="D224" s="147">
        <v>2.76</v>
      </c>
      <c r="E224" s="153">
        <v>2.77</v>
      </c>
    </row>
    <row r="225" spans="2:5" x14ac:dyDescent="0.25">
      <c r="B225" s="13"/>
      <c r="C225" s="152">
        <v>43258</v>
      </c>
      <c r="D225" s="147">
        <v>2.84</v>
      </c>
      <c r="E225" s="153">
        <v>2.85</v>
      </c>
    </row>
    <row r="226" spans="2:5" x14ac:dyDescent="0.25">
      <c r="B226" s="13"/>
      <c r="C226" s="152">
        <v>43259</v>
      </c>
      <c r="D226" s="147">
        <v>2.7749999999999999</v>
      </c>
      <c r="E226" s="153">
        <v>2.7850000000000001</v>
      </c>
    </row>
    <row r="227" spans="2:5" x14ac:dyDescent="0.25">
      <c r="B227" s="13"/>
      <c r="C227" s="152">
        <v>43263</v>
      </c>
      <c r="D227" s="147">
        <v>2.8050000000000002</v>
      </c>
      <c r="E227" s="153">
        <v>2.81</v>
      </c>
    </row>
    <row r="228" spans="2:5" x14ac:dyDescent="0.25">
      <c r="B228" s="13"/>
      <c r="C228" s="152">
        <v>43264</v>
      </c>
      <c r="D228" s="147">
        <v>2.7749999999999999</v>
      </c>
      <c r="E228" s="153">
        <v>2.7850000000000001</v>
      </c>
    </row>
    <row r="229" spans="2:5" x14ac:dyDescent="0.25">
      <c r="B229" s="13"/>
      <c r="C229" s="152">
        <v>43265</v>
      </c>
      <c r="D229" s="147">
        <v>2.7250000000000001</v>
      </c>
      <c r="E229" s="153">
        <v>2.7349999999999999</v>
      </c>
    </row>
    <row r="230" spans="2:5" x14ac:dyDescent="0.25">
      <c r="B230" s="13"/>
      <c r="C230" s="152">
        <v>43266</v>
      </c>
      <c r="D230" s="147">
        <v>2.6949999999999998</v>
      </c>
      <c r="E230" s="153">
        <v>2.7</v>
      </c>
    </row>
    <row r="231" spans="2:5" x14ac:dyDescent="0.25">
      <c r="B231" s="13"/>
      <c r="C231" s="152">
        <v>43269</v>
      </c>
      <c r="D231" s="147">
        <v>2.67</v>
      </c>
      <c r="E231" s="153">
        <v>2.6749999999999998</v>
      </c>
    </row>
    <row r="232" spans="2:5" x14ac:dyDescent="0.25">
      <c r="B232" s="13"/>
      <c r="C232" s="152">
        <v>43270</v>
      </c>
      <c r="D232" s="147">
        <v>2.62</v>
      </c>
      <c r="E232" s="153">
        <v>2.63</v>
      </c>
    </row>
    <row r="233" spans="2:5" x14ac:dyDescent="0.25">
      <c r="B233" s="13"/>
      <c r="C233" s="152">
        <v>43271</v>
      </c>
      <c r="D233" s="147">
        <v>2.6549999999999998</v>
      </c>
      <c r="E233" s="153">
        <v>2.66</v>
      </c>
    </row>
    <row r="234" spans="2:5" x14ac:dyDescent="0.25">
      <c r="B234" s="13"/>
      <c r="C234" s="152">
        <v>43272</v>
      </c>
      <c r="D234" s="147">
        <v>2.6749999999999998</v>
      </c>
      <c r="E234" s="153">
        <v>2.68</v>
      </c>
    </row>
    <row r="235" spans="2:5" x14ac:dyDescent="0.25">
      <c r="B235" s="13"/>
      <c r="C235" s="152">
        <v>43273</v>
      </c>
      <c r="D235" s="147">
        <v>2.65</v>
      </c>
      <c r="E235" s="153">
        <v>2.6549999999999998</v>
      </c>
    </row>
    <row r="236" spans="2:5" x14ac:dyDescent="0.25">
      <c r="B236" s="13"/>
      <c r="C236" s="152">
        <v>43276</v>
      </c>
      <c r="D236" s="147">
        <v>2.63</v>
      </c>
      <c r="E236" s="153">
        <v>2.6349999999999998</v>
      </c>
    </row>
    <row r="237" spans="2:5" x14ac:dyDescent="0.25">
      <c r="B237" s="13"/>
      <c r="C237" s="152">
        <v>43277</v>
      </c>
      <c r="D237" s="147">
        <v>2.64</v>
      </c>
      <c r="E237" s="153">
        <v>2.645</v>
      </c>
    </row>
    <row r="238" spans="2:5" x14ac:dyDescent="0.25">
      <c r="B238" s="13"/>
      <c r="C238" s="152">
        <v>43278</v>
      </c>
      <c r="D238" s="147">
        <v>2.625</v>
      </c>
      <c r="E238" s="153">
        <v>2.63</v>
      </c>
    </row>
    <row r="239" spans="2:5" x14ac:dyDescent="0.25">
      <c r="B239" s="13"/>
      <c r="C239" s="152">
        <v>43279</v>
      </c>
      <c r="D239" s="147">
        <v>2.6150000000000002</v>
      </c>
      <c r="E239" s="153">
        <v>2.62</v>
      </c>
    </row>
    <row r="240" spans="2:5" x14ac:dyDescent="0.25">
      <c r="B240" s="13"/>
      <c r="C240" s="152">
        <v>43280</v>
      </c>
      <c r="D240" s="147">
        <v>2.63</v>
      </c>
      <c r="E240" s="153">
        <v>2.6349999999999998</v>
      </c>
    </row>
    <row r="241" spans="2:5" x14ac:dyDescent="0.25">
      <c r="B241" s="13"/>
      <c r="C241" s="152">
        <v>43283</v>
      </c>
      <c r="D241" s="147">
        <v>2.5950000000000002</v>
      </c>
      <c r="E241" s="153">
        <v>2.6</v>
      </c>
    </row>
    <row r="242" spans="2:5" x14ac:dyDescent="0.25">
      <c r="B242" s="13"/>
      <c r="C242" s="152">
        <v>43284</v>
      </c>
      <c r="D242" s="147">
        <v>2.6150000000000002</v>
      </c>
      <c r="E242" s="153">
        <v>2.62</v>
      </c>
    </row>
    <row r="243" spans="2:5" x14ac:dyDescent="0.25">
      <c r="B243" s="13"/>
      <c r="C243" s="152">
        <v>43285</v>
      </c>
      <c r="D243" s="147">
        <v>2.585</v>
      </c>
      <c r="E243" s="153">
        <v>2.59</v>
      </c>
    </row>
    <row r="244" spans="2:5" x14ac:dyDescent="0.25">
      <c r="B244" s="13"/>
      <c r="C244" s="152">
        <v>43286</v>
      </c>
      <c r="D244" s="147">
        <v>2.59</v>
      </c>
      <c r="E244" s="153">
        <v>2.6</v>
      </c>
    </row>
    <row r="245" spans="2:5" x14ac:dyDescent="0.25">
      <c r="B245" s="13"/>
      <c r="C245" s="152">
        <v>43287</v>
      </c>
      <c r="D245" s="147">
        <v>2.625</v>
      </c>
      <c r="E245" s="153">
        <v>2.63</v>
      </c>
    </row>
    <row r="246" spans="2:5" x14ac:dyDescent="0.25">
      <c r="B246" s="13"/>
      <c r="C246" s="152">
        <v>43290</v>
      </c>
      <c r="D246" s="147">
        <v>2.61</v>
      </c>
      <c r="E246" s="153">
        <v>2.6150000000000002</v>
      </c>
    </row>
    <row r="247" spans="2:5" x14ac:dyDescent="0.25">
      <c r="B247" s="13"/>
      <c r="C247" s="152">
        <v>43291</v>
      </c>
      <c r="D247" s="147">
        <v>2.63</v>
      </c>
      <c r="E247" s="153">
        <v>2.6349999999999998</v>
      </c>
    </row>
    <row r="248" spans="2:5" x14ac:dyDescent="0.25">
      <c r="B248" s="13"/>
      <c r="C248" s="152">
        <v>43292</v>
      </c>
      <c r="D248" s="147">
        <v>2.605</v>
      </c>
      <c r="E248" s="153">
        <v>2.61</v>
      </c>
    </row>
    <row r="249" spans="2:5" x14ac:dyDescent="0.25">
      <c r="B249" s="13"/>
      <c r="C249" s="152">
        <v>43293</v>
      </c>
      <c r="D249" s="147">
        <v>2.63</v>
      </c>
      <c r="E249" s="153">
        <v>2.63</v>
      </c>
    </row>
    <row r="250" spans="2:5" x14ac:dyDescent="0.25">
      <c r="B250" s="13"/>
      <c r="C250" s="152">
        <v>43294</v>
      </c>
      <c r="D250" s="147">
        <v>2.63</v>
      </c>
      <c r="E250" s="153">
        <v>2.6349999999999998</v>
      </c>
    </row>
    <row r="251" spans="2:5" x14ac:dyDescent="0.25">
      <c r="B251" s="13"/>
      <c r="C251" s="152">
        <v>43297</v>
      </c>
      <c r="D251" s="147">
        <v>2.6349999999999998</v>
      </c>
      <c r="E251" s="153">
        <v>2.64</v>
      </c>
    </row>
    <row r="252" spans="2:5" x14ac:dyDescent="0.25">
      <c r="B252" s="13"/>
      <c r="C252" s="152">
        <v>43298</v>
      </c>
      <c r="D252" s="147">
        <v>2.6549999999999998</v>
      </c>
      <c r="E252" s="153">
        <v>2.66</v>
      </c>
    </row>
    <row r="253" spans="2:5" x14ac:dyDescent="0.25">
      <c r="B253" s="13"/>
      <c r="C253" s="152">
        <v>43299</v>
      </c>
      <c r="D253" s="147">
        <v>2.6349999999999998</v>
      </c>
      <c r="E253" s="153">
        <v>2.6349999999999998</v>
      </c>
    </row>
    <row r="254" spans="2:5" x14ac:dyDescent="0.25">
      <c r="B254" s="13"/>
      <c r="C254" s="152">
        <v>43300</v>
      </c>
      <c r="D254" s="147">
        <v>2.6549999999999998</v>
      </c>
      <c r="E254" s="153">
        <v>2.66</v>
      </c>
    </row>
    <row r="255" spans="2:5" x14ac:dyDescent="0.25">
      <c r="B255" s="13"/>
      <c r="C255" s="152">
        <v>43301</v>
      </c>
      <c r="D255" s="147">
        <v>2.6150000000000002</v>
      </c>
      <c r="E255" s="153">
        <v>2.62</v>
      </c>
    </row>
    <row r="256" spans="2:5" x14ac:dyDescent="0.25">
      <c r="B256" s="13"/>
      <c r="C256" s="152">
        <v>43304</v>
      </c>
      <c r="D256" s="147">
        <v>2.67</v>
      </c>
      <c r="E256" s="153">
        <v>2.67</v>
      </c>
    </row>
    <row r="257" spans="2:5" x14ac:dyDescent="0.25">
      <c r="B257" s="13"/>
      <c r="C257" s="152">
        <v>43305</v>
      </c>
      <c r="D257" s="147">
        <v>2.72</v>
      </c>
      <c r="E257" s="153">
        <v>2.72</v>
      </c>
    </row>
    <row r="258" spans="2:5" x14ac:dyDescent="0.25">
      <c r="B258" s="13"/>
      <c r="C258" s="152">
        <v>43306</v>
      </c>
      <c r="D258" s="147">
        <v>2.68</v>
      </c>
      <c r="E258" s="153">
        <v>2.68</v>
      </c>
    </row>
    <row r="259" spans="2:5" x14ac:dyDescent="0.25">
      <c r="B259" s="13"/>
      <c r="C259" s="152">
        <v>43307</v>
      </c>
      <c r="D259" s="147">
        <v>2.6850000000000001</v>
      </c>
      <c r="E259" s="153">
        <v>2.6850000000000001</v>
      </c>
    </row>
    <row r="260" spans="2:5" x14ac:dyDescent="0.25">
      <c r="B260" s="13"/>
      <c r="C260" s="152">
        <v>43308</v>
      </c>
      <c r="D260" s="147">
        <v>2.645</v>
      </c>
      <c r="E260" s="153">
        <v>2.645</v>
      </c>
    </row>
    <row r="261" spans="2:5" x14ac:dyDescent="0.25">
      <c r="B261" s="13"/>
      <c r="C261" s="152">
        <v>43311</v>
      </c>
      <c r="D261" s="147">
        <v>2.65</v>
      </c>
      <c r="E261" s="153">
        <v>2.65</v>
      </c>
    </row>
    <row r="262" spans="2:5" x14ac:dyDescent="0.25">
      <c r="B262" s="13"/>
      <c r="C262" s="152">
        <v>43312</v>
      </c>
      <c r="D262" s="147">
        <v>2.65</v>
      </c>
      <c r="E262" s="153">
        <v>2.65</v>
      </c>
    </row>
    <row r="263" spans="2:5" x14ac:dyDescent="0.25">
      <c r="B263" s="13"/>
      <c r="C263" s="152">
        <v>43313</v>
      </c>
      <c r="D263" s="147">
        <v>2.6850000000000001</v>
      </c>
      <c r="E263" s="153">
        <v>2.69</v>
      </c>
    </row>
    <row r="264" spans="2:5" x14ac:dyDescent="0.25">
      <c r="B264" s="13"/>
      <c r="C264" s="152">
        <v>43314</v>
      </c>
      <c r="D264" s="147">
        <v>2.73</v>
      </c>
      <c r="E264" s="153">
        <v>2.73</v>
      </c>
    </row>
    <row r="265" spans="2:5" x14ac:dyDescent="0.25">
      <c r="B265" s="13"/>
      <c r="C265" s="154">
        <v>43315</v>
      </c>
      <c r="D265" s="148">
        <v>2.7250000000000001</v>
      </c>
      <c r="E265" s="155">
        <v>2.7250000000000001</v>
      </c>
    </row>
    <row r="266" spans="2:5" x14ac:dyDescent="0.25">
      <c r="B266" s="13"/>
      <c r="C266" s="154">
        <v>43318</v>
      </c>
      <c r="D266" s="148">
        <v>2.6749999999999998</v>
      </c>
      <c r="E266" s="155">
        <v>2.6749999999999998</v>
      </c>
    </row>
    <row r="267" spans="2:5" x14ac:dyDescent="0.25">
      <c r="B267" s="13"/>
      <c r="C267" s="154">
        <v>43319</v>
      </c>
      <c r="D267" s="148">
        <v>2.6549999999999998</v>
      </c>
      <c r="E267" s="155">
        <v>2.66</v>
      </c>
    </row>
    <row r="268" spans="2:5" x14ac:dyDescent="0.25">
      <c r="B268" s="13"/>
      <c r="C268" s="154">
        <v>43320</v>
      </c>
      <c r="D268" s="148">
        <v>2.6749999999999998</v>
      </c>
      <c r="E268" s="155">
        <v>2.68</v>
      </c>
    </row>
    <row r="269" spans="2:5" x14ac:dyDescent="0.25">
      <c r="B269" s="13"/>
      <c r="C269" s="154">
        <v>43321</v>
      </c>
      <c r="D269" s="148">
        <v>2.65</v>
      </c>
      <c r="E269" s="155">
        <v>2.6549999999999998</v>
      </c>
    </row>
    <row r="270" spans="2:5" x14ac:dyDescent="0.25">
      <c r="B270" s="13"/>
      <c r="C270" s="154">
        <v>43322</v>
      </c>
      <c r="D270" s="148">
        <v>2.585</v>
      </c>
      <c r="E270" s="155">
        <v>2.59</v>
      </c>
    </row>
    <row r="271" spans="2:5" x14ac:dyDescent="0.25">
      <c r="B271" s="13"/>
      <c r="C271" s="154">
        <v>43325</v>
      </c>
      <c r="D271" s="148">
        <v>2.58</v>
      </c>
      <c r="E271" s="155">
        <v>2.58</v>
      </c>
    </row>
    <row r="272" spans="2:5" x14ac:dyDescent="0.25">
      <c r="B272" s="13"/>
      <c r="C272" s="154">
        <v>43326</v>
      </c>
      <c r="D272" s="148">
        <v>2.59</v>
      </c>
      <c r="E272" s="155">
        <v>2.59</v>
      </c>
    </row>
    <row r="273" spans="2:5" x14ac:dyDescent="0.25">
      <c r="B273" s="13"/>
      <c r="C273" s="154">
        <v>43327</v>
      </c>
      <c r="D273" s="148">
        <v>2.58</v>
      </c>
      <c r="E273" s="155">
        <v>2.585</v>
      </c>
    </row>
    <row r="274" spans="2:5" x14ac:dyDescent="0.25">
      <c r="B274" s="13"/>
      <c r="C274" s="154">
        <v>43328</v>
      </c>
      <c r="D274" s="148">
        <v>2.5550000000000002</v>
      </c>
      <c r="E274" s="155">
        <v>2.56</v>
      </c>
    </row>
    <row r="275" spans="2:5" x14ac:dyDescent="0.25">
      <c r="B275" s="13"/>
      <c r="C275" s="154">
        <v>43329</v>
      </c>
      <c r="D275" s="148">
        <v>2.5449999999999999</v>
      </c>
      <c r="E275" s="155">
        <v>2.5499999999999998</v>
      </c>
    </row>
    <row r="276" spans="2:5" x14ac:dyDescent="0.25">
      <c r="B276" s="13"/>
      <c r="C276" s="154">
        <v>43332</v>
      </c>
      <c r="D276" s="148">
        <v>2.5249999999999999</v>
      </c>
      <c r="E276" s="155">
        <v>2.5299999999999998</v>
      </c>
    </row>
    <row r="277" spans="2:5" x14ac:dyDescent="0.25">
      <c r="B277" s="13"/>
      <c r="C277" s="154">
        <v>43333</v>
      </c>
      <c r="D277" s="148">
        <v>2.5350000000000001</v>
      </c>
      <c r="E277" s="155">
        <v>2.54</v>
      </c>
    </row>
    <row r="278" spans="2:5" x14ac:dyDescent="0.25">
      <c r="B278" s="13"/>
      <c r="C278" s="154">
        <v>43334</v>
      </c>
      <c r="D278" s="148">
        <v>2.54</v>
      </c>
      <c r="E278" s="155">
        <v>2.5449999999999999</v>
      </c>
    </row>
    <row r="279" spans="2:5" x14ac:dyDescent="0.25">
      <c r="B279" s="13"/>
      <c r="C279" s="154">
        <v>43335</v>
      </c>
      <c r="D279" s="148">
        <v>2.5299999999999998</v>
      </c>
      <c r="E279" s="155">
        <v>2.5350000000000001</v>
      </c>
    </row>
    <row r="280" spans="2:5" x14ac:dyDescent="0.25">
      <c r="B280" s="13"/>
      <c r="C280" s="154">
        <v>43336</v>
      </c>
      <c r="D280" s="148">
        <v>2.5350000000000001</v>
      </c>
      <c r="E280" s="155">
        <v>2.5350000000000001</v>
      </c>
    </row>
    <row r="281" spans="2:5" x14ac:dyDescent="0.25">
      <c r="B281" s="13"/>
      <c r="C281" s="154">
        <v>43339</v>
      </c>
      <c r="D281" s="148">
        <v>2.54</v>
      </c>
      <c r="E281" s="155">
        <v>2.54</v>
      </c>
    </row>
    <row r="282" spans="2:5" x14ac:dyDescent="0.25">
      <c r="B282" s="13"/>
      <c r="C282" s="154">
        <v>43340</v>
      </c>
      <c r="D282" s="148">
        <v>2.56</v>
      </c>
      <c r="E282" s="155">
        <v>2.56</v>
      </c>
    </row>
    <row r="283" spans="2:5" x14ac:dyDescent="0.25">
      <c r="B283" s="13"/>
      <c r="C283" s="154">
        <v>43341</v>
      </c>
      <c r="D283" s="148">
        <v>2.5499999999999998</v>
      </c>
      <c r="E283" s="155">
        <v>2.5499999999999998</v>
      </c>
    </row>
    <row r="284" spans="2:5" x14ac:dyDescent="0.25">
      <c r="B284" s="13"/>
      <c r="C284" s="156">
        <v>43342</v>
      </c>
      <c r="D284" s="157">
        <v>2.5649999999999999</v>
      </c>
      <c r="E284" s="158">
        <v>2.57</v>
      </c>
    </row>
    <row r="285" spans="2:5" x14ac:dyDescent="0.25">
      <c r="B285" s="13"/>
      <c r="C285" s="11"/>
    </row>
    <row r="286" spans="2:5" x14ac:dyDescent="0.25">
      <c r="B286" s="13"/>
      <c r="C286" s="11"/>
    </row>
    <row r="287" spans="2:5" x14ac:dyDescent="0.25">
      <c r="B287" s="13"/>
      <c r="C287" s="11"/>
    </row>
    <row r="288" spans="2:5" x14ac:dyDescent="0.25">
      <c r="B288" s="13"/>
      <c r="C288" s="11"/>
    </row>
    <row r="289" spans="2:3" x14ac:dyDescent="0.25">
      <c r="B289" s="13"/>
      <c r="C289" s="11"/>
    </row>
    <row r="290" spans="2:3" x14ac:dyDescent="0.25">
      <c r="B290" s="13"/>
      <c r="C290" s="11"/>
    </row>
    <row r="291" spans="2:3" x14ac:dyDescent="0.25">
      <c r="B291" s="13"/>
      <c r="C291" s="11"/>
    </row>
    <row r="292" spans="2:3" x14ac:dyDescent="0.25">
      <c r="B292" s="13"/>
      <c r="C292" s="11"/>
    </row>
    <row r="293" spans="2:3" x14ac:dyDescent="0.25">
      <c r="B293" s="13"/>
      <c r="C293" s="11"/>
    </row>
    <row r="294" spans="2:3" x14ac:dyDescent="0.25">
      <c r="B294" s="13"/>
      <c r="C294" s="11"/>
    </row>
    <row r="295" spans="2:3" x14ac:dyDescent="0.25">
      <c r="B295" s="13"/>
      <c r="C295" s="11"/>
    </row>
    <row r="296" spans="2:3" x14ac:dyDescent="0.25">
      <c r="B296" s="13"/>
      <c r="C296" s="11"/>
    </row>
    <row r="297" spans="2:3" x14ac:dyDescent="0.25">
      <c r="B297" s="13"/>
      <c r="C297" s="11"/>
    </row>
    <row r="298" spans="2:3" x14ac:dyDescent="0.25">
      <c r="B298" s="13"/>
      <c r="C298" s="11"/>
    </row>
    <row r="299" spans="2:3" x14ac:dyDescent="0.25">
      <c r="B299" s="13"/>
      <c r="C299" s="11"/>
    </row>
    <row r="300" spans="2:3" x14ac:dyDescent="0.25">
      <c r="B300" s="13"/>
      <c r="C300" s="11"/>
    </row>
    <row r="301" spans="2:3" x14ac:dyDescent="0.25">
      <c r="B301" s="13"/>
      <c r="C301" s="11"/>
    </row>
    <row r="302" spans="2:3" x14ac:dyDescent="0.25">
      <c r="B302" s="13"/>
      <c r="C302" s="11"/>
    </row>
    <row r="303" spans="2:3" x14ac:dyDescent="0.25">
      <c r="B303" s="13"/>
      <c r="C303" s="11"/>
    </row>
    <row r="304" spans="2:3" x14ac:dyDescent="0.25">
      <c r="B304" s="13"/>
      <c r="C304" s="11"/>
    </row>
    <row r="305" spans="2:6" x14ac:dyDescent="0.25">
      <c r="B305" s="13"/>
      <c r="C305" s="11"/>
    </row>
    <row r="306" spans="2:6" x14ac:dyDescent="0.25">
      <c r="B306" s="13"/>
      <c r="C306" s="11"/>
    </row>
    <row r="307" spans="2:6" x14ac:dyDescent="0.25">
      <c r="C307" s="11"/>
    </row>
    <row r="308" spans="2:6" x14ac:dyDescent="0.25">
      <c r="C308" s="11"/>
    </row>
    <row r="309" spans="2:6" x14ac:dyDescent="0.25">
      <c r="C309" s="11"/>
    </row>
    <row r="310" spans="2:6" x14ac:dyDescent="0.25">
      <c r="C310" s="11"/>
    </row>
    <row r="311" spans="2:6" x14ac:dyDescent="0.25">
      <c r="C311" s="11"/>
    </row>
    <row r="312" spans="2:6" x14ac:dyDescent="0.25">
      <c r="C312" s="11"/>
      <c r="F312" s="43"/>
    </row>
    <row r="313" spans="2:6" x14ac:dyDescent="0.25">
      <c r="C313" s="11"/>
      <c r="F313" s="43"/>
    </row>
    <row r="314" spans="2:6" x14ac:dyDescent="0.25">
      <c r="C314" s="11"/>
      <c r="F314" s="43"/>
    </row>
    <row r="315" spans="2:6" x14ac:dyDescent="0.25">
      <c r="C315" s="11"/>
      <c r="F315" s="43"/>
    </row>
    <row r="316" spans="2:6" x14ac:dyDescent="0.25">
      <c r="C316" s="11"/>
      <c r="F316" s="43"/>
    </row>
    <row r="317" spans="2:6" x14ac:dyDescent="0.25">
      <c r="C317" s="11"/>
      <c r="F317" s="43"/>
    </row>
    <row r="318" spans="2:6" x14ac:dyDescent="0.25">
      <c r="C318" s="11"/>
    </row>
    <row r="319" spans="2:6" x14ac:dyDescent="0.25">
      <c r="C319" s="11"/>
    </row>
    <row r="320" spans="2:6" x14ac:dyDescent="0.25">
      <c r="C320" s="11"/>
    </row>
    <row r="321" spans="3:8" x14ac:dyDescent="0.25">
      <c r="C321" s="11"/>
    </row>
    <row r="322" spans="3:8" x14ac:dyDescent="0.25">
      <c r="C322" s="11"/>
    </row>
    <row r="323" spans="3:8" x14ac:dyDescent="0.25">
      <c r="C323" s="11"/>
    </row>
    <row r="324" spans="3:8" x14ac:dyDescent="0.25">
      <c r="C324" s="11"/>
    </row>
    <row r="325" spans="3:8" x14ac:dyDescent="0.25">
      <c r="C325" s="11"/>
    </row>
    <row r="326" spans="3:8" x14ac:dyDescent="0.25">
      <c r="C326" s="11"/>
    </row>
    <row r="327" spans="3:8" x14ac:dyDescent="0.25">
      <c r="C327" s="11"/>
    </row>
    <row r="328" spans="3:8" x14ac:dyDescent="0.25">
      <c r="C328" s="11"/>
    </row>
    <row r="329" spans="3:8" x14ac:dyDescent="0.25">
      <c r="C329" s="11"/>
      <c r="F329" s="83"/>
      <c r="G329" s="83"/>
      <c r="H329" s="83"/>
    </row>
    <row r="330" spans="3:8" x14ac:dyDescent="0.25">
      <c r="C330" s="11"/>
      <c r="F330" s="83"/>
      <c r="G330" s="83"/>
      <c r="H330" s="83"/>
    </row>
    <row r="331" spans="3:8" x14ac:dyDescent="0.25">
      <c r="C331" s="11"/>
      <c r="F331" s="83"/>
      <c r="G331" s="83"/>
      <c r="H331" s="83"/>
    </row>
    <row r="332" spans="3:8" x14ac:dyDescent="0.25">
      <c r="C332" s="11"/>
      <c r="F332" s="83"/>
      <c r="G332" s="83"/>
      <c r="H332" s="83"/>
    </row>
    <row r="333" spans="3:8" x14ac:dyDescent="0.25">
      <c r="C333" s="11"/>
      <c r="F333" s="83"/>
      <c r="G333" s="83"/>
      <c r="H333" s="83"/>
    </row>
    <row r="334" spans="3:8" x14ac:dyDescent="0.25">
      <c r="C334" s="11"/>
      <c r="F334" s="83"/>
      <c r="G334" s="83"/>
      <c r="H334" s="83"/>
    </row>
    <row r="335" spans="3:8" x14ac:dyDescent="0.25">
      <c r="C335" s="11"/>
      <c r="F335" s="83"/>
      <c r="G335" s="83"/>
      <c r="H335" s="83"/>
    </row>
    <row r="336" spans="3:8" x14ac:dyDescent="0.25">
      <c r="C336" s="11"/>
      <c r="F336" s="83"/>
      <c r="G336" s="83"/>
      <c r="H336" s="83"/>
    </row>
    <row r="337" spans="3:8" x14ac:dyDescent="0.25">
      <c r="C337" s="11"/>
      <c r="F337" s="83"/>
      <c r="G337" s="83"/>
      <c r="H337" s="83"/>
    </row>
    <row r="338" spans="3:8" x14ac:dyDescent="0.25">
      <c r="C338" s="11"/>
      <c r="F338" s="83"/>
      <c r="G338" s="83"/>
      <c r="H338" s="83"/>
    </row>
    <row r="339" spans="3:8" x14ac:dyDescent="0.25">
      <c r="C339" s="11"/>
      <c r="F339" s="83"/>
      <c r="G339" s="83"/>
      <c r="H339" s="83"/>
    </row>
    <row r="340" spans="3:8" x14ac:dyDescent="0.25">
      <c r="C340" s="11"/>
      <c r="F340" s="83"/>
      <c r="G340" s="83"/>
      <c r="H340" s="83"/>
    </row>
    <row r="341" spans="3:8" x14ac:dyDescent="0.25">
      <c r="C341" s="11"/>
      <c r="F341" s="83"/>
      <c r="G341" s="83"/>
      <c r="H341" s="83"/>
    </row>
    <row r="342" spans="3:8" x14ac:dyDescent="0.25">
      <c r="C342" s="11"/>
      <c r="F342" s="83"/>
      <c r="G342" s="83"/>
      <c r="H342" s="83"/>
    </row>
    <row r="343" spans="3:8" x14ac:dyDescent="0.25">
      <c r="C343" s="11"/>
      <c r="F343" s="83"/>
      <c r="G343" s="83"/>
      <c r="H343" s="83"/>
    </row>
    <row r="344" spans="3:8" x14ac:dyDescent="0.25">
      <c r="C344" s="11"/>
      <c r="F344" s="83"/>
      <c r="G344" s="83"/>
      <c r="H344" s="83"/>
    </row>
    <row r="345" spans="3:8" x14ac:dyDescent="0.25">
      <c r="C345" s="11"/>
      <c r="F345" s="83"/>
      <c r="G345" s="83"/>
      <c r="H345" s="83"/>
    </row>
    <row r="346" spans="3:8" x14ac:dyDescent="0.25">
      <c r="C346" s="11"/>
      <c r="F346" s="83"/>
      <c r="G346" s="83"/>
      <c r="H346" s="83"/>
    </row>
    <row r="347" spans="3:8" x14ac:dyDescent="0.25">
      <c r="C347" s="11"/>
      <c r="F347" s="83"/>
      <c r="G347" s="83"/>
      <c r="H347" s="83"/>
    </row>
    <row r="348" spans="3:8" x14ac:dyDescent="0.25">
      <c r="C348" s="11"/>
      <c r="F348" s="83"/>
      <c r="G348" s="83"/>
      <c r="H348" s="83"/>
    </row>
    <row r="349" spans="3:8" x14ac:dyDescent="0.25">
      <c r="C349" s="11"/>
      <c r="F349" s="83"/>
      <c r="G349" s="83"/>
      <c r="H349" s="83"/>
    </row>
    <row r="350" spans="3:8" x14ac:dyDescent="0.25">
      <c r="C350" s="11"/>
      <c r="F350" s="83"/>
      <c r="G350" s="83"/>
      <c r="H350" s="83"/>
    </row>
    <row r="351" spans="3:8" x14ac:dyDescent="0.25">
      <c r="C351" s="11"/>
    </row>
    <row r="352" spans="3:8" x14ac:dyDescent="0.25">
      <c r="C352" s="11"/>
    </row>
    <row r="353" spans="3:3" x14ac:dyDescent="0.25">
      <c r="C353" s="11"/>
    </row>
    <row r="354" spans="3:3" x14ac:dyDescent="0.25">
      <c r="C354" s="11"/>
    </row>
    <row r="355" spans="3:3" x14ac:dyDescent="0.25">
      <c r="C355" s="11"/>
    </row>
    <row r="356" spans="3:3" x14ac:dyDescent="0.25">
      <c r="C356" s="11"/>
    </row>
    <row r="357" spans="3:3" x14ac:dyDescent="0.25">
      <c r="C357" s="11"/>
    </row>
    <row r="358" spans="3:3" x14ac:dyDescent="0.25">
      <c r="C358" s="11"/>
    </row>
    <row r="359" spans="3:3" x14ac:dyDescent="0.25">
      <c r="C359" s="11"/>
    </row>
    <row r="360" spans="3:3" x14ac:dyDescent="0.25">
      <c r="C360" s="11"/>
    </row>
    <row r="361" spans="3:3" x14ac:dyDescent="0.25">
      <c r="C361" s="11"/>
    </row>
    <row r="362" spans="3:3" x14ac:dyDescent="0.25">
      <c r="C362" s="11"/>
    </row>
    <row r="363" spans="3:3" x14ac:dyDescent="0.25">
      <c r="C363" s="11"/>
    </row>
    <row r="364" spans="3:3" x14ac:dyDescent="0.25">
      <c r="C364" s="11"/>
    </row>
    <row r="365" spans="3:3" x14ac:dyDescent="0.25">
      <c r="C365" s="11"/>
    </row>
    <row r="366" spans="3:3" x14ac:dyDescent="0.25">
      <c r="C366" s="11"/>
    </row>
    <row r="367" spans="3:3" x14ac:dyDescent="0.25">
      <c r="C367" s="11"/>
    </row>
    <row r="368" spans="3:3" x14ac:dyDescent="0.25">
      <c r="C368" s="11"/>
    </row>
    <row r="369" spans="3:3" x14ac:dyDescent="0.25">
      <c r="C369" s="11"/>
    </row>
    <row r="370" spans="3:3" x14ac:dyDescent="0.25">
      <c r="C370" s="11"/>
    </row>
    <row r="371" spans="3:3" x14ac:dyDescent="0.25">
      <c r="C371" s="11"/>
    </row>
    <row r="372" spans="3:3" x14ac:dyDescent="0.25">
      <c r="C372" s="11"/>
    </row>
    <row r="373" spans="3:3" x14ac:dyDescent="0.25">
      <c r="C373" s="11"/>
    </row>
    <row r="374" spans="3:3" x14ac:dyDescent="0.25">
      <c r="C374" s="11"/>
    </row>
    <row r="375" spans="3:3" x14ac:dyDescent="0.25">
      <c r="C375" s="11"/>
    </row>
    <row r="376" spans="3:3" x14ac:dyDescent="0.25">
      <c r="C376" s="11"/>
    </row>
    <row r="377" spans="3:3" x14ac:dyDescent="0.25">
      <c r="C377" s="11"/>
    </row>
    <row r="378" spans="3:3" x14ac:dyDescent="0.25">
      <c r="C378" s="11"/>
    </row>
    <row r="379" spans="3:3" x14ac:dyDescent="0.25">
      <c r="C379" s="11"/>
    </row>
    <row r="380" spans="3:3" x14ac:dyDescent="0.25">
      <c r="C380" s="11"/>
    </row>
    <row r="381" spans="3:3" x14ac:dyDescent="0.25">
      <c r="C381" s="11"/>
    </row>
    <row r="382" spans="3:3" x14ac:dyDescent="0.25">
      <c r="C382" s="11"/>
    </row>
    <row r="383" spans="3:3" x14ac:dyDescent="0.25">
      <c r="C383" s="11"/>
    </row>
    <row r="384" spans="3:3" x14ac:dyDescent="0.25">
      <c r="C384" s="11"/>
    </row>
    <row r="385" spans="3:3" x14ac:dyDescent="0.25">
      <c r="C385" s="11"/>
    </row>
    <row r="386" spans="3:3" x14ac:dyDescent="0.25">
      <c r="C386" s="11"/>
    </row>
    <row r="387" spans="3:3" x14ac:dyDescent="0.25">
      <c r="C387" s="11"/>
    </row>
    <row r="388" spans="3:3" x14ac:dyDescent="0.25">
      <c r="C388" s="11"/>
    </row>
    <row r="389" spans="3:3" x14ac:dyDescent="0.25">
      <c r="C389" s="11"/>
    </row>
    <row r="390" spans="3:3" x14ac:dyDescent="0.25">
      <c r="C390" s="11"/>
    </row>
    <row r="391" spans="3:3" x14ac:dyDescent="0.25">
      <c r="C391" s="11"/>
    </row>
    <row r="392" spans="3:3" x14ac:dyDescent="0.25">
      <c r="C392" s="11"/>
    </row>
    <row r="393" spans="3:3" x14ac:dyDescent="0.25">
      <c r="C393" s="11"/>
    </row>
    <row r="394" spans="3:3" x14ac:dyDescent="0.25">
      <c r="C394" s="11"/>
    </row>
    <row r="395" spans="3:3" x14ac:dyDescent="0.25">
      <c r="C395" s="11"/>
    </row>
    <row r="396" spans="3:3" x14ac:dyDescent="0.25">
      <c r="C396" s="11"/>
    </row>
    <row r="397" spans="3:3" x14ac:dyDescent="0.25">
      <c r="C397" s="11"/>
    </row>
    <row r="398" spans="3:3" x14ac:dyDescent="0.25">
      <c r="C398" s="11"/>
    </row>
    <row r="399" spans="3:3" x14ac:dyDescent="0.25">
      <c r="C399" s="11"/>
    </row>
    <row r="400" spans="3:3" x14ac:dyDescent="0.25">
      <c r="C400" s="11"/>
    </row>
    <row r="401" spans="3:3" x14ac:dyDescent="0.25">
      <c r="C401" s="11"/>
    </row>
    <row r="402" spans="3:3" x14ac:dyDescent="0.25">
      <c r="C402" s="11"/>
    </row>
    <row r="403" spans="3:3" x14ac:dyDescent="0.25">
      <c r="C403" s="11"/>
    </row>
    <row r="404" spans="3:3" x14ac:dyDescent="0.25">
      <c r="C404" s="11"/>
    </row>
    <row r="405" spans="3:3" x14ac:dyDescent="0.25">
      <c r="C405" s="11"/>
    </row>
    <row r="406" spans="3:3" x14ac:dyDescent="0.25">
      <c r="C406" s="11"/>
    </row>
    <row r="407" spans="3:3" x14ac:dyDescent="0.25">
      <c r="C407" s="11"/>
    </row>
    <row r="408" spans="3:3" x14ac:dyDescent="0.25">
      <c r="C408" s="11"/>
    </row>
    <row r="409" spans="3:3" x14ac:dyDescent="0.25">
      <c r="C409" s="11"/>
    </row>
    <row r="410" spans="3:3" x14ac:dyDescent="0.25">
      <c r="C410" s="11"/>
    </row>
    <row r="411" spans="3:3" x14ac:dyDescent="0.25">
      <c r="C411" s="11"/>
    </row>
    <row r="412" spans="3:3" x14ac:dyDescent="0.25">
      <c r="C412" s="11"/>
    </row>
    <row r="413" spans="3:3" x14ac:dyDescent="0.25">
      <c r="C413" s="11"/>
    </row>
    <row r="414" spans="3:3" x14ac:dyDescent="0.25">
      <c r="C414" s="11"/>
    </row>
    <row r="415" spans="3:3" x14ac:dyDescent="0.25">
      <c r="C415" s="11"/>
    </row>
    <row r="416" spans="3:3" x14ac:dyDescent="0.25">
      <c r="C416" s="11"/>
    </row>
    <row r="417" spans="3:3" x14ac:dyDescent="0.25">
      <c r="C417" s="11"/>
    </row>
    <row r="418" spans="3:3" x14ac:dyDescent="0.25">
      <c r="C418" s="11"/>
    </row>
    <row r="419" spans="3:3" x14ac:dyDescent="0.25">
      <c r="C419" s="11"/>
    </row>
    <row r="420" spans="3:3" x14ac:dyDescent="0.25">
      <c r="C420" s="11"/>
    </row>
    <row r="421" spans="3:3" x14ac:dyDescent="0.25">
      <c r="C421" s="11"/>
    </row>
    <row r="422" spans="3:3" x14ac:dyDescent="0.25">
      <c r="C422" s="11"/>
    </row>
    <row r="423" spans="3:3" x14ac:dyDescent="0.25">
      <c r="C423" s="11"/>
    </row>
    <row r="424" spans="3:3" x14ac:dyDescent="0.25">
      <c r="C424" s="11"/>
    </row>
    <row r="425" spans="3:3" x14ac:dyDescent="0.25">
      <c r="C425" s="11"/>
    </row>
    <row r="426" spans="3:3" x14ac:dyDescent="0.25">
      <c r="C426" s="11"/>
    </row>
    <row r="427" spans="3:3" x14ac:dyDescent="0.25">
      <c r="C427" s="11"/>
    </row>
    <row r="428" spans="3:3" x14ac:dyDescent="0.25">
      <c r="C428" s="11"/>
    </row>
    <row r="429" spans="3:3" x14ac:dyDescent="0.25">
      <c r="C429" s="11"/>
    </row>
    <row r="430" spans="3:3" x14ac:dyDescent="0.25">
      <c r="C430" s="11"/>
    </row>
    <row r="431" spans="3:3" x14ac:dyDescent="0.25">
      <c r="C431" s="11"/>
    </row>
    <row r="432" spans="3:3" x14ac:dyDescent="0.25">
      <c r="C432" s="11"/>
    </row>
    <row r="433" spans="3:3" x14ac:dyDescent="0.25">
      <c r="C433" s="11"/>
    </row>
    <row r="434" spans="3:3" x14ac:dyDescent="0.25">
      <c r="C434" s="11"/>
    </row>
    <row r="435" spans="3:3" x14ac:dyDescent="0.25">
      <c r="C435" s="11"/>
    </row>
    <row r="436" spans="3:3" x14ac:dyDescent="0.25">
      <c r="C436" s="11"/>
    </row>
    <row r="437" spans="3:3" x14ac:dyDescent="0.25">
      <c r="C437" s="11"/>
    </row>
    <row r="438" spans="3:3" x14ac:dyDescent="0.25">
      <c r="C438" s="11"/>
    </row>
    <row r="439" spans="3:3" x14ac:dyDescent="0.25">
      <c r="C439" s="11"/>
    </row>
    <row r="440" spans="3:3" x14ac:dyDescent="0.25">
      <c r="C440" s="11"/>
    </row>
    <row r="441" spans="3:3" x14ac:dyDescent="0.25">
      <c r="C441" s="11"/>
    </row>
    <row r="442" spans="3:3" x14ac:dyDescent="0.25">
      <c r="C442" s="11"/>
    </row>
    <row r="443" spans="3:3" x14ac:dyDescent="0.25">
      <c r="C443" s="11"/>
    </row>
    <row r="444" spans="3:3" x14ac:dyDescent="0.25">
      <c r="C444" s="11"/>
    </row>
    <row r="445" spans="3:3" x14ac:dyDescent="0.25">
      <c r="C445" s="11"/>
    </row>
    <row r="446" spans="3:3" x14ac:dyDescent="0.25"/>
    <row r="447" spans="3:3" x14ac:dyDescent="0.25"/>
    <row r="448" spans="3:3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M37"/>
  <sheetViews>
    <sheetView showGridLines="0" zoomScale="70" zoomScaleNormal="70" workbookViewId="0">
      <selection activeCell="K26" sqref="K25:K26"/>
    </sheetView>
  </sheetViews>
  <sheetFormatPr defaultColWidth="9" defaultRowHeight="16.5" x14ac:dyDescent="0.3"/>
  <cols>
    <col min="1" max="1" width="8" customWidth="1"/>
    <col min="2" max="2" width="47" customWidth="1"/>
    <col min="3" max="5" width="20.75" customWidth="1"/>
    <col min="6" max="7" width="21.875" style="63" customWidth="1"/>
    <col min="8" max="8" width="9.375" customWidth="1"/>
    <col min="9" max="9" width="13.5" customWidth="1"/>
    <col min="10" max="11" width="10.625" customWidth="1"/>
    <col min="12" max="12" width="11" customWidth="1"/>
  </cols>
  <sheetData>
    <row r="2" spans="2:13" ht="17.25" thickBot="1" x14ac:dyDescent="0.35"/>
    <row r="3" spans="2:13" ht="17.25" thickBot="1" x14ac:dyDescent="0.35">
      <c r="B3" s="45"/>
      <c r="C3" s="8" t="s">
        <v>38</v>
      </c>
      <c r="D3" s="54" t="s">
        <v>39</v>
      </c>
      <c r="E3" s="55" t="s">
        <v>68</v>
      </c>
      <c r="H3" s="63"/>
      <c r="I3" s="63"/>
      <c r="J3" s="63"/>
      <c r="K3" s="63"/>
      <c r="L3" s="63"/>
      <c r="M3" s="63"/>
    </row>
    <row r="4" spans="2:13" x14ac:dyDescent="0.3">
      <c r="B4" s="70" t="s">
        <v>72</v>
      </c>
      <c r="C4" s="56"/>
      <c r="D4" s="57"/>
      <c r="E4" s="72">
        <v>153600</v>
      </c>
      <c r="H4" s="63"/>
      <c r="I4" s="63"/>
      <c r="J4" s="63"/>
      <c r="K4" s="63"/>
      <c r="L4" s="63"/>
      <c r="M4" s="63"/>
    </row>
    <row r="5" spans="2:13" x14ac:dyDescent="0.3">
      <c r="B5" s="50" t="s">
        <v>40</v>
      </c>
      <c r="C5" s="51">
        <f>E5-E4</f>
        <v>-2800</v>
      </c>
      <c r="D5" s="67">
        <f>C5/$E$4</f>
        <v>-1.8229166666666668E-2</v>
      </c>
      <c r="E5" s="52">
        <v>150800</v>
      </c>
      <c r="H5" s="63"/>
      <c r="I5" s="63"/>
      <c r="J5" s="63"/>
      <c r="K5" s="63"/>
      <c r="L5" s="63"/>
      <c r="M5" s="63"/>
    </row>
    <row r="6" spans="2:13" x14ac:dyDescent="0.3">
      <c r="B6" s="50" t="s">
        <v>44</v>
      </c>
      <c r="C6" s="51">
        <f t="shared" ref="C6:C11" si="0">E6-E5</f>
        <v>2200</v>
      </c>
      <c r="D6" s="67">
        <f t="shared" ref="D6:D11" si="1">C6/$E$4</f>
        <v>1.4322916666666666E-2</v>
      </c>
      <c r="E6" s="52">
        <v>153000</v>
      </c>
      <c r="H6" s="63"/>
      <c r="I6" s="63"/>
      <c r="J6" s="63"/>
      <c r="K6" s="63"/>
      <c r="L6" s="63"/>
      <c r="M6" s="63"/>
    </row>
    <row r="7" spans="2:13" x14ac:dyDescent="0.3">
      <c r="B7" s="50" t="s">
        <v>41</v>
      </c>
      <c r="C7" s="51">
        <f t="shared" si="0"/>
        <v>100</v>
      </c>
      <c r="D7" s="67">
        <f t="shared" si="1"/>
        <v>6.5104166666666663E-4</v>
      </c>
      <c r="E7" s="52">
        <v>153100</v>
      </c>
      <c r="H7" s="63"/>
      <c r="I7" s="63"/>
      <c r="J7" s="63"/>
      <c r="K7" s="63"/>
      <c r="L7" s="63"/>
      <c r="M7" s="63"/>
    </row>
    <row r="8" spans="2:13" x14ac:dyDescent="0.3">
      <c r="B8" s="50" t="s">
        <v>45</v>
      </c>
      <c r="C8" s="51">
        <f t="shared" si="0"/>
        <v>0</v>
      </c>
      <c r="D8" s="67">
        <f t="shared" si="1"/>
        <v>0</v>
      </c>
      <c r="E8" s="52">
        <v>153100</v>
      </c>
      <c r="H8" s="63"/>
      <c r="I8" s="63"/>
      <c r="J8" s="63"/>
      <c r="K8" s="63"/>
      <c r="L8" s="63"/>
      <c r="M8" s="63"/>
    </row>
    <row r="9" spans="2:13" x14ac:dyDescent="0.3">
      <c r="B9" s="50" t="s">
        <v>46</v>
      </c>
      <c r="C9" s="51">
        <f t="shared" si="0"/>
        <v>0</v>
      </c>
      <c r="D9" s="67">
        <f t="shared" si="1"/>
        <v>0</v>
      </c>
      <c r="E9" s="52">
        <v>153100</v>
      </c>
      <c r="H9" s="63"/>
      <c r="I9" s="63"/>
      <c r="J9" s="63"/>
      <c r="K9" s="63"/>
      <c r="L9" s="63"/>
      <c r="M9" s="63"/>
    </row>
    <row r="10" spans="2:13" x14ac:dyDescent="0.3">
      <c r="B10" s="50" t="s">
        <v>47</v>
      </c>
      <c r="C10" s="51">
        <f t="shared" si="0"/>
        <v>400</v>
      </c>
      <c r="D10" s="67">
        <f t="shared" si="1"/>
        <v>2.6041666666666665E-3</v>
      </c>
      <c r="E10" s="52">
        <v>153500</v>
      </c>
      <c r="H10" s="63"/>
      <c r="I10" s="63"/>
      <c r="J10" s="63"/>
      <c r="K10" s="63"/>
      <c r="L10" s="63"/>
      <c r="M10" s="63"/>
    </row>
    <row r="11" spans="2:13" x14ac:dyDescent="0.3">
      <c r="B11" s="50" t="s">
        <v>42</v>
      </c>
      <c r="C11" s="51">
        <f t="shared" si="0"/>
        <v>200</v>
      </c>
      <c r="D11" s="67">
        <f t="shared" si="1"/>
        <v>1.3020833333333333E-3</v>
      </c>
      <c r="E11" s="52">
        <v>153700</v>
      </c>
      <c r="H11" s="63"/>
      <c r="I11" s="63"/>
      <c r="J11" s="63"/>
      <c r="K11" s="63"/>
      <c r="L11" s="63"/>
      <c r="M11" s="63"/>
    </row>
    <row r="12" spans="2:13" x14ac:dyDescent="0.3">
      <c r="B12" s="50" t="s">
        <v>43</v>
      </c>
      <c r="C12" s="51">
        <f>E12-E11</f>
        <v>-500</v>
      </c>
      <c r="D12" s="67">
        <f>C12/$E$4</f>
        <v>-3.2552083333333335E-3</v>
      </c>
      <c r="E12" s="52">
        <v>153200</v>
      </c>
      <c r="H12" s="63"/>
      <c r="I12" s="63"/>
      <c r="J12" s="63"/>
      <c r="K12" s="63"/>
      <c r="L12" s="63"/>
      <c r="M12" s="63"/>
    </row>
    <row r="13" spans="2:13" ht="17.25" thickBot="1" x14ac:dyDescent="0.35">
      <c r="B13" s="71" t="s">
        <v>81</v>
      </c>
      <c r="C13" s="53">
        <f>SUM(C5:C12)</f>
        <v>-400</v>
      </c>
      <c r="D13" s="68">
        <f>C13/E4</f>
        <v>-2.6041666666666665E-3</v>
      </c>
      <c r="E13" s="73">
        <f>E4+C13</f>
        <v>153200</v>
      </c>
      <c r="F13" s="64"/>
    </row>
    <row r="14" spans="2:13" x14ac:dyDescent="0.3">
      <c r="D14" s="84"/>
    </row>
    <row r="16" spans="2:13" ht="78" customHeight="1" x14ac:dyDescent="0.3">
      <c r="B16" s="60"/>
      <c r="C16" s="99" t="s">
        <v>72</v>
      </c>
      <c r="D16" s="99" t="s">
        <v>77</v>
      </c>
      <c r="E16" s="101" t="s">
        <v>78</v>
      </c>
      <c r="F16" s="100" t="s">
        <v>79</v>
      </c>
      <c r="G16" s="102" t="s">
        <v>70</v>
      </c>
      <c r="H16" s="62"/>
    </row>
    <row r="17" spans="2:7" x14ac:dyDescent="0.3">
      <c r="B17" s="61" t="s">
        <v>69</v>
      </c>
      <c r="C17" s="96">
        <v>153600</v>
      </c>
      <c r="D17" s="96">
        <v>153200</v>
      </c>
      <c r="E17" s="96"/>
      <c r="F17" s="66">
        <f>(D17/C17)-1</f>
        <v>-2.6041666666666297E-3</v>
      </c>
      <c r="G17" s="66"/>
    </row>
    <row r="18" spans="2:7" x14ac:dyDescent="0.3">
      <c r="B18" s="61" t="s">
        <v>55</v>
      </c>
      <c r="C18" s="96">
        <v>30437</v>
      </c>
      <c r="D18" s="96">
        <v>29771.22</v>
      </c>
      <c r="E18" s="96"/>
      <c r="F18" s="66">
        <f t="shared" ref="F18:F36" si="2">(D18/C18)-1</f>
        <v>-2.1874034891743555E-2</v>
      </c>
      <c r="G18" s="66"/>
    </row>
    <row r="19" spans="2:7" x14ac:dyDescent="0.3">
      <c r="B19" s="61" t="s">
        <v>56</v>
      </c>
      <c r="C19" s="96">
        <v>18644285.135954592</v>
      </c>
      <c r="D19" s="96">
        <v>18692284.300000001</v>
      </c>
      <c r="E19" s="96"/>
      <c r="F19" s="85">
        <f t="shared" si="2"/>
        <v>2.574470605625212E-3</v>
      </c>
      <c r="G19" s="66"/>
    </row>
    <row r="20" spans="2:7" x14ac:dyDescent="0.3">
      <c r="B20" s="61" t="s">
        <v>49</v>
      </c>
      <c r="C20" s="96">
        <v>846751.14634380129</v>
      </c>
      <c r="D20" s="96">
        <v>843378.53</v>
      </c>
      <c r="E20" s="96"/>
      <c r="F20" s="66">
        <f t="shared" si="2"/>
        <v>-3.9830077093653271E-3</v>
      </c>
      <c r="G20" s="66"/>
    </row>
    <row r="21" spans="2:7" x14ac:dyDescent="0.3">
      <c r="B21" s="61" t="s">
        <v>50</v>
      </c>
      <c r="C21" s="97">
        <f>20505237/119805160</f>
        <v>0.17115487346287922</v>
      </c>
      <c r="D21" s="97">
        <f>21017095/122517100</f>
        <v>0.17154417628233121</v>
      </c>
      <c r="E21" s="96"/>
      <c r="F21" s="66">
        <f t="shared" si="2"/>
        <v>2.2745646184385571E-3</v>
      </c>
      <c r="G21" s="66"/>
    </row>
    <row r="22" spans="2:7" x14ac:dyDescent="0.3">
      <c r="B22" s="61" t="s">
        <v>51</v>
      </c>
      <c r="C22" s="96">
        <v>174749</v>
      </c>
      <c r="D22" s="96">
        <v>179028</v>
      </c>
      <c r="E22" s="96"/>
      <c r="F22" s="66">
        <f t="shared" si="2"/>
        <v>2.4486549279251868E-2</v>
      </c>
      <c r="G22" s="66"/>
    </row>
    <row r="23" spans="2:7" x14ac:dyDescent="0.3">
      <c r="B23" s="61" t="s">
        <v>52</v>
      </c>
      <c r="C23" s="96">
        <v>6969444</v>
      </c>
      <c r="D23" s="96">
        <v>7109637.8499999996</v>
      </c>
      <c r="E23" s="96"/>
      <c r="F23" s="66">
        <f t="shared" si="2"/>
        <v>2.0115499887795929E-2</v>
      </c>
      <c r="G23" s="66"/>
    </row>
    <row r="24" spans="2:7" x14ac:dyDescent="0.3">
      <c r="B24" s="61" t="s">
        <v>53</v>
      </c>
      <c r="C24" s="96">
        <v>2394088</v>
      </c>
      <c r="D24" s="96">
        <v>2295990.5299999998</v>
      </c>
      <c r="E24" s="96"/>
      <c r="F24" s="66">
        <f t="shared" si="2"/>
        <v>-4.0974880622600462E-2</v>
      </c>
      <c r="G24" s="66"/>
    </row>
    <row r="25" spans="2:7" x14ac:dyDescent="0.3">
      <c r="B25" s="61" t="s">
        <v>42</v>
      </c>
      <c r="C25" s="97">
        <v>5.21E-2</v>
      </c>
      <c r="D25" s="97">
        <v>5.2400000000000002E-2</v>
      </c>
      <c r="E25" s="96"/>
      <c r="F25" s="66">
        <f t="shared" si="2"/>
        <v>5.7581573896352545E-3</v>
      </c>
      <c r="G25" s="66"/>
    </row>
    <row r="26" spans="2:7" x14ac:dyDescent="0.3">
      <c r="B26" s="61" t="s">
        <v>54</v>
      </c>
      <c r="C26" s="96">
        <v>190747132.83795545</v>
      </c>
      <c r="D26" s="96">
        <v>190915272.58000001</v>
      </c>
      <c r="E26" s="96"/>
      <c r="F26" s="66">
        <f t="shared" si="2"/>
        <v>8.8147978710328978E-4</v>
      </c>
      <c r="G26" s="66"/>
    </row>
    <row r="27" spans="2:7" x14ac:dyDescent="0.3">
      <c r="B27" s="61" t="s">
        <v>57</v>
      </c>
      <c r="C27" s="96">
        <v>14243.651638163612</v>
      </c>
      <c r="D27" s="96">
        <v>14265.69</v>
      </c>
      <c r="E27" s="96"/>
      <c r="F27" s="66">
        <f t="shared" si="2"/>
        <v>1.5472410022538963E-3</v>
      </c>
      <c r="G27" s="66"/>
    </row>
    <row r="28" spans="2:7" x14ac:dyDescent="0.3">
      <c r="B28" s="61" t="s">
        <v>58</v>
      </c>
      <c r="C28" s="96">
        <v>524.79999999999995</v>
      </c>
      <c r="D28" s="96">
        <v>549.24</v>
      </c>
      <c r="E28" s="96"/>
      <c r="F28" s="66">
        <f t="shared" si="2"/>
        <v>4.6570121951219567E-2</v>
      </c>
      <c r="G28" s="66"/>
    </row>
    <row r="29" spans="2:7" x14ac:dyDescent="0.3">
      <c r="B29" s="61" t="s">
        <v>59</v>
      </c>
      <c r="C29" s="98">
        <v>32.53</v>
      </c>
      <c r="D29" s="98">
        <v>34.29</v>
      </c>
      <c r="E29" s="96"/>
      <c r="F29" s="66">
        <f t="shared" si="2"/>
        <v>5.4103904088533605E-2</v>
      </c>
      <c r="G29" s="66"/>
    </row>
    <row r="30" spans="2:7" x14ac:dyDescent="0.3">
      <c r="B30" s="61" t="s">
        <v>60</v>
      </c>
      <c r="C30" s="96">
        <v>5381.2856405319917</v>
      </c>
      <c r="D30" s="96">
        <v>4667.2700000000004</v>
      </c>
      <c r="E30" s="96"/>
      <c r="F30" s="66">
        <f t="shared" si="2"/>
        <v>-0.13268495453094065</v>
      </c>
      <c r="G30" s="66"/>
    </row>
    <row r="31" spans="2:7" x14ac:dyDescent="0.3">
      <c r="B31" s="61" t="s">
        <v>61</v>
      </c>
      <c r="C31" s="96">
        <v>10255</v>
      </c>
      <c r="D31" s="96">
        <v>10254.73</v>
      </c>
      <c r="E31" s="96"/>
      <c r="F31" s="66">
        <f t="shared" si="2"/>
        <v>-2.6328620185367413E-5</v>
      </c>
      <c r="G31" s="66"/>
    </row>
    <row r="32" spans="2:7" x14ac:dyDescent="0.3">
      <c r="B32" s="61" t="s">
        <v>65</v>
      </c>
      <c r="C32" s="97">
        <v>2.6700000000000002E-2</v>
      </c>
      <c r="D32" s="97">
        <v>2.5999999999999999E-2</v>
      </c>
      <c r="E32" s="96"/>
      <c r="F32" s="66">
        <f t="shared" si="2"/>
        <v>-2.621722846441954E-2</v>
      </c>
      <c r="G32" s="66"/>
    </row>
    <row r="33" spans="2:7" x14ac:dyDescent="0.3">
      <c r="B33" s="61" t="s">
        <v>64</v>
      </c>
      <c r="C33" s="97">
        <v>2.4199999999999999E-2</v>
      </c>
      <c r="D33" s="97">
        <v>2.4199999999999999E-2</v>
      </c>
      <c r="E33" s="96"/>
      <c r="F33" s="66">
        <f t="shared" si="2"/>
        <v>0</v>
      </c>
      <c r="G33" s="66"/>
    </row>
    <row r="34" spans="2:7" x14ac:dyDescent="0.3">
      <c r="B34" s="61" t="s">
        <v>63</v>
      </c>
      <c r="C34" s="97">
        <v>2.3999999999999998E-3</v>
      </c>
      <c r="D34" s="97">
        <v>1.8E-3</v>
      </c>
      <c r="E34" s="96"/>
      <c r="F34" s="66">
        <f t="shared" si="2"/>
        <v>-0.25</v>
      </c>
      <c r="G34" s="66"/>
    </row>
    <row r="35" spans="2:7" x14ac:dyDescent="0.3">
      <c r="B35" s="61" t="s">
        <v>62</v>
      </c>
      <c r="C35" s="97">
        <v>1.7999999999999999E-2</v>
      </c>
      <c r="D35" s="97">
        <v>2.07E-2</v>
      </c>
      <c r="E35" s="96"/>
      <c r="F35" s="66">
        <f t="shared" si="2"/>
        <v>0.15000000000000013</v>
      </c>
      <c r="G35" s="66"/>
    </row>
    <row r="36" spans="2:7" x14ac:dyDescent="0.3">
      <c r="B36" s="61" t="s">
        <v>66</v>
      </c>
      <c r="C36" s="96">
        <v>4600654</v>
      </c>
      <c r="D36" s="96">
        <v>4412212.54</v>
      </c>
      <c r="E36" s="96"/>
      <c r="F36" s="66">
        <f t="shared" si="2"/>
        <v>-4.0959711380164632E-2</v>
      </c>
      <c r="G36" s="66"/>
    </row>
    <row r="37" spans="2:7" x14ac:dyDescent="0.3">
      <c r="E37" s="6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0" ma:contentTypeDescription="Create a new document." ma:contentTypeScope="" ma:versionID="269b0f2ba2bc88310340f7f23296a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MARKETS-1478909505-27997</_dlc_DocId>
    <_dlc_DocIdUrl xmlns="a14523ce-dede-483e-883a-2d83261080bd">
      <Url>http://sharedocs/sites/markets/o/sc/_layouts/15/DocIdRedir.aspx?ID=MARKETS-1478909505-27997</Url>
      <Description>MARKETS-1478909505-27997</Description>
    </_dlc_DocIdUrl>
  </documentManagement>
</p:properties>
</file>

<file path=customXml/itemProps1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613327-8BE5-4FE0-B134-9B1D82E67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534934-EB0F-4ADE-AC49-B9C6921CD4C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C12993A-DA74-4C74-9BDE-1EEE5BD0A033}">
  <ds:schemaRefs>
    <ds:schemaRef ds:uri="http://purl.org/dc/terms/"/>
    <ds:schemaRef ds:uri="http://schemas.openxmlformats.org/package/2006/metadata/core-properties"/>
    <ds:schemaRef ds:uri="a14523ce-dede-483e-883a-2d83261080b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Katelyn Rigden</cp:lastModifiedBy>
  <cp:lastPrinted>2016-12-06T08:29:50Z</cp:lastPrinted>
  <dcterms:created xsi:type="dcterms:W3CDTF">2012-09-21T07:57:21Z</dcterms:created>
  <dcterms:modified xsi:type="dcterms:W3CDTF">2018-10-05T07:47:17Z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0x010100A1DC351AF4C6EA488A85A32454E540DD</vt:lpwstr>
  </property>
  <property fmtid="{D5CDD505-2E9C-101B-9397-08002B2CF9AE}" pid="3" name="Order">
    <vt:r8>1306800</vt:r8>
  </property>
  <property fmtid="{D5CDD505-2E9C-101B-9397-08002B2CF9AE}" pid="4" name="Market">
    <vt:lpwstr>Electricity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ate modified">
    <vt:filetime>2017-01-31T03:21:00Z</vt:filetime>
  </property>
  <property fmtid="{D5CDD505-2E9C-101B-9397-08002B2CF9AE}" pid="8" name="_dlc_DocIdItemGuid">
    <vt:lpwstr>f66f49af-e96d-4b09-84a1-23ac73fc0554</vt:lpwstr>
  </property>
</Properties>
</file>