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ttp://sharedocs/sites/nd/vp/RIT-T Regional Victorian Thermal Capacity Upgrade/Post PACR/"/>
    </mc:Choice>
  </mc:AlternateContent>
  <bookViews>
    <workbookView xWindow="8310" yWindow="135" windowWidth="28455" windowHeight="12210" tabRatio="959" activeTab="8"/>
  </bookViews>
  <sheets>
    <sheet name="Introduction" sheetId="1" r:id="rId1"/>
    <sheet name="Tables" sheetId="25" r:id="rId2"/>
    <sheet name="Assumptions" sheetId="21" r:id="rId3"/>
    <sheet name="Other options" sheetId="2" r:id="rId4"/>
    <sheet name="Option 3d" sheetId="24" r:id="rId5"/>
    <sheet name="Base_SMFL" sheetId="3" r:id="rId6"/>
    <sheet name="Base_SMFL_5min" sheetId="16" r:id="rId7"/>
    <sheet name="Base_stage2_SMFL_5min" sheetId="17" r:id="rId8"/>
    <sheet name="Stage 3_Gen_30_SMFL_5min" sheetId="18" r:id="rId9"/>
    <sheet name="Stage 2_SMFL" sheetId="10" r:id="rId10"/>
    <sheet name="Stage 3_Gen30_SMFL" sheetId="23" r:id="rId11"/>
    <sheet name="Stage 3_Gen50_SMFL" sheetId="22" r:id="rId12"/>
    <sheet name="Stage 3_Gen80_SMFL" sheetId="19" r:id="rId13"/>
    <sheet name="Stage 3_Gen100_SMFL" sheetId="11" r:id="rId14"/>
    <sheet name="Stage 3_Gen120_SMFL" sheetId="20" r:id="rId15"/>
    <sheet name="Stage 3_ACCR_SMFL" sheetId="12" r:id="rId16"/>
  </sheets>
  <definedNames>
    <definedName name="_ftn1" localSheetId="1">Tables!$B$42</definedName>
    <definedName name="_ftn2" localSheetId="1">Tables!$B$43</definedName>
    <definedName name="_ftnref1" localSheetId="1">Tables!#REF!</definedName>
    <definedName name="_ftnref2" localSheetId="1">Tables!#REF!</definedName>
    <definedName name="_xlnm.Print_Area" localSheetId="5">Base_SMFL!$H$35:$BS$105</definedName>
    <definedName name="_xlnm.Print_Area" localSheetId="6">Base_SMFL_5min!$H$35:$BS$105</definedName>
    <definedName name="_xlnm.Print_Area" localSheetId="7">Base_stage2_SMFL_5min!$H$34:$BS$104</definedName>
    <definedName name="_xlnm.Print_Area" localSheetId="9">'Stage 2_SMFL'!$H$34:$BS$104</definedName>
    <definedName name="_xlnm.Print_Area" localSheetId="15">'Stage 3_ACCR_SMFL'!$H$34:$BS$104</definedName>
    <definedName name="_xlnm.Print_Area" localSheetId="8">'Stage 3_Gen_30_SMFL_5min'!$H$35:$BS$105</definedName>
    <definedName name="_xlnm.Print_Area" localSheetId="13">'Stage 3_Gen100_SMFL'!$H$34:$BS$104</definedName>
    <definedName name="_xlnm.Print_Area" localSheetId="14">'Stage 3_Gen120_SMFL'!$H$34:$BS$104</definedName>
    <definedName name="_xlnm.Print_Area" localSheetId="10">'Stage 3_Gen30_SMFL'!$H$34:$BS$104</definedName>
    <definedName name="_xlnm.Print_Area" localSheetId="11">'Stage 3_Gen50_SMFL'!$H$34:$BS$104</definedName>
    <definedName name="_xlnm.Print_Area" localSheetId="12">'Stage 3_Gen80_SMFL'!$H$34:$BS$104</definedName>
    <definedName name="Z_CD5EA392_D13D_45C7_91A8_BEACDB74E116_.wvu.PrintArea" localSheetId="5" hidden="1">Base_SMFL!$H$35:$BS$105</definedName>
    <definedName name="Z_CD5EA392_D13D_45C7_91A8_BEACDB74E116_.wvu.PrintArea" localSheetId="6" hidden="1">Base_SMFL_5min!$H$35:$BS$105</definedName>
    <definedName name="Z_CD5EA392_D13D_45C7_91A8_BEACDB74E116_.wvu.PrintArea" localSheetId="7" hidden="1">Base_stage2_SMFL_5min!$H$34:$BS$104</definedName>
    <definedName name="Z_CD5EA392_D13D_45C7_91A8_BEACDB74E116_.wvu.PrintArea" localSheetId="9" hidden="1">'Stage 2_SMFL'!$H$34:$BS$104</definedName>
    <definedName name="Z_CD5EA392_D13D_45C7_91A8_BEACDB74E116_.wvu.PrintArea" localSheetId="15" hidden="1">'Stage 3_ACCR_SMFL'!$H$34:$BS$104</definedName>
    <definedName name="Z_CD5EA392_D13D_45C7_91A8_BEACDB74E116_.wvu.PrintArea" localSheetId="8" hidden="1">'Stage 3_Gen_30_SMFL_5min'!$H$35:$BS$105</definedName>
    <definedName name="Z_CD5EA392_D13D_45C7_91A8_BEACDB74E116_.wvu.PrintArea" localSheetId="13" hidden="1">'Stage 3_Gen100_SMFL'!$H$34:$BS$104</definedName>
    <definedName name="Z_CD5EA392_D13D_45C7_91A8_BEACDB74E116_.wvu.PrintArea" localSheetId="14" hidden="1">'Stage 3_Gen120_SMFL'!$H$34:$BS$104</definedName>
    <definedName name="Z_CD5EA392_D13D_45C7_91A8_BEACDB74E116_.wvu.PrintArea" localSheetId="10" hidden="1">'Stage 3_Gen30_SMFL'!$H$34:$BS$104</definedName>
    <definedName name="Z_CD5EA392_D13D_45C7_91A8_BEACDB74E116_.wvu.PrintArea" localSheetId="11" hidden="1">'Stage 3_Gen50_SMFL'!$H$34:$BS$104</definedName>
    <definedName name="Z_CD5EA392_D13D_45C7_91A8_BEACDB74E116_.wvu.PrintArea" localSheetId="12" hidden="1">'Stage 3_Gen80_SMFL'!$H$34:$BS$104</definedName>
  </definedNames>
  <calcPr calcId="152511"/>
  <customWorkbookViews>
    <customWorkbookView name="Kiet Lee - Personal View" guid="{CD5EA392-D13D-45C7-91A8-BEACDB74E116}" mergeInterval="0" personalView="1" maximized="1" xWindow="-8" yWindow="-8" windowWidth="1936" windowHeight="1056" tabRatio="959" activeSheetId="12" showComments="commIndAndComment"/>
  </customWorkbookViews>
</workbook>
</file>

<file path=xl/calcChain.xml><?xml version="1.0" encoding="utf-8"?>
<calcChain xmlns="http://schemas.openxmlformats.org/spreadsheetml/2006/main">
  <c r="Q46" i="2" l="1"/>
  <c r="Q26" i="2"/>
  <c r="Q6" i="2"/>
  <c r="S89" i="2" l="1"/>
  <c r="R89" i="2"/>
  <c r="Q89" i="2"/>
  <c r="Q90" i="2"/>
  <c r="Q69" i="2"/>
  <c r="Q70" i="2"/>
  <c r="V12" i="2"/>
  <c r="U12" i="2"/>
  <c r="T6" i="2" l="1"/>
  <c r="N8" i="2"/>
  <c r="T8" i="2" s="1"/>
  <c r="O8" i="2"/>
  <c r="U8" i="2" s="1"/>
  <c r="P8" i="2"/>
  <c r="V8" i="2"/>
  <c r="N9" i="2"/>
  <c r="T9" i="2" s="1"/>
  <c r="O9" i="2"/>
  <c r="U9" i="2" s="1"/>
  <c r="P9" i="2"/>
  <c r="V9" i="2" s="1"/>
  <c r="N10" i="2"/>
  <c r="T10" i="2" s="1"/>
  <c r="O10" i="2"/>
  <c r="U10" i="2" s="1"/>
  <c r="P10" i="2"/>
  <c r="V10" i="2" s="1"/>
  <c r="N11" i="2"/>
  <c r="T11" i="2" s="1"/>
  <c r="O11" i="2"/>
  <c r="U11" i="2" s="1"/>
  <c r="P11" i="2"/>
  <c r="V11" i="2" s="1"/>
  <c r="Q11" i="2"/>
  <c r="R11" i="2"/>
  <c r="S11" i="2"/>
  <c r="N12" i="2"/>
  <c r="T12" i="2" s="1"/>
  <c r="O12" i="2"/>
  <c r="P12" i="2"/>
  <c r="Q12" i="2"/>
  <c r="R12" i="2"/>
  <c r="S12" i="2"/>
  <c r="N13" i="2"/>
  <c r="T13" i="2" s="1"/>
  <c r="O13" i="2"/>
  <c r="P13" i="2"/>
  <c r="Q13" i="2"/>
  <c r="R13" i="2"/>
  <c r="S13" i="2"/>
  <c r="U13" i="2"/>
  <c r="V13" i="2"/>
  <c r="N14" i="2"/>
  <c r="T14" i="2" s="1"/>
  <c r="O14" i="2"/>
  <c r="P14" i="2"/>
  <c r="Q14" i="2"/>
  <c r="R14" i="2"/>
  <c r="S14" i="2"/>
  <c r="U14" i="2"/>
  <c r="V14" i="2"/>
  <c r="N15" i="2"/>
  <c r="T15" i="2" s="1"/>
  <c r="O15" i="2"/>
  <c r="P15" i="2"/>
  <c r="Q15" i="2"/>
  <c r="R15" i="2"/>
  <c r="S15" i="2"/>
  <c r="U15" i="2"/>
  <c r="V15" i="2"/>
  <c r="N16" i="2"/>
  <c r="T16" i="2" s="1"/>
  <c r="O16" i="2"/>
  <c r="P16" i="2"/>
  <c r="Q16" i="2"/>
  <c r="R16" i="2"/>
  <c r="S16" i="2"/>
  <c r="U16" i="2"/>
  <c r="V16" i="2"/>
  <c r="N17" i="2"/>
  <c r="T17" i="2" s="1"/>
  <c r="O17" i="2"/>
  <c r="P17" i="2"/>
  <c r="Q17" i="2"/>
  <c r="R17" i="2"/>
  <c r="S17" i="2"/>
  <c r="U17" i="2"/>
  <c r="V17" i="2"/>
  <c r="N18" i="2"/>
  <c r="T18" i="2" s="1"/>
  <c r="O18" i="2"/>
  <c r="P18" i="2"/>
  <c r="Q18" i="2"/>
  <c r="R18" i="2"/>
  <c r="S18" i="2"/>
  <c r="U18" i="2"/>
  <c r="V18" i="2"/>
  <c r="N19" i="2"/>
  <c r="T19" i="2" s="1"/>
  <c r="O19" i="2"/>
  <c r="P19" i="2"/>
  <c r="Q19" i="2"/>
  <c r="R19" i="2"/>
  <c r="S19" i="2"/>
  <c r="U19" i="2"/>
  <c r="V19" i="2"/>
  <c r="N20" i="2"/>
  <c r="T20" i="2" s="1"/>
  <c r="O20" i="2"/>
  <c r="P20" i="2"/>
  <c r="Q20" i="2"/>
  <c r="R20" i="2"/>
  <c r="S20" i="2"/>
  <c r="U20" i="2"/>
  <c r="V20" i="2"/>
  <c r="N21" i="2"/>
  <c r="T21" i="2" s="1"/>
  <c r="O21" i="2"/>
  <c r="P21" i="2"/>
  <c r="Q21" i="2"/>
  <c r="R21" i="2"/>
  <c r="S21" i="2"/>
  <c r="U21" i="2"/>
  <c r="V21" i="2"/>
  <c r="K55" i="25"/>
  <c r="K56" i="25"/>
  <c r="K57" i="25"/>
  <c r="K58" i="25"/>
  <c r="K59" i="25"/>
  <c r="I55" i="25"/>
  <c r="J55" i="25"/>
  <c r="I56" i="25"/>
  <c r="J56" i="25"/>
  <c r="I57" i="25"/>
  <c r="J57" i="25"/>
  <c r="I58" i="25"/>
  <c r="J58" i="25"/>
  <c r="I59" i="25"/>
  <c r="J59" i="25"/>
  <c r="H56" i="25"/>
  <c r="H57" i="25"/>
  <c r="H58" i="25"/>
  <c r="H59" i="25"/>
  <c r="H55" i="25"/>
  <c r="E55" i="25"/>
  <c r="F55" i="25"/>
  <c r="G55" i="25"/>
  <c r="E56" i="25"/>
  <c r="F56" i="25"/>
  <c r="G56" i="25"/>
  <c r="E57" i="25"/>
  <c r="F57" i="25"/>
  <c r="G57" i="25"/>
  <c r="E58" i="25"/>
  <c r="F58" i="25"/>
  <c r="G58" i="25"/>
  <c r="E59" i="25"/>
  <c r="F59" i="25"/>
  <c r="G59" i="25"/>
  <c r="D56" i="25"/>
  <c r="D57" i="25"/>
  <c r="D58" i="25"/>
  <c r="D59" i="25"/>
  <c r="D55" i="25"/>
  <c r="C56" i="25"/>
  <c r="C57" i="25"/>
  <c r="C58" i="25"/>
  <c r="C59" i="25"/>
  <c r="C55" i="25"/>
  <c r="D45" i="25"/>
  <c r="E45" i="25"/>
  <c r="F45" i="25"/>
  <c r="G45" i="25"/>
  <c r="H45" i="25"/>
  <c r="I45" i="25"/>
  <c r="J45" i="25"/>
  <c r="D46" i="25"/>
  <c r="E46" i="25"/>
  <c r="F46" i="25"/>
  <c r="G46" i="25"/>
  <c r="H46" i="25"/>
  <c r="I46" i="25"/>
  <c r="J46" i="25"/>
  <c r="D47" i="25"/>
  <c r="E47" i="25"/>
  <c r="F47" i="25"/>
  <c r="G47" i="25"/>
  <c r="H47" i="25"/>
  <c r="I47" i="25"/>
  <c r="J47" i="25"/>
  <c r="D48" i="25"/>
  <c r="E48" i="25"/>
  <c r="F48" i="25"/>
  <c r="G48" i="25"/>
  <c r="H48" i="25"/>
  <c r="I48" i="25"/>
  <c r="J48" i="25"/>
  <c r="D44" i="25"/>
  <c r="E44" i="25"/>
  <c r="F44" i="25"/>
  <c r="G44" i="25"/>
  <c r="H44" i="25"/>
  <c r="I44" i="25"/>
  <c r="J44" i="25"/>
  <c r="C45" i="25"/>
  <c r="C46" i="25"/>
  <c r="C47" i="25"/>
  <c r="C48" i="25"/>
  <c r="C44" i="25"/>
  <c r="H37" i="25"/>
  <c r="H38" i="25"/>
  <c r="E24" i="25"/>
  <c r="F24" i="25"/>
  <c r="G24" i="25"/>
  <c r="I26" i="25"/>
  <c r="J26" i="25"/>
  <c r="K26" i="25"/>
  <c r="M4" i="25"/>
  <c r="M5" i="25"/>
  <c r="M6" i="25"/>
  <c r="M7" i="25"/>
  <c r="M3" i="25"/>
  <c r="Q86" i="2"/>
  <c r="Q66" i="2"/>
  <c r="B6" i="21" l="1"/>
  <c r="B5" i="21"/>
  <c r="B15" i="21"/>
  <c r="R30" i="24"/>
  <c r="S30" i="24"/>
  <c r="T30" i="24"/>
  <c r="E33" i="21"/>
  <c r="E34" i="21" s="1"/>
  <c r="F33" i="21"/>
  <c r="F34" i="21" s="1"/>
  <c r="B18" i="21"/>
  <c r="B17" i="21"/>
  <c r="B16" i="21"/>
  <c r="Q12" i="21"/>
  <c r="S12" i="21"/>
  <c r="T12" i="21"/>
  <c r="R12" i="21"/>
  <c r="S11" i="21"/>
  <c r="T11" i="21"/>
  <c r="R11" i="21"/>
  <c r="Q11" i="21"/>
  <c r="F16" i="2" l="1"/>
  <c r="F20" i="2"/>
  <c r="F21" i="2"/>
  <c r="F22" i="2" s="1"/>
  <c r="F19" i="2"/>
  <c r="F11" i="2"/>
  <c r="F23" i="2" s="1"/>
  <c r="F13" i="2"/>
  <c r="F17" i="2"/>
  <c r="F12" i="2"/>
  <c r="F14" i="2"/>
  <c r="F18" i="2"/>
  <c r="F15" i="2"/>
  <c r="J12" i="2"/>
  <c r="J14" i="2"/>
  <c r="J18" i="2"/>
  <c r="J15" i="2"/>
  <c r="J19" i="2"/>
  <c r="J16" i="2"/>
  <c r="J20" i="2"/>
  <c r="J13" i="2"/>
  <c r="J17" i="2"/>
  <c r="J21" i="2"/>
  <c r="J22" i="2" s="1"/>
  <c r="AE19" i="24"/>
  <c r="AT18" i="24"/>
  <c r="AT19" i="24" s="1"/>
  <c r="AE18" i="24"/>
  <c r="AD18" i="24"/>
  <c r="AF18" i="24"/>
  <c r="J23" i="2"/>
  <c r="AU18" i="24"/>
  <c r="AU19" i="24" s="1"/>
  <c r="AQ18" i="24"/>
  <c r="AQ19" i="24" s="1"/>
  <c r="AV18" i="24"/>
  <c r="AV19" i="24" s="1"/>
  <c r="AR18" i="24"/>
  <c r="AP18" i="24"/>
  <c r="AP19" i="24" s="1"/>
  <c r="X45" i="24"/>
  <c r="AH7" i="24"/>
  <c r="AI7" i="24"/>
  <c r="AJ7" i="24"/>
  <c r="H26" i="2"/>
  <c r="T26" i="2" l="1"/>
  <c r="H46" i="2"/>
  <c r="AR6" i="24"/>
  <c r="AR19" i="24" s="1"/>
  <c r="AR5" i="24"/>
  <c r="T46" i="2" l="1"/>
  <c r="H66" i="2"/>
  <c r="M42" i="21"/>
  <c r="M41" i="21"/>
  <c r="L42" i="21"/>
  <c r="L43" i="21"/>
  <c r="M43" i="21" s="1"/>
  <c r="L44" i="21"/>
  <c r="M44" i="21" s="1"/>
  <c r="L45" i="21"/>
  <c r="M45" i="21" s="1"/>
  <c r="L41" i="21"/>
  <c r="C33" i="21"/>
  <c r="C34" i="21" s="1"/>
  <c r="D33" i="21"/>
  <c r="D34" i="21" s="1"/>
  <c r="G33" i="21"/>
  <c r="G34" i="21" s="1"/>
  <c r="H33" i="21"/>
  <c r="H34" i="21" s="1"/>
  <c r="B33" i="21"/>
  <c r="B34" i="21" s="1"/>
  <c r="T66" i="2" l="1"/>
  <c r="H86" i="2"/>
  <c r="F34" i="2" l="1"/>
  <c r="F41" i="2"/>
  <c r="F42" i="2" s="1"/>
  <c r="V3" i="21"/>
  <c r="U3" i="21"/>
  <c r="K72" i="24"/>
  <c r="Q8" i="21"/>
  <c r="Q7" i="21"/>
  <c r="R8" i="21"/>
  <c r="R7" i="21"/>
  <c r="V11" i="21" l="1"/>
  <c r="B20" i="21"/>
  <c r="V12" i="21"/>
  <c r="U11" i="21"/>
  <c r="U12" i="21"/>
  <c r="B19" i="21"/>
  <c r="F69" i="2"/>
  <c r="F70" i="2"/>
  <c r="V7" i="21"/>
  <c r="U7" i="21"/>
  <c r="U8" i="21"/>
  <c r="F35" i="2"/>
  <c r="K38" i="24"/>
  <c r="S13" i="24" s="1"/>
  <c r="F40" i="2"/>
  <c r="F33" i="2"/>
  <c r="V8" i="21"/>
  <c r="K55" i="24"/>
  <c r="F37" i="2"/>
  <c r="K21" i="24"/>
  <c r="F32" i="2"/>
  <c r="F36" i="2"/>
  <c r="F39" i="2"/>
  <c r="F31" i="2"/>
  <c r="F38" i="2"/>
  <c r="F89" i="2" l="1"/>
  <c r="F90" i="2"/>
  <c r="F32" i="25"/>
  <c r="S38" i="24"/>
  <c r="F43" i="2"/>
  <c r="S15" i="24"/>
  <c r="S11" i="24"/>
  <c r="F30" i="25" l="1"/>
  <c r="S36" i="24"/>
  <c r="F34" i="25"/>
  <c r="S40" i="24"/>
  <c r="S16" i="24"/>
  <c r="S17" i="24"/>
  <c r="E76" i="24"/>
  <c r="E73" i="24"/>
  <c r="E74" i="24"/>
  <c r="E75" i="24"/>
  <c r="F36" i="25" l="1"/>
  <c r="S42" i="24"/>
  <c r="S43" i="24" s="1"/>
  <c r="S18" i="24"/>
  <c r="F37" i="25" s="1"/>
  <c r="F35" i="25"/>
  <c r="S41" i="24"/>
  <c r="E77" i="24"/>
  <c r="E78" i="24"/>
  <c r="E79" i="24"/>
  <c r="E80" i="24"/>
  <c r="E81" i="24"/>
  <c r="E82" i="24"/>
  <c r="E83" i="24"/>
  <c r="E84" i="24"/>
  <c r="E85" i="24"/>
  <c r="D72" i="24"/>
  <c r="E72" i="24"/>
  <c r="F72" i="24"/>
  <c r="D73" i="24"/>
  <c r="F73" i="24"/>
  <c r="D74" i="24"/>
  <c r="F74" i="24"/>
  <c r="D75" i="24"/>
  <c r="B71" i="24"/>
  <c r="C71" i="24"/>
  <c r="D71" i="24"/>
  <c r="E71" i="24"/>
  <c r="F71" i="24"/>
  <c r="G71" i="24"/>
  <c r="S14" i="24"/>
  <c r="S12" i="24"/>
  <c r="S9" i="24"/>
  <c r="S10" i="24"/>
  <c r="S8" i="24"/>
  <c r="E59" i="24"/>
  <c r="E60" i="24"/>
  <c r="E61" i="24"/>
  <c r="E62" i="24"/>
  <c r="E63" i="24"/>
  <c r="E64" i="24"/>
  <c r="E65" i="24"/>
  <c r="E66" i="24"/>
  <c r="E67" i="24"/>
  <c r="E68" i="24"/>
  <c r="E58" i="24"/>
  <c r="E42" i="24"/>
  <c r="E43" i="24"/>
  <c r="E44" i="24"/>
  <c r="E45" i="24"/>
  <c r="E46" i="24"/>
  <c r="E47" i="24"/>
  <c r="E48" i="24"/>
  <c r="E49" i="24"/>
  <c r="E50" i="24"/>
  <c r="E51" i="24"/>
  <c r="E41" i="24"/>
  <c r="A36" i="24"/>
  <c r="B36" i="24"/>
  <c r="G36" i="24"/>
  <c r="H36" i="24"/>
  <c r="I36" i="24"/>
  <c r="J36" i="24"/>
  <c r="A37" i="24"/>
  <c r="B37" i="24"/>
  <c r="C37" i="24"/>
  <c r="D37" i="24"/>
  <c r="F37" i="24"/>
  <c r="G37" i="24"/>
  <c r="H37" i="24"/>
  <c r="I37" i="24"/>
  <c r="J37" i="24"/>
  <c r="A38" i="24"/>
  <c r="D38" i="24"/>
  <c r="E38" i="24"/>
  <c r="F38" i="24"/>
  <c r="A39" i="24"/>
  <c r="D39" i="24"/>
  <c r="E39" i="24"/>
  <c r="F39" i="24"/>
  <c r="A40" i="24"/>
  <c r="D40" i="24"/>
  <c r="E40" i="24"/>
  <c r="F40" i="24"/>
  <c r="A41" i="24"/>
  <c r="A42" i="24"/>
  <c r="A43" i="24"/>
  <c r="A44" i="24"/>
  <c r="A45" i="24"/>
  <c r="A46" i="24"/>
  <c r="A47" i="24"/>
  <c r="A48" i="24"/>
  <c r="A49" i="24"/>
  <c r="A50" i="24"/>
  <c r="A51" i="24"/>
  <c r="A70" i="24"/>
  <c r="B70" i="24"/>
  <c r="G70" i="24"/>
  <c r="H70" i="24"/>
  <c r="I70" i="24"/>
  <c r="J70" i="24"/>
  <c r="A71" i="24"/>
  <c r="H71" i="24"/>
  <c r="I71" i="24"/>
  <c r="J71" i="24"/>
  <c r="A72" i="24"/>
  <c r="A73" i="24"/>
  <c r="A74" i="24"/>
  <c r="A75" i="24"/>
  <c r="A76" i="24"/>
  <c r="A77" i="24"/>
  <c r="A78" i="24"/>
  <c r="A79" i="24"/>
  <c r="A80" i="24"/>
  <c r="A81" i="24"/>
  <c r="A82" i="24"/>
  <c r="A83" i="24"/>
  <c r="A84" i="24"/>
  <c r="A85" i="24"/>
  <c r="A2" i="24"/>
  <c r="B2" i="24"/>
  <c r="C2" i="24"/>
  <c r="D2" i="24"/>
  <c r="E2" i="24"/>
  <c r="F2" i="24"/>
  <c r="G2" i="24"/>
  <c r="H2" i="24"/>
  <c r="I2" i="24"/>
  <c r="J2" i="24"/>
  <c r="A3" i="24"/>
  <c r="B3" i="24"/>
  <c r="C3" i="24"/>
  <c r="D3" i="24"/>
  <c r="E3" i="24"/>
  <c r="F3" i="24"/>
  <c r="G3" i="24"/>
  <c r="H3" i="24"/>
  <c r="I3" i="24"/>
  <c r="J3" i="24"/>
  <c r="A4" i="24"/>
  <c r="D4" i="24"/>
  <c r="R4" i="24" s="1"/>
  <c r="E4" i="24"/>
  <c r="S4" i="24" s="1"/>
  <c r="F4" i="24"/>
  <c r="T4" i="24" s="1"/>
  <c r="A5" i="24"/>
  <c r="E5" i="24"/>
  <c r="A6" i="24"/>
  <c r="E6" i="24"/>
  <c r="S6" i="24" s="1"/>
  <c r="F25" i="25" s="1"/>
  <c r="A7" i="24"/>
  <c r="A8" i="24"/>
  <c r="A9" i="24"/>
  <c r="A10" i="24"/>
  <c r="A11" i="24"/>
  <c r="A12" i="24"/>
  <c r="A13" i="24"/>
  <c r="A14" i="24"/>
  <c r="A15" i="24"/>
  <c r="A16" i="24"/>
  <c r="A17" i="24"/>
  <c r="A19" i="24"/>
  <c r="B19" i="24"/>
  <c r="D19" i="24"/>
  <c r="E19" i="24"/>
  <c r="F19" i="24"/>
  <c r="G19" i="24"/>
  <c r="H19" i="24"/>
  <c r="I19" i="24"/>
  <c r="J19" i="24"/>
  <c r="A20" i="24"/>
  <c r="B20" i="24"/>
  <c r="C20" i="24"/>
  <c r="D20" i="24"/>
  <c r="F20" i="24"/>
  <c r="G20" i="24"/>
  <c r="H20" i="24"/>
  <c r="I20" i="24"/>
  <c r="J20" i="24"/>
  <c r="A21" i="24"/>
  <c r="D21" i="24"/>
  <c r="E21" i="24"/>
  <c r="F21" i="24"/>
  <c r="A22" i="24"/>
  <c r="E22" i="24"/>
  <c r="A23" i="24"/>
  <c r="E23" i="24"/>
  <c r="A24" i="24"/>
  <c r="A25" i="24"/>
  <c r="A26" i="24"/>
  <c r="A27" i="24"/>
  <c r="A28" i="24"/>
  <c r="A29" i="24"/>
  <c r="A30" i="24"/>
  <c r="A31" i="24"/>
  <c r="A32" i="24"/>
  <c r="A33" i="24"/>
  <c r="A34" i="24"/>
  <c r="A53" i="24"/>
  <c r="B53" i="24"/>
  <c r="G53" i="24"/>
  <c r="H53" i="24"/>
  <c r="I53" i="24"/>
  <c r="J53" i="24"/>
  <c r="A54" i="24"/>
  <c r="B54" i="24"/>
  <c r="C54" i="24"/>
  <c r="D54" i="24"/>
  <c r="E54" i="24"/>
  <c r="F54" i="24"/>
  <c r="G54" i="24"/>
  <c r="H54" i="24"/>
  <c r="I54" i="24"/>
  <c r="J54" i="24"/>
  <c r="A55" i="24"/>
  <c r="D55" i="24"/>
  <c r="E55" i="24"/>
  <c r="F55" i="24"/>
  <c r="I55" i="24"/>
  <c r="J55" i="24"/>
  <c r="A56" i="24"/>
  <c r="D56" i="24"/>
  <c r="E56" i="24"/>
  <c r="F56" i="24"/>
  <c r="I56" i="24"/>
  <c r="J56" i="24"/>
  <c r="A57" i="24"/>
  <c r="D57" i="24"/>
  <c r="E57" i="24"/>
  <c r="F57" i="24"/>
  <c r="I57" i="24"/>
  <c r="J57" i="24"/>
  <c r="A58" i="24"/>
  <c r="I58" i="24"/>
  <c r="A59" i="24"/>
  <c r="I59" i="24"/>
  <c r="A60" i="24"/>
  <c r="A61" i="24"/>
  <c r="A62" i="24"/>
  <c r="A63" i="24"/>
  <c r="A64" i="24"/>
  <c r="A65" i="24"/>
  <c r="A66" i="24"/>
  <c r="A67" i="24"/>
  <c r="A68" i="24"/>
  <c r="A1" i="24"/>
  <c r="J29" i="2"/>
  <c r="J49" i="2" s="1"/>
  <c r="J69" i="2" s="1"/>
  <c r="K29" i="2"/>
  <c r="J39" i="24" s="1"/>
  <c r="J30" i="2"/>
  <c r="I40" i="24" s="1"/>
  <c r="K30" i="2"/>
  <c r="J40" i="24" s="1"/>
  <c r="J31" i="2"/>
  <c r="J51" i="2" s="1"/>
  <c r="J71" i="2" s="1"/>
  <c r="J32" i="2"/>
  <c r="J52" i="2" s="1"/>
  <c r="J28" i="2"/>
  <c r="I38" i="24" s="1"/>
  <c r="K28" i="2"/>
  <c r="J38" i="24" s="1"/>
  <c r="F29" i="25" l="1"/>
  <c r="S35" i="24"/>
  <c r="F28" i="25"/>
  <c r="S34" i="24"/>
  <c r="F31" i="25"/>
  <c r="S37" i="24"/>
  <c r="F27" i="25"/>
  <c r="S33" i="24"/>
  <c r="F33" i="25"/>
  <c r="S39" i="24"/>
  <c r="F23" i="25"/>
  <c r="S29" i="24"/>
  <c r="S44" i="24" s="1"/>
  <c r="G23" i="25"/>
  <c r="T29" i="24"/>
  <c r="E23" i="25"/>
  <c r="R29" i="24"/>
  <c r="K50" i="2"/>
  <c r="K70" i="2" s="1"/>
  <c r="K48" i="2"/>
  <c r="J72" i="24" s="1"/>
  <c r="I39" i="24"/>
  <c r="J50" i="2"/>
  <c r="J70" i="2" s="1"/>
  <c r="J48" i="2"/>
  <c r="I72" i="24" s="1"/>
  <c r="K49" i="2"/>
  <c r="K69" i="2" s="1"/>
  <c r="I41" i="24"/>
  <c r="I42" i="24"/>
  <c r="I75" i="24"/>
  <c r="I73" i="24"/>
  <c r="J91" i="2"/>
  <c r="I24" i="24" s="1"/>
  <c r="J72" i="2"/>
  <c r="I76" i="24"/>
  <c r="J89" i="2"/>
  <c r="I22" i="24" s="1"/>
  <c r="I5" i="24"/>
  <c r="W5" i="24" s="1"/>
  <c r="J24" i="25" s="1"/>
  <c r="J73" i="24" l="1"/>
  <c r="K68" i="2"/>
  <c r="J68" i="2"/>
  <c r="J88" i="2" s="1"/>
  <c r="I21" i="24" s="1"/>
  <c r="J74" i="24"/>
  <c r="I74" i="24"/>
  <c r="K90" i="2"/>
  <c r="J23" i="24" s="1"/>
  <c r="J6" i="24"/>
  <c r="X6" i="24" s="1"/>
  <c r="K25" i="25" s="1"/>
  <c r="J90" i="2"/>
  <c r="I23" i="24" s="1"/>
  <c r="I6" i="24"/>
  <c r="W6" i="24" s="1"/>
  <c r="J25" i="25" s="1"/>
  <c r="K88" i="2"/>
  <c r="J21" i="24" s="1"/>
  <c r="J4" i="24"/>
  <c r="X4" i="24" s="1"/>
  <c r="K23" i="25" s="1"/>
  <c r="J92" i="2"/>
  <c r="I25" i="24" s="1"/>
  <c r="W8" i="24"/>
  <c r="J27" i="25" s="1"/>
  <c r="K89" i="2"/>
  <c r="J22" i="24" s="1"/>
  <c r="J5" i="24"/>
  <c r="X5" i="24" s="1"/>
  <c r="K24" i="25" s="1"/>
  <c r="I4" i="24" l="1"/>
  <c r="W4" i="24" s="1"/>
  <c r="J23" i="25" s="1"/>
  <c r="Q92" i="2"/>
  <c r="R92" i="2"/>
  <c r="S92" i="2"/>
  <c r="Q93" i="2"/>
  <c r="R93" i="2"/>
  <c r="S93" i="2"/>
  <c r="Q94" i="2"/>
  <c r="R94" i="2"/>
  <c r="S94" i="2"/>
  <c r="Q95" i="2"/>
  <c r="R95" i="2"/>
  <c r="S95" i="2"/>
  <c r="Q96" i="2"/>
  <c r="R96" i="2"/>
  <c r="S96" i="2"/>
  <c r="Q97" i="2"/>
  <c r="R97" i="2"/>
  <c r="S97" i="2"/>
  <c r="Q98" i="2"/>
  <c r="R98" i="2"/>
  <c r="S98" i="2"/>
  <c r="Q99" i="2"/>
  <c r="R99" i="2"/>
  <c r="S99" i="2"/>
  <c r="Q100" i="2"/>
  <c r="R100" i="2"/>
  <c r="S100" i="2"/>
  <c r="Q101" i="2"/>
  <c r="R101" i="2"/>
  <c r="S101" i="2"/>
  <c r="S91" i="2"/>
  <c r="R91" i="2"/>
  <c r="Q72" i="2"/>
  <c r="R72" i="2"/>
  <c r="S72" i="2"/>
  <c r="Q73" i="2"/>
  <c r="R73" i="2"/>
  <c r="S73" i="2"/>
  <c r="Q74" i="2"/>
  <c r="R74" i="2"/>
  <c r="S74" i="2"/>
  <c r="Q75" i="2"/>
  <c r="R75" i="2"/>
  <c r="S75" i="2"/>
  <c r="Q76" i="2"/>
  <c r="R76" i="2"/>
  <c r="S76" i="2"/>
  <c r="Q77" i="2"/>
  <c r="R77" i="2"/>
  <c r="S77" i="2"/>
  <c r="Q78" i="2"/>
  <c r="R78" i="2"/>
  <c r="S78" i="2"/>
  <c r="Q79" i="2"/>
  <c r="R79" i="2"/>
  <c r="S79" i="2"/>
  <c r="Q80" i="2"/>
  <c r="R80" i="2"/>
  <c r="S80" i="2"/>
  <c r="Q81" i="2"/>
  <c r="R81" i="2"/>
  <c r="S81" i="2"/>
  <c r="S71" i="2"/>
  <c r="R71" i="2"/>
  <c r="Q91" i="2"/>
  <c r="F73" i="2"/>
  <c r="E9" i="24" s="1"/>
  <c r="E26" i="24" s="1"/>
  <c r="F75" i="2"/>
  <c r="E11" i="24" s="1"/>
  <c r="E28" i="24" s="1"/>
  <c r="F77" i="2"/>
  <c r="E13" i="24" s="1"/>
  <c r="E30" i="24" s="1"/>
  <c r="F79" i="2"/>
  <c r="E15" i="24" s="1"/>
  <c r="E32" i="24" s="1"/>
  <c r="F81" i="2"/>
  <c r="F92" i="2"/>
  <c r="F72" i="2"/>
  <c r="E8" i="24" s="1"/>
  <c r="E25" i="24" s="1"/>
  <c r="Q71" i="2"/>
  <c r="C123" i="23"/>
  <c r="B123" i="23"/>
  <c r="C122" i="23"/>
  <c r="B122" i="23"/>
  <c r="C121" i="23"/>
  <c r="B121" i="23"/>
  <c r="C120" i="23"/>
  <c r="B120" i="23"/>
  <c r="C119" i="23"/>
  <c r="B119" i="23"/>
  <c r="C118" i="23"/>
  <c r="B118" i="23"/>
  <c r="C117" i="23"/>
  <c r="B117" i="23"/>
  <c r="C116" i="23"/>
  <c r="B116" i="23"/>
  <c r="C115" i="23"/>
  <c r="B115" i="23"/>
  <c r="C114" i="23"/>
  <c r="B114" i="23"/>
  <c r="C113" i="23"/>
  <c r="B113" i="23"/>
  <c r="C112" i="23"/>
  <c r="B112" i="23"/>
  <c r="C111" i="23"/>
  <c r="B111" i="23"/>
  <c r="C110" i="23"/>
  <c r="B110" i="23"/>
  <c r="C104" i="23"/>
  <c r="B104" i="23"/>
  <c r="C103" i="23"/>
  <c r="B103" i="23"/>
  <c r="C102" i="23"/>
  <c r="B102" i="23"/>
  <c r="C101" i="23"/>
  <c r="B101" i="23"/>
  <c r="C100" i="23"/>
  <c r="B100" i="23"/>
  <c r="C99" i="23"/>
  <c r="B99" i="23"/>
  <c r="C98" i="23"/>
  <c r="B98" i="23"/>
  <c r="C97" i="23"/>
  <c r="B97" i="23"/>
  <c r="C96" i="23"/>
  <c r="B96" i="23"/>
  <c r="C95" i="23"/>
  <c r="B95" i="23"/>
  <c r="C94" i="23"/>
  <c r="B94" i="23"/>
  <c r="BS93" i="23"/>
  <c r="BR93" i="23"/>
  <c r="BQ93" i="23"/>
  <c r="BP93" i="23"/>
  <c r="BO93" i="23"/>
  <c r="BN93" i="23"/>
  <c r="BM93" i="23"/>
  <c r="BL93" i="23"/>
  <c r="BK93" i="23"/>
  <c r="BI93" i="23"/>
  <c r="BH93" i="23"/>
  <c r="BG93" i="23"/>
  <c r="BF93" i="23"/>
  <c r="BE93" i="23"/>
  <c r="BD93" i="23"/>
  <c r="BC93" i="23"/>
  <c r="BB93" i="23"/>
  <c r="BA93" i="23"/>
  <c r="AY93" i="23"/>
  <c r="AX93" i="23"/>
  <c r="AW93" i="23"/>
  <c r="AV93" i="23"/>
  <c r="AU93" i="23"/>
  <c r="AT93" i="23"/>
  <c r="AS93" i="23"/>
  <c r="AR93" i="23"/>
  <c r="AQ93" i="23"/>
  <c r="AL93" i="23"/>
  <c r="AK93" i="23"/>
  <c r="AJ93" i="23"/>
  <c r="AI93" i="23"/>
  <c r="AH93" i="23"/>
  <c r="AG93" i="23"/>
  <c r="AF93" i="23"/>
  <c r="AE93" i="23"/>
  <c r="AD93" i="23"/>
  <c r="AC93" i="23"/>
  <c r="AB93" i="23"/>
  <c r="AA93" i="23"/>
  <c r="Z93" i="23"/>
  <c r="Y93" i="23"/>
  <c r="X93" i="23"/>
  <c r="W93" i="23"/>
  <c r="V93" i="23"/>
  <c r="U93" i="23"/>
  <c r="T93" i="23"/>
  <c r="S93" i="23"/>
  <c r="R93" i="23"/>
  <c r="Q93" i="23"/>
  <c r="P93" i="23"/>
  <c r="O93" i="23"/>
  <c r="N93" i="23"/>
  <c r="M93" i="23"/>
  <c r="L93" i="23"/>
  <c r="K93" i="23"/>
  <c r="J93" i="23"/>
  <c r="I93" i="23"/>
  <c r="BS92" i="23"/>
  <c r="BR92" i="23"/>
  <c r="BQ92" i="23"/>
  <c r="BP92" i="23"/>
  <c r="BO92" i="23"/>
  <c r="BN92" i="23"/>
  <c r="BM92" i="23"/>
  <c r="BL92" i="23"/>
  <c r="BK92" i="23"/>
  <c r="BI92" i="23"/>
  <c r="BH92" i="23"/>
  <c r="BG92" i="23"/>
  <c r="BF92" i="23"/>
  <c r="BE92" i="23"/>
  <c r="BD92" i="23"/>
  <c r="BC92" i="23"/>
  <c r="BB92" i="23"/>
  <c r="BA92" i="23"/>
  <c r="AY92" i="23"/>
  <c r="AX92" i="23"/>
  <c r="AW92" i="23"/>
  <c r="AV92" i="23"/>
  <c r="AU92" i="23"/>
  <c r="AT92" i="23"/>
  <c r="AS92" i="23"/>
  <c r="AR92" i="23"/>
  <c r="AQ92" i="23"/>
  <c r="AL92" i="23"/>
  <c r="AK92" i="23"/>
  <c r="AJ92" i="23"/>
  <c r="AI92" i="23"/>
  <c r="AH92" i="23"/>
  <c r="AG92" i="23"/>
  <c r="AF92" i="23"/>
  <c r="AE92" i="23"/>
  <c r="AD92" i="23"/>
  <c r="AB92" i="23"/>
  <c r="AA92" i="23"/>
  <c r="Z92" i="23"/>
  <c r="Y92" i="23"/>
  <c r="X92" i="23"/>
  <c r="W92" i="23"/>
  <c r="V92" i="23"/>
  <c r="U92" i="23"/>
  <c r="T92" i="23"/>
  <c r="R92" i="23"/>
  <c r="Q92" i="23"/>
  <c r="P92" i="23"/>
  <c r="O92" i="23"/>
  <c r="N92" i="23"/>
  <c r="M92" i="23"/>
  <c r="L92" i="23"/>
  <c r="K92" i="23"/>
  <c r="J92" i="23"/>
  <c r="BS91" i="23"/>
  <c r="BR91" i="23"/>
  <c r="BQ91" i="23"/>
  <c r="BP91" i="23"/>
  <c r="BO91" i="23"/>
  <c r="BN91" i="23"/>
  <c r="BM91" i="23"/>
  <c r="BL91" i="23"/>
  <c r="BK91" i="23"/>
  <c r="BJ91" i="23"/>
  <c r="BI91" i="23"/>
  <c r="BH91" i="23"/>
  <c r="BG91" i="23"/>
  <c r="BF91" i="23"/>
  <c r="BE91" i="23"/>
  <c r="BD91" i="23"/>
  <c r="BC91" i="23"/>
  <c r="BB91" i="23"/>
  <c r="BA91" i="23"/>
  <c r="AZ91" i="23"/>
  <c r="AY91" i="23"/>
  <c r="AX91" i="23"/>
  <c r="AW91" i="23"/>
  <c r="AV91" i="23"/>
  <c r="AU91" i="23"/>
  <c r="AT91" i="23"/>
  <c r="AS91" i="23"/>
  <c r="AR91" i="23"/>
  <c r="AQ91" i="23"/>
  <c r="AP91" i="23"/>
  <c r="AL91" i="23"/>
  <c r="AK91" i="23"/>
  <c r="AJ91" i="23"/>
  <c r="AI91" i="23"/>
  <c r="AH91" i="23"/>
  <c r="AG91" i="23"/>
  <c r="AF91" i="23"/>
  <c r="AE91" i="23"/>
  <c r="AD91" i="23"/>
  <c r="AC91" i="23"/>
  <c r="AB91" i="23"/>
  <c r="AA91" i="23"/>
  <c r="Z91" i="23"/>
  <c r="Y91" i="23"/>
  <c r="X91" i="23"/>
  <c r="W91" i="23"/>
  <c r="V91" i="23"/>
  <c r="U91" i="23"/>
  <c r="T91" i="23"/>
  <c r="S91" i="23"/>
  <c r="R91" i="23"/>
  <c r="Q91" i="23"/>
  <c r="P91" i="23"/>
  <c r="O91" i="23"/>
  <c r="N91" i="23"/>
  <c r="M91" i="23"/>
  <c r="L91" i="23"/>
  <c r="K91" i="23"/>
  <c r="J91" i="23"/>
  <c r="I91" i="23"/>
  <c r="C86" i="23"/>
  <c r="B86" i="23"/>
  <c r="C85" i="23"/>
  <c r="B85" i="23"/>
  <c r="C84" i="23"/>
  <c r="B84" i="23"/>
  <c r="C83" i="23"/>
  <c r="B83" i="23"/>
  <c r="C82" i="23"/>
  <c r="B82" i="23"/>
  <c r="C81" i="23"/>
  <c r="B81" i="23"/>
  <c r="C80" i="23"/>
  <c r="B80" i="23"/>
  <c r="C79" i="23"/>
  <c r="B79" i="23"/>
  <c r="C78" i="23"/>
  <c r="B78" i="23"/>
  <c r="C77" i="23"/>
  <c r="B77" i="23"/>
  <c r="C76" i="23"/>
  <c r="B76" i="23"/>
  <c r="BS75" i="23"/>
  <c r="BR75" i="23"/>
  <c r="BQ75" i="23"/>
  <c r="BP75" i="23"/>
  <c r="BO75" i="23"/>
  <c r="BN75" i="23"/>
  <c r="BM75" i="23"/>
  <c r="BL75" i="23"/>
  <c r="BI75" i="23"/>
  <c r="BH75" i="23"/>
  <c r="BG75" i="23"/>
  <c r="BF75" i="23"/>
  <c r="BD75" i="23"/>
  <c r="BC75" i="23"/>
  <c r="BB75" i="23"/>
  <c r="AY75" i="23"/>
  <c r="AX75" i="23"/>
  <c r="AW75" i="23"/>
  <c r="AV75" i="23"/>
  <c r="AT75" i="23"/>
  <c r="AS75" i="23"/>
  <c r="AR75" i="23"/>
  <c r="AL75" i="23"/>
  <c r="AK75" i="23"/>
  <c r="AJ75" i="23"/>
  <c r="AI75" i="23"/>
  <c r="AH75" i="23"/>
  <c r="AG75" i="23"/>
  <c r="AF75" i="23"/>
  <c r="AE75" i="23"/>
  <c r="AC75" i="23"/>
  <c r="AB75" i="23"/>
  <c r="AA75" i="23"/>
  <c r="Z75" i="23"/>
  <c r="Y75" i="23"/>
  <c r="X75" i="23"/>
  <c r="W75" i="23"/>
  <c r="V75" i="23"/>
  <c r="U75" i="23"/>
  <c r="S75" i="23"/>
  <c r="R75" i="23"/>
  <c r="Q75" i="23"/>
  <c r="P75" i="23"/>
  <c r="O75" i="23"/>
  <c r="N75" i="23"/>
  <c r="M75" i="23"/>
  <c r="L75" i="23"/>
  <c r="K75" i="23"/>
  <c r="I75" i="23"/>
  <c r="C75" i="23" s="1"/>
  <c r="B92" i="23"/>
  <c r="AL74" i="23"/>
  <c r="AK74" i="23"/>
  <c r="AJ74" i="23"/>
  <c r="AI74" i="23"/>
  <c r="AH74" i="23"/>
  <c r="AG74" i="23"/>
  <c r="AF74" i="23"/>
  <c r="AE74" i="23"/>
  <c r="AC74" i="23"/>
  <c r="AB74" i="23"/>
  <c r="AA74" i="23"/>
  <c r="Z74" i="23"/>
  <c r="Y74" i="23"/>
  <c r="X74" i="23"/>
  <c r="W74" i="23"/>
  <c r="V74" i="23"/>
  <c r="U74" i="23"/>
  <c r="R74" i="23"/>
  <c r="Q74" i="23"/>
  <c r="P74" i="23"/>
  <c r="O74" i="23"/>
  <c r="N74" i="23"/>
  <c r="M74" i="23"/>
  <c r="L74" i="23"/>
  <c r="C74" i="23" s="1"/>
  <c r="K74" i="23"/>
  <c r="BS73" i="23"/>
  <c r="BR73" i="23"/>
  <c r="BQ73" i="23"/>
  <c r="BP73" i="23"/>
  <c r="BO73" i="23"/>
  <c r="BN73" i="23"/>
  <c r="BM73" i="23"/>
  <c r="BL73" i="23"/>
  <c r="BK73" i="23"/>
  <c r="BJ73" i="23"/>
  <c r="BI73" i="23"/>
  <c r="BH73" i="23"/>
  <c r="BG73" i="23"/>
  <c r="BF73" i="23"/>
  <c r="BE73" i="23"/>
  <c r="BD73" i="23"/>
  <c r="BC73" i="23"/>
  <c r="BB73" i="23"/>
  <c r="BA73" i="23"/>
  <c r="AZ73" i="23"/>
  <c r="AY73" i="23"/>
  <c r="AX73" i="23"/>
  <c r="AW73" i="23"/>
  <c r="AV73" i="23"/>
  <c r="AU73" i="23"/>
  <c r="AT73" i="23"/>
  <c r="AS73" i="23"/>
  <c r="AR73" i="23"/>
  <c r="AQ73" i="23"/>
  <c r="AP73" i="23"/>
  <c r="AL73" i="23"/>
  <c r="AK73" i="23"/>
  <c r="AJ73" i="23"/>
  <c r="AI73" i="23"/>
  <c r="AH73" i="23"/>
  <c r="AG73" i="23"/>
  <c r="AF73" i="23"/>
  <c r="AE73" i="23"/>
  <c r="AD73" i="23"/>
  <c r="AC73" i="23"/>
  <c r="AB73" i="23"/>
  <c r="AA73" i="23"/>
  <c r="Z73" i="23"/>
  <c r="Y73" i="23"/>
  <c r="X73" i="23"/>
  <c r="W73" i="23"/>
  <c r="V73" i="23"/>
  <c r="U73" i="23"/>
  <c r="T73" i="23"/>
  <c r="S73" i="23"/>
  <c r="R73" i="23"/>
  <c r="Q73" i="23"/>
  <c r="P73" i="23"/>
  <c r="O73" i="23"/>
  <c r="N73" i="23"/>
  <c r="M73" i="23"/>
  <c r="L73" i="23"/>
  <c r="K73" i="23"/>
  <c r="J73" i="23"/>
  <c r="I73" i="23"/>
  <c r="C68" i="23"/>
  <c r="C32" i="23" s="1"/>
  <c r="B68" i="23"/>
  <c r="B32" i="23" s="1"/>
  <c r="C67" i="23"/>
  <c r="C31" i="23" s="1"/>
  <c r="B67" i="23"/>
  <c r="B31" i="23" s="1"/>
  <c r="C66" i="23"/>
  <c r="C30" i="23" s="1"/>
  <c r="B66" i="23"/>
  <c r="B30" i="23" s="1"/>
  <c r="C65" i="23"/>
  <c r="B65" i="23"/>
  <c r="B29" i="23" s="1"/>
  <c r="C64" i="23"/>
  <c r="C28" i="23" s="1"/>
  <c r="B64" i="23"/>
  <c r="B28" i="23" s="1"/>
  <c r="C63" i="23"/>
  <c r="C27" i="23" s="1"/>
  <c r="B63" i="23"/>
  <c r="C62" i="23"/>
  <c r="C26" i="23" s="1"/>
  <c r="B62" i="23"/>
  <c r="B26" i="23" s="1"/>
  <c r="C61" i="23"/>
  <c r="B61" i="23"/>
  <c r="C60" i="23"/>
  <c r="C24" i="23" s="1"/>
  <c r="B60" i="23"/>
  <c r="B24" i="23" s="1"/>
  <c r="C59" i="23"/>
  <c r="C23" i="23" s="1"/>
  <c r="B59" i="23"/>
  <c r="C58" i="23"/>
  <c r="C22" i="23" s="1"/>
  <c r="B58" i="23"/>
  <c r="B22" i="23" s="1"/>
  <c r="BS57" i="23"/>
  <c r="BR57" i="23"/>
  <c r="BQ57" i="23"/>
  <c r="BP57" i="23"/>
  <c r="BO57" i="23"/>
  <c r="BN57" i="23"/>
  <c r="BM57" i="23"/>
  <c r="BL57" i="23"/>
  <c r="BI57" i="23"/>
  <c r="BH57" i="23"/>
  <c r="BG57" i="23"/>
  <c r="BF57" i="23"/>
  <c r="BE57" i="23"/>
  <c r="BD57" i="23"/>
  <c r="BC57" i="23"/>
  <c r="BB57" i="23"/>
  <c r="AY57" i="23"/>
  <c r="AX57" i="23"/>
  <c r="AW57" i="23"/>
  <c r="AV57" i="23"/>
  <c r="AU57" i="23"/>
  <c r="AT57" i="23"/>
  <c r="AS57" i="23"/>
  <c r="AR57" i="23"/>
  <c r="AL57" i="23"/>
  <c r="AK57" i="23"/>
  <c r="AJ57" i="23"/>
  <c r="AI57" i="23"/>
  <c r="AH57" i="23"/>
  <c r="AG57" i="23"/>
  <c r="AF57" i="23"/>
  <c r="AE57" i="23"/>
  <c r="AD57" i="23"/>
  <c r="AC57" i="23"/>
  <c r="AB57" i="23"/>
  <c r="AA57" i="23"/>
  <c r="Z57" i="23"/>
  <c r="Y57" i="23"/>
  <c r="X57" i="23"/>
  <c r="W57" i="23"/>
  <c r="V57" i="23"/>
  <c r="U57" i="23"/>
  <c r="T57" i="23"/>
  <c r="S57" i="23"/>
  <c r="R57" i="23"/>
  <c r="Q57" i="23"/>
  <c r="P57" i="23"/>
  <c r="O57" i="23"/>
  <c r="N57" i="23"/>
  <c r="M57" i="23"/>
  <c r="L57" i="23"/>
  <c r="K57" i="23"/>
  <c r="J57" i="23"/>
  <c r="I57" i="23"/>
  <c r="AL56" i="23"/>
  <c r="AK56" i="23"/>
  <c r="AJ56" i="23"/>
  <c r="AI56" i="23"/>
  <c r="AH56" i="23"/>
  <c r="AG56" i="23"/>
  <c r="AF56" i="23"/>
  <c r="AE56" i="23"/>
  <c r="AB56" i="23"/>
  <c r="AA56" i="23"/>
  <c r="Z56" i="23"/>
  <c r="Y56" i="23"/>
  <c r="X56" i="23"/>
  <c r="W56" i="23"/>
  <c r="V56" i="23"/>
  <c r="U56" i="23"/>
  <c r="R56" i="23"/>
  <c r="Q56" i="23"/>
  <c r="P56" i="23"/>
  <c r="O56" i="23"/>
  <c r="N56" i="23"/>
  <c r="M56" i="23"/>
  <c r="L56" i="23"/>
  <c r="K56" i="23"/>
  <c r="BS55" i="23"/>
  <c r="BR55" i="23"/>
  <c r="BQ55" i="23"/>
  <c r="BP55" i="23"/>
  <c r="BO55" i="23"/>
  <c r="BN55" i="23"/>
  <c r="BM55" i="23"/>
  <c r="BL55" i="23"/>
  <c r="BK55" i="23"/>
  <c r="BJ55" i="23"/>
  <c r="BI55" i="23"/>
  <c r="BH55" i="23"/>
  <c r="BG55" i="23"/>
  <c r="BF55" i="23"/>
  <c r="BE55" i="23"/>
  <c r="BD55" i="23"/>
  <c r="BC55" i="23"/>
  <c r="BB55" i="23"/>
  <c r="BA55" i="23"/>
  <c r="AZ55" i="23"/>
  <c r="AY55" i="23"/>
  <c r="AX55" i="23"/>
  <c r="AW55" i="23"/>
  <c r="AV55" i="23"/>
  <c r="AU55" i="23"/>
  <c r="AT55" i="23"/>
  <c r="AS55" i="23"/>
  <c r="AR55" i="23"/>
  <c r="AQ55" i="23"/>
  <c r="AP55" i="23"/>
  <c r="AL55" i="23"/>
  <c r="AK55" i="23"/>
  <c r="AJ55" i="23"/>
  <c r="AI55" i="23"/>
  <c r="AH55" i="23"/>
  <c r="AG55" i="23"/>
  <c r="AF55" i="23"/>
  <c r="AE55" i="23"/>
  <c r="AD55" i="23"/>
  <c r="AC55" i="23"/>
  <c r="AB55" i="23"/>
  <c r="AA55" i="23"/>
  <c r="Z55" i="23"/>
  <c r="Y55" i="23"/>
  <c r="X55" i="23"/>
  <c r="W55" i="23"/>
  <c r="V55" i="23"/>
  <c r="U55" i="23"/>
  <c r="T55" i="23"/>
  <c r="S55" i="23"/>
  <c r="R55" i="23"/>
  <c r="Q55" i="23"/>
  <c r="P55" i="23"/>
  <c r="O55" i="23"/>
  <c r="N55" i="23"/>
  <c r="M55" i="23"/>
  <c r="L55" i="23"/>
  <c r="K55" i="23"/>
  <c r="J55" i="23"/>
  <c r="I55" i="23"/>
  <c r="C50" i="23"/>
  <c r="B50" i="23"/>
  <c r="C49" i="23"/>
  <c r="B49" i="23"/>
  <c r="C48" i="23"/>
  <c r="B48" i="23"/>
  <c r="C47" i="23"/>
  <c r="B47" i="23"/>
  <c r="C46" i="23"/>
  <c r="B46" i="23"/>
  <c r="C45" i="23"/>
  <c r="B45" i="23"/>
  <c r="C44" i="23"/>
  <c r="B44" i="23"/>
  <c r="C43" i="23"/>
  <c r="B43" i="23"/>
  <c r="C42" i="23"/>
  <c r="B42" i="23"/>
  <c r="C41" i="23"/>
  <c r="B41" i="23"/>
  <c r="C40" i="23"/>
  <c r="B40" i="23"/>
  <c r="BS39" i="23"/>
  <c r="BR39" i="23"/>
  <c r="BQ39" i="23"/>
  <c r="BP39" i="23"/>
  <c r="BO39" i="23"/>
  <c r="BN39" i="23"/>
  <c r="BM39" i="23"/>
  <c r="BL39" i="23"/>
  <c r="BI39" i="23"/>
  <c r="BH39" i="23"/>
  <c r="BG39" i="23"/>
  <c r="BF39" i="23"/>
  <c r="BD39" i="23"/>
  <c r="BC39" i="23"/>
  <c r="BB39" i="23"/>
  <c r="R70" i="2" s="1"/>
  <c r="AY39" i="23"/>
  <c r="AX39" i="23"/>
  <c r="AW39" i="23"/>
  <c r="AV39" i="23"/>
  <c r="AT39" i="23"/>
  <c r="AS39" i="23"/>
  <c r="AR39" i="23"/>
  <c r="AL39" i="23"/>
  <c r="AK39" i="23"/>
  <c r="AJ39" i="23"/>
  <c r="AI39" i="23"/>
  <c r="AG39" i="23"/>
  <c r="AF39" i="23"/>
  <c r="AE39" i="23"/>
  <c r="AB39" i="23"/>
  <c r="AA39" i="23"/>
  <c r="Z39" i="23"/>
  <c r="Y39" i="23"/>
  <c r="X39" i="23"/>
  <c r="W39" i="23"/>
  <c r="V39" i="23"/>
  <c r="U39" i="23"/>
  <c r="S39" i="23"/>
  <c r="R39" i="23"/>
  <c r="P39" i="23"/>
  <c r="O39" i="23"/>
  <c r="M39" i="23"/>
  <c r="L39" i="23"/>
  <c r="K39" i="23"/>
  <c r="BS38" i="23"/>
  <c r="BR38" i="23"/>
  <c r="BQ38" i="23"/>
  <c r="BP38" i="23"/>
  <c r="BO38" i="23"/>
  <c r="BN38" i="23"/>
  <c r="BM38" i="23"/>
  <c r="BL38" i="23"/>
  <c r="BI38" i="23"/>
  <c r="BH38" i="23"/>
  <c r="BG38" i="23"/>
  <c r="BF38" i="23"/>
  <c r="BE38" i="23"/>
  <c r="BD38" i="23"/>
  <c r="BC38" i="23"/>
  <c r="BB38" i="23"/>
  <c r="R69" i="2" s="1"/>
  <c r="AY38" i="23"/>
  <c r="AX38" i="23"/>
  <c r="AW38" i="23"/>
  <c r="AV38" i="23"/>
  <c r="AU38" i="23"/>
  <c r="AT38" i="23"/>
  <c r="AS38" i="23"/>
  <c r="AR38" i="23"/>
  <c r="AL38" i="23"/>
  <c r="AK38" i="23"/>
  <c r="AJ38" i="23"/>
  <c r="AI38" i="23"/>
  <c r="AG38" i="23"/>
  <c r="AF38" i="23"/>
  <c r="AE38" i="23"/>
  <c r="AB38" i="23"/>
  <c r="AA38" i="23"/>
  <c r="Z38" i="23"/>
  <c r="Y38" i="23"/>
  <c r="X38" i="23"/>
  <c r="W38" i="23"/>
  <c r="V38" i="23"/>
  <c r="U38" i="23"/>
  <c r="R38" i="23"/>
  <c r="Q38" i="23"/>
  <c r="P38" i="23"/>
  <c r="O38" i="23"/>
  <c r="M38" i="23"/>
  <c r="C38" i="23" s="1"/>
  <c r="L38" i="23"/>
  <c r="K38" i="23"/>
  <c r="BS37" i="23"/>
  <c r="BR37" i="23"/>
  <c r="BQ37" i="23"/>
  <c r="BP37" i="23"/>
  <c r="BO37" i="23"/>
  <c r="BN37" i="23"/>
  <c r="BM37" i="23"/>
  <c r="BL37" i="23"/>
  <c r="BK37" i="23"/>
  <c r="BJ37" i="23"/>
  <c r="BI37" i="23"/>
  <c r="BH37" i="23"/>
  <c r="BG37" i="23"/>
  <c r="BF37" i="23"/>
  <c r="BE37" i="23"/>
  <c r="BD37" i="23"/>
  <c r="BC37" i="23"/>
  <c r="BB37" i="23"/>
  <c r="BA37" i="23"/>
  <c r="AZ37" i="23"/>
  <c r="AY37" i="23"/>
  <c r="AX37" i="23"/>
  <c r="AW37" i="23"/>
  <c r="AV37" i="23"/>
  <c r="AU37" i="23"/>
  <c r="AT37" i="23"/>
  <c r="AS37" i="23"/>
  <c r="AR37" i="23"/>
  <c r="AQ37" i="23"/>
  <c r="AP37" i="23"/>
  <c r="AL37" i="23"/>
  <c r="AK37" i="23"/>
  <c r="AJ37" i="23"/>
  <c r="AI37" i="23"/>
  <c r="AH37" i="23"/>
  <c r="AG37" i="23"/>
  <c r="AF37" i="23"/>
  <c r="AE37" i="23"/>
  <c r="AD37" i="23"/>
  <c r="AC37" i="23"/>
  <c r="AB37" i="23"/>
  <c r="AA37" i="23"/>
  <c r="Z37" i="23"/>
  <c r="Y37" i="23"/>
  <c r="X37" i="23"/>
  <c r="W37" i="23"/>
  <c r="V37" i="23"/>
  <c r="U37" i="23"/>
  <c r="T37" i="23"/>
  <c r="S37" i="23"/>
  <c r="R37" i="23"/>
  <c r="Q37" i="23"/>
  <c r="P37" i="23"/>
  <c r="O37" i="23"/>
  <c r="N37" i="23"/>
  <c r="M37" i="23"/>
  <c r="L37" i="23"/>
  <c r="K37" i="23"/>
  <c r="J37" i="23"/>
  <c r="I37" i="23"/>
  <c r="G32" i="23"/>
  <c r="G31" i="23"/>
  <c r="G30" i="23"/>
  <c r="G29" i="23"/>
  <c r="C29" i="23"/>
  <c r="G28" i="23"/>
  <c r="G27" i="23"/>
  <c r="B27" i="23"/>
  <c r="G26" i="23"/>
  <c r="G25" i="23"/>
  <c r="C25" i="23"/>
  <c r="B25" i="23"/>
  <c r="G24" i="23"/>
  <c r="G23" i="23"/>
  <c r="B23" i="23"/>
  <c r="G22" i="23"/>
  <c r="B13" i="23"/>
  <c r="B12" i="23"/>
  <c r="B11" i="23"/>
  <c r="B10" i="23"/>
  <c r="B9" i="23"/>
  <c r="B8" i="23"/>
  <c r="B7" i="23"/>
  <c r="B6" i="23"/>
  <c r="C123" i="22"/>
  <c r="B123" i="22"/>
  <c r="C122" i="22"/>
  <c r="B122" i="22"/>
  <c r="C121" i="22"/>
  <c r="B121" i="22"/>
  <c r="C120" i="22"/>
  <c r="B120" i="22"/>
  <c r="C119" i="22"/>
  <c r="B119" i="22"/>
  <c r="C118" i="22"/>
  <c r="B118" i="22"/>
  <c r="C117" i="22"/>
  <c r="B117" i="22"/>
  <c r="C116" i="22"/>
  <c r="B116" i="22"/>
  <c r="C115" i="22"/>
  <c r="B115" i="22"/>
  <c r="C114" i="22"/>
  <c r="B114" i="22"/>
  <c r="C113" i="22"/>
  <c r="B113" i="22"/>
  <c r="C112" i="22"/>
  <c r="B112" i="22"/>
  <c r="C111" i="22"/>
  <c r="B111" i="22"/>
  <c r="C110" i="22"/>
  <c r="B110" i="22"/>
  <c r="C104" i="22"/>
  <c r="B104" i="22"/>
  <c r="C103" i="22"/>
  <c r="B103" i="22"/>
  <c r="C102" i="22"/>
  <c r="B102" i="22"/>
  <c r="C101" i="22"/>
  <c r="B101" i="22"/>
  <c r="C100" i="22"/>
  <c r="B100" i="22"/>
  <c r="C99" i="22"/>
  <c r="B99" i="22"/>
  <c r="C98" i="22"/>
  <c r="B98" i="22"/>
  <c r="C97" i="22"/>
  <c r="B97" i="22"/>
  <c r="C96" i="22"/>
  <c r="B96" i="22"/>
  <c r="C95" i="22"/>
  <c r="B95" i="22"/>
  <c r="C94" i="22"/>
  <c r="B94" i="22"/>
  <c r="BS93" i="22"/>
  <c r="BR93" i="22"/>
  <c r="BQ93" i="22"/>
  <c r="BP93" i="22"/>
  <c r="BO93" i="22"/>
  <c r="BN93" i="22"/>
  <c r="BM93" i="22"/>
  <c r="BL93" i="22"/>
  <c r="BK93" i="22"/>
  <c r="BI93" i="22"/>
  <c r="BH93" i="22"/>
  <c r="BG93" i="22"/>
  <c r="BF93" i="22"/>
  <c r="BE93" i="22"/>
  <c r="BD93" i="22"/>
  <c r="BC93" i="22"/>
  <c r="BB93" i="22"/>
  <c r="BA93" i="22"/>
  <c r="AY93" i="22"/>
  <c r="AX93" i="22"/>
  <c r="AW93" i="22"/>
  <c r="AV93" i="22"/>
  <c r="AU93" i="22"/>
  <c r="AT93" i="22"/>
  <c r="AS93" i="22"/>
  <c r="AR93" i="22"/>
  <c r="AQ93" i="22"/>
  <c r="AL93" i="22"/>
  <c r="AK93" i="22"/>
  <c r="AJ93" i="22"/>
  <c r="AI93" i="22"/>
  <c r="AH93" i="22"/>
  <c r="AG93" i="22"/>
  <c r="AF93" i="22"/>
  <c r="AE93" i="22"/>
  <c r="AD93" i="22"/>
  <c r="AC93" i="22"/>
  <c r="AB93" i="22"/>
  <c r="AA93" i="22"/>
  <c r="Z93" i="22"/>
  <c r="Y93" i="22"/>
  <c r="X93" i="22"/>
  <c r="W93" i="22"/>
  <c r="V93" i="22"/>
  <c r="U93" i="22"/>
  <c r="T93" i="22"/>
  <c r="S93" i="22"/>
  <c r="R93" i="22"/>
  <c r="Q93" i="22"/>
  <c r="P93" i="22"/>
  <c r="O93" i="22"/>
  <c r="N93" i="22"/>
  <c r="M93" i="22"/>
  <c r="L93" i="22"/>
  <c r="K93" i="22"/>
  <c r="J93" i="22"/>
  <c r="I93" i="22"/>
  <c r="BS92" i="22"/>
  <c r="BR92" i="22"/>
  <c r="BQ92" i="22"/>
  <c r="BP92" i="22"/>
  <c r="BO92" i="22"/>
  <c r="BN92" i="22"/>
  <c r="BM92" i="22"/>
  <c r="BL92" i="22"/>
  <c r="BK92" i="22"/>
  <c r="BI92" i="22"/>
  <c r="BH92" i="22"/>
  <c r="BG92" i="22"/>
  <c r="BF92" i="22"/>
  <c r="BE92" i="22"/>
  <c r="BD92" i="22"/>
  <c r="BC92" i="22"/>
  <c r="BB92" i="22"/>
  <c r="BA92" i="22"/>
  <c r="AY92" i="22"/>
  <c r="AX92" i="22"/>
  <c r="AW92" i="22"/>
  <c r="AV92" i="22"/>
  <c r="AU92" i="22"/>
  <c r="AT92" i="22"/>
  <c r="AS92" i="22"/>
  <c r="AR92" i="22"/>
  <c r="AQ92" i="22"/>
  <c r="AL92" i="22"/>
  <c r="AK92" i="22"/>
  <c r="AJ92" i="22"/>
  <c r="AI92" i="22"/>
  <c r="AH92" i="22"/>
  <c r="AG92" i="22"/>
  <c r="AF92" i="22"/>
  <c r="AE92" i="22"/>
  <c r="AD92" i="22"/>
  <c r="AB92" i="22"/>
  <c r="AA92" i="22"/>
  <c r="Z92" i="22"/>
  <c r="Y92" i="22"/>
  <c r="X92" i="22"/>
  <c r="W92" i="22"/>
  <c r="V92" i="22"/>
  <c r="U92" i="22"/>
  <c r="T92" i="22"/>
  <c r="R92" i="22"/>
  <c r="Q92" i="22"/>
  <c r="P92" i="22"/>
  <c r="O92" i="22"/>
  <c r="N92" i="22"/>
  <c r="M92" i="22"/>
  <c r="L92" i="22"/>
  <c r="K92" i="22"/>
  <c r="J92" i="22"/>
  <c r="BS91" i="22"/>
  <c r="BR91" i="22"/>
  <c r="BQ91" i="22"/>
  <c r="BP91" i="22"/>
  <c r="BO91" i="22"/>
  <c r="BN91" i="22"/>
  <c r="BM91" i="22"/>
  <c r="BL91" i="22"/>
  <c r="BK91" i="22"/>
  <c r="BJ91" i="22"/>
  <c r="BI91" i="22"/>
  <c r="BH91" i="22"/>
  <c r="BG91" i="22"/>
  <c r="BF91" i="22"/>
  <c r="BE91" i="22"/>
  <c r="BD91" i="22"/>
  <c r="BC91" i="22"/>
  <c r="BB91" i="22"/>
  <c r="BA91" i="22"/>
  <c r="AZ91" i="22"/>
  <c r="AY91" i="22"/>
  <c r="AX91" i="22"/>
  <c r="AW91" i="22"/>
  <c r="AV91" i="22"/>
  <c r="AU91" i="22"/>
  <c r="AT91" i="22"/>
  <c r="AS91" i="22"/>
  <c r="AR91" i="22"/>
  <c r="AQ91" i="22"/>
  <c r="AP91" i="22"/>
  <c r="AL91" i="22"/>
  <c r="AK91" i="22"/>
  <c r="AJ91" i="22"/>
  <c r="AI91" i="22"/>
  <c r="AH91" i="22"/>
  <c r="AG91" i="22"/>
  <c r="AF91" i="22"/>
  <c r="AE91" i="22"/>
  <c r="AD91" i="22"/>
  <c r="AC91" i="22"/>
  <c r="AB91" i="22"/>
  <c r="AA91" i="22"/>
  <c r="Z91" i="22"/>
  <c r="Y91" i="22"/>
  <c r="X91" i="22"/>
  <c r="W91" i="22"/>
  <c r="V91" i="22"/>
  <c r="U91" i="22"/>
  <c r="T91" i="22"/>
  <c r="S91" i="22"/>
  <c r="R91" i="22"/>
  <c r="Q91" i="22"/>
  <c r="P91" i="22"/>
  <c r="O91" i="22"/>
  <c r="N91" i="22"/>
  <c r="M91" i="22"/>
  <c r="L91" i="22"/>
  <c r="K91" i="22"/>
  <c r="J91" i="22"/>
  <c r="I91" i="22"/>
  <c r="C86" i="22"/>
  <c r="B86" i="22"/>
  <c r="C85" i="22"/>
  <c r="B85" i="22"/>
  <c r="C84" i="22"/>
  <c r="B84" i="22"/>
  <c r="C83" i="22"/>
  <c r="B83" i="22"/>
  <c r="C82" i="22"/>
  <c r="B82" i="22"/>
  <c r="C81" i="22"/>
  <c r="B81" i="22"/>
  <c r="C80" i="22"/>
  <c r="B80" i="22"/>
  <c r="C79" i="22"/>
  <c r="B79" i="22"/>
  <c r="C78" i="22"/>
  <c r="B78" i="22"/>
  <c r="C77" i="22"/>
  <c r="B77" i="22"/>
  <c r="C76" i="22"/>
  <c r="B76" i="22"/>
  <c r="BS75" i="22"/>
  <c r="BR75" i="22"/>
  <c r="BQ75" i="22"/>
  <c r="BP75" i="22"/>
  <c r="BO75" i="22"/>
  <c r="BN75" i="22"/>
  <c r="BM75" i="22"/>
  <c r="BL75" i="22"/>
  <c r="BI75" i="22"/>
  <c r="BH75" i="22"/>
  <c r="BG75" i="22"/>
  <c r="BF75" i="22"/>
  <c r="BD75" i="22"/>
  <c r="BC75" i="22"/>
  <c r="B93" i="22" s="1"/>
  <c r="BB75" i="22"/>
  <c r="AY75" i="22"/>
  <c r="AX75" i="22"/>
  <c r="AW75" i="22"/>
  <c r="AV75" i="22"/>
  <c r="AT75" i="22"/>
  <c r="AS75" i="22"/>
  <c r="AR75" i="22"/>
  <c r="AL75" i="22"/>
  <c r="AK75" i="22"/>
  <c r="AJ75" i="22"/>
  <c r="AI75" i="22"/>
  <c r="AH75" i="22"/>
  <c r="AG75" i="22"/>
  <c r="AF75" i="22"/>
  <c r="AE75" i="22"/>
  <c r="AD75" i="22"/>
  <c r="AC75" i="22"/>
  <c r="AB75" i="22"/>
  <c r="AA75" i="22"/>
  <c r="Z75" i="22"/>
  <c r="Y75" i="22"/>
  <c r="X75" i="22"/>
  <c r="W75" i="22"/>
  <c r="V75" i="22"/>
  <c r="U75" i="22"/>
  <c r="T75" i="22"/>
  <c r="S75" i="22"/>
  <c r="R75" i="22"/>
  <c r="Q75" i="22"/>
  <c r="P75" i="22"/>
  <c r="O75" i="22"/>
  <c r="N75" i="22"/>
  <c r="M75" i="22"/>
  <c r="L75" i="22"/>
  <c r="K75" i="22"/>
  <c r="J75" i="22"/>
  <c r="I75" i="22"/>
  <c r="AL74" i="22"/>
  <c r="AK74" i="22"/>
  <c r="AJ74" i="22"/>
  <c r="AI74" i="22"/>
  <c r="AH74" i="22"/>
  <c r="AG74" i="22"/>
  <c r="AF74" i="22"/>
  <c r="AE74" i="22"/>
  <c r="AC74" i="22"/>
  <c r="AB74" i="22"/>
  <c r="AA74" i="22"/>
  <c r="Z74" i="22"/>
  <c r="Y74" i="22"/>
  <c r="X74" i="22"/>
  <c r="W74" i="22"/>
  <c r="V74" i="22"/>
  <c r="U74" i="22"/>
  <c r="B74" i="22" s="1"/>
  <c r="R74" i="22"/>
  <c r="Q74" i="22"/>
  <c r="P74" i="22"/>
  <c r="O74" i="22"/>
  <c r="N74" i="22"/>
  <c r="M74" i="22"/>
  <c r="L74" i="22"/>
  <c r="K74" i="22"/>
  <c r="C74" i="22" s="1"/>
  <c r="BS73" i="22"/>
  <c r="BR73" i="22"/>
  <c r="BQ73" i="22"/>
  <c r="BP73" i="22"/>
  <c r="BO73" i="22"/>
  <c r="BN73" i="22"/>
  <c r="BM73" i="22"/>
  <c r="BL73" i="22"/>
  <c r="BK73" i="22"/>
  <c r="BJ73" i="22"/>
  <c r="BI73" i="22"/>
  <c r="BH73" i="22"/>
  <c r="BG73" i="22"/>
  <c r="BF73" i="22"/>
  <c r="BE73" i="22"/>
  <c r="BD73" i="22"/>
  <c r="BC73" i="22"/>
  <c r="BB73" i="22"/>
  <c r="BA73" i="22"/>
  <c r="AZ73" i="22"/>
  <c r="AY73" i="22"/>
  <c r="AX73" i="22"/>
  <c r="AW73" i="22"/>
  <c r="AV73" i="22"/>
  <c r="AU73" i="22"/>
  <c r="AT73" i="22"/>
  <c r="AS73" i="22"/>
  <c r="AR73" i="22"/>
  <c r="AQ73" i="22"/>
  <c r="AP73" i="22"/>
  <c r="AL73" i="22"/>
  <c r="AK73" i="22"/>
  <c r="AJ73" i="22"/>
  <c r="AI73" i="22"/>
  <c r="AH73" i="22"/>
  <c r="AG73" i="22"/>
  <c r="AF73" i="22"/>
  <c r="AE73" i="22"/>
  <c r="AD73" i="22"/>
  <c r="AC73" i="22"/>
  <c r="AB73" i="22"/>
  <c r="AA73" i="22"/>
  <c r="Z73" i="22"/>
  <c r="Y73" i="22"/>
  <c r="X73" i="22"/>
  <c r="W73" i="22"/>
  <c r="V73" i="22"/>
  <c r="B73" i="22" s="1"/>
  <c r="U73" i="22"/>
  <c r="T73" i="22"/>
  <c r="S73" i="22"/>
  <c r="R73" i="22"/>
  <c r="Q73" i="22"/>
  <c r="P73" i="22"/>
  <c r="O73" i="22"/>
  <c r="N73" i="22"/>
  <c r="M73" i="22"/>
  <c r="L73" i="22"/>
  <c r="K73" i="22"/>
  <c r="J73" i="22"/>
  <c r="C73" i="22" s="1"/>
  <c r="I73" i="22"/>
  <c r="C68" i="22"/>
  <c r="C32" i="22" s="1"/>
  <c r="B68" i="22"/>
  <c r="B32" i="22" s="1"/>
  <c r="C67" i="22"/>
  <c r="C31" i="22" s="1"/>
  <c r="B67" i="22"/>
  <c r="B31" i="22" s="1"/>
  <c r="C66" i="22"/>
  <c r="B66" i="22"/>
  <c r="B30" i="22" s="1"/>
  <c r="C65" i="22"/>
  <c r="C29" i="22" s="1"/>
  <c r="B65" i="22"/>
  <c r="C64" i="22"/>
  <c r="C28" i="22" s="1"/>
  <c r="B64" i="22"/>
  <c r="B28" i="22" s="1"/>
  <c r="C63" i="22"/>
  <c r="C27" i="22" s="1"/>
  <c r="B63" i="22"/>
  <c r="C62" i="22"/>
  <c r="C26" i="22" s="1"/>
  <c r="B62" i="22"/>
  <c r="B26" i="22" s="1"/>
  <c r="C61" i="22"/>
  <c r="C25" i="22" s="1"/>
  <c r="B61" i="22"/>
  <c r="C60" i="22"/>
  <c r="C24" i="22" s="1"/>
  <c r="B60" i="22"/>
  <c r="B24" i="22" s="1"/>
  <c r="C59" i="22"/>
  <c r="C23" i="22" s="1"/>
  <c r="B59" i="22"/>
  <c r="C58" i="22"/>
  <c r="C22" i="22" s="1"/>
  <c r="B58" i="22"/>
  <c r="B22" i="22" s="1"/>
  <c r="BS57" i="22"/>
  <c r="BR57" i="22"/>
  <c r="BQ57" i="22"/>
  <c r="BP57" i="22"/>
  <c r="BO57" i="22"/>
  <c r="BN57" i="22"/>
  <c r="BM57" i="22"/>
  <c r="BL57" i="22"/>
  <c r="BI57" i="22"/>
  <c r="BH57" i="22"/>
  <c r="BG57" i="22"/>
  <c r="BF57" i="22"/>
  <c r="BE57" i="22"/>
  <c r="BD57" i="22"/>
  <c r="BC57" i="22"/>
  <c r="BB57" i="22"/>
  <c r="AY57" i="22"/>
  <c r="AX57" i="22"/>
  <c r="AW57" i="22"/>
  <c r="AV57" i="22"/>
  <c r="AU57" i="22"/>
  <c r="AT57" i="22"/>
  <c r="AS57" i="22"/>
  <c r="AR57" i="22"/>
  <c r="AL57" i="22"/>
  <c r="AK57" i="22"/>
  <c r="AJ57" i="22"/>
  <c r="AI57" i="22"/>
  <c r="AH57" i="22"/>
  <c r="AG57" i="22"/>
  <c r="AF57" i="22"/>
  <c r="AE57" i="22"/>
  <c r="AD57" i="22"/>
  <c r="AC57" i="22"/>
  <c r="AB57" i="22"/>
  <c r="AA57" i="22"/>
  <c r="Z57" i="22"/>
  <c r="Y57" i="22"/>
  <c r="X57" i="22"/>
  <c r="W57" i="22"/>
  <c r="V57" i="22"/>
  <c r="U57" i="22"/>
  <c r="T57" i="22"/>
  <c r="S57" i="22"/>
  <c r="R57" i="22"/>
  <c r="Q57" i="22"/>
  <c r="P57" i="22"/>
  <c r="O57" i="22"/>
  <c r="N57" i="22"/>
  <c r="M57" i="22"/>
  <c r="L57" i="22"/>
  <c r="K57" i="22"/>
  <c r="J57" i="22"/>
  <c r="I57" i="22"/>
  <c r="AL56" i="22"/>
  <c r="AK56" i="22"/>
  <c r="AJ56" i="22"/>
  <c r="AI56" i="22"/>
  <c r="AH56" i="22"/>
  <c r="AG56" i="22"/>
  <c r="AF56" i="22"/>
  <c r="AE56" i="22"/>
  <c r="AB56" i="22"/>
  <c r="AA56" i="22"/>
  <c r="Z56" i="22"/>
  <c r="Y56" i="22"/>
  <c r="X56" i="22"/>
  <c r="W56" i="22"/>
  <c r="V56" i="22"/>
  <c r="U56" i="22"/>
  <c r="R56" i="22"/>
  <c r="Q56" i="22"/>
  <c r="P56" i="22"/>
  <c r="O56" i="22"/>
  <c r="N56" i="22"/>
  <c r="M56" i="22"/>
  <c r="L56" i="22"/>
  <c r="K56" i="22"/>
  <c r="BS55" i="22"/>
  <c r="BR55" i="22"/>
  <c r="BQ55" i="22"/>
  <c r="BP55" i="22"/>
  <c r="BO55" i="22"/>
  <c r="BN55" i="22"/>
  <c r="BM55" i="22"/>
  <c r="BL55" i="22"/>
  <c r="BK55" i="22"/>
  <c r="BJ55" i="22"/>
  <c r="BI55" i="22"/>
  <c r="BH55" i="22"/>
  <c r="BG55" i="22"/>
  <c r="BF55" i="22"/>
  <c r="BE55" i="22"/>
  <c r="BD55" i="22"/>
  <c r="BC55" i="22"/>
  <c r="BB55" i="22"/>
  <c r="BA55" i="22"/>
  <c r="AZ55" i="22"/>
  <c r="AY55" i="22"/>
  <c r="AX55" i="22"/>
  <c r="AW55" i="22"/>
  <c r="AV55" i="22"/>
  <c r="AU55" i="22"/>
  <c r="AT55" i="22"/>
  <c r="AS55" i="22"/>
  <c r="AR55" i="22"/>
  <c r="AQ55" i="22"/>
  <c r="AP55" i="22"/>
  <c r="AL55" i="22"/>
  <c r="AK55" i="22"/>
  <c r="AJ55" i="22"/>
  <c r="AI55" i="22"/>
  <c r="AH55" i="22"/>
  <c r="AG55" i="22"/>
  <c r="AF55" i="22"/>
  <c r="AE55" i="22"/>
  <c r="AD55" i="22"/>
  <c r="AC55" i="22"/>
  <c r="AB55" i="22"/>
  <c r="AA55" i="22"/>
  <c r="Z55" i="22"/>
  <c r="Y55" i="22"/>
  <c r="X55" i="22"/>
  <c r="W55" i="22"/>
  <c r="V55" i="22"/>
  <c r="U55" i="22"/>
  <c r="T55" i="22"/>
  <c r="S55" i="22"/>
  <c r="R55" i="22"/>
  <c r="Q55" i="22"/>
  <c r="P55" i="22"/>
  <c r="O55" i="22"/>
  <c r="N55" i="22"/>
  <c r="M55" i="22"/>
  <c r="L55" i="22"/>
  <c r="K55" i="22"/>
  <c r="J55" i="22"/>
  <c r="I55" i="22"/>
  <c r="C50" i="22"/>
  <c r="B50" i="22"/>
  <c r="C49" i="22"/>
  <c r="B49" i="22"/>
  <c r="C48" i="22"/>
  <c r="B48" i="22"/>
  <c r="C47" i="22"/>
  <c r="B47" i="22"/>
  <c r="C46" i="22"/>
  <c r="B46" i="22"/>
  <c r="C45" i="22"/>
  <c r="B45" i="22"/>
  <c r="C44" i="22"/>
  <c r="B44" i="22"/>
  <c r="C43" i="22"/>
  <c r="B43" i="22"/>
  <c r="C42" i="22"/>
  <c r="B42" i="22"/>
  <c r="C41" i="22"/>
  <c r="B41" i="22"/>
  <c r="C40" i="22"/>
  <c r="B40" i="22"/>
  <c r="BS39" i="22"/>
  <c r="BR39" i="22"/>
  <c r="BQ39" i="22"/>
  <c r="BP39" i="22"/>
  <c r="BO39" i="22"/>
  <c r="BN39" i="22"/>
  <c r="BM39" i="22"/>
  <c r="BL39" i="22"/>
  <c r="BI39" i="22"/>
  <c r="BH39" i="22"/>
  <c r="BG39" i="22"/>
  <c r="BF39" i="22"/>
  <c r="BE39" i="22"/>
  <c r="BD39" i="22"/>
  <c r="BC39" i="22"/>
  <c r="BB39" i="22"/>
  <c r="R90" i="2" s="1"/>
  <c r="AY39" i="22"/>
  <c r="AX39" i="22"/>
  <c r="AW39" i="22"/>
  <c r="AV39" i="22"/>
  <c r="AU39" i="22"/>
  <c r="AT39" i="22"/>
  <c r="AS39" i="22"/>
  <c r="AR39" i="22"/>
  <c r="AL39" i="22"/>
  <c r="AK39" i="22"/>
  <c r="AJ39" i="22"/>
  <c r="AI39" i="22"/>
  <c r="AH39" i="22"/>
  <c r="AG39" i="22"/>
  <c r="AF39" i="22"/>
  <c r="AE39" i="22"/>
  <c r="AC39" i="22"/>
  <c r="AB39" i="22"/>
  <c r="AA39" i="22"/>
  <c r="Z39" i="22"/>
  <c r="Y39" i="22"/>
  <c r="X39" i="22"/>
  <c r="W39" i="22"/>
  <c r="V39" i="22"/>
  <c r="U39" i="22"/>
  <c r="S39" i="22"/>
  <c r="R39" i="22"/>
  <c r="Q39" i="22"/>
  <c r="P39" i="22"/>
  <c r="O39" i="22"/>
  <c r="N39" i="22"/>
  <c r="M39" i="22"/>
  <c r="L39" i="22"/>
  <c r="K39" i="22"/>
  <c r="I39" i="22"/>
  <c r="C56" i="22"/>
  <c r="C20" i="22" s="1"/>
  <c r="AL38" i="22"/>
  <c r="AK38" i="22"/>
  <c r="AJ38" i="22"/>
  <c r="AI38" i="22"/>
  <c r="AH38" i="22"/>
  <c r="AG38" i="22"/>
  <c r="AF38" i="22"/>
  <c r="AE38" i="22"/>
  <c r="AB38" i="22"/>
  <c r="AA38" i="22"/>
  <c r="Z38" i="22"/>
  <c r="Y38" i="22"/>
  <c r="X38" i="22"/>
  <c r="W38" i="22"/>
  <c r="V38" i="22"/>
  <c r="U38" i="22"/>
  <c r="R38" i="22"/>
  <c r="Q38" i="22"/>
  <c r="P38" i="22"/>
  <c r="O38" i="22"/>
  <c r="N38" i="22"/>
  <c r="M38" i="22"/>
  <c r="L38" i="22"/>
  <c r="K38" i="22"/>
  <c r="BS37" i="22"/>
  <c r="BR37" i="22"/>
  <c r="BQ37" i="22"/>
  <c r="BP37" i="22"/>
  <c r="BO37" i="22"/>
  <c r="BN37" i="22"/>
  <c r="BM37" i="22"/>
  <c r="BL37" i="22"/>
  <c r="BK37" i="22"/>
  <c r="BJ37" i="22"/>
  <c r="BI37" i="22"/>
  <c r="BH37" i="22"/>
  <c r="BG37" i="22"/>
  <c r="BF37" i="22"/>
  <c r="BE37" i="22"/>
  <c r="BD37" i="22"/>
  <c r="BC37" i="22"/>
  <c r="BB37" i="22"/>
  <c r="BA37" i="22"/>
  <c r="AZ37" i="22"/>
  <c r="AY37" i="22"/>
  <c r="AX37" i="22"/>
  <c r="AW37" i="22"/>
  <c r="AV37" i="22"/>
  <c r="AU37" i="22"/>
  <c r="AT37" i="22"/>
  <c r="AS37" i="22"/>
  <c r="AR37" i="22"/>
  <c r="AQ37" i="22"/>
  <c r="AP37" i="22"/>
  <c r="AL37" i="22"/>
  <c r="AK37" i="22"/>
  <c r="AJ37" i="22"/>
  <c r="AI37" i="22"/>
  <c r="AH37" i="22"/>
  <c r="AG37" i="22"/>
  <c r="AF37" i="22"/>
  <c r="AE37" i="22"/>
  <c r="AD37" i="22"/>
  <c r="AC37" i="22"/>
  <c r="AB37" i="22"/>
  <c r="AA37" i="22"/>
  <c r="Z37" i="22"/>
  <c r="Y37" i="22"/>
  <c r="X37" i="22"/>
  <c r="W37" i="22"/>
  <c r="V37" i="22"/>
  <c r="U37" i="22"/>
  <c r="T37" i="22"/>
  <c r="S37" i="22"/>
  <c r="R37" i="22"/>
  <c r="Q37" i="22"/>
  <c r="P37" i="22"/>
  <c r="O37" i="22"/>
  <c r="N37" i="22"/>
  <c r="M37" i="22"/>
  <c r="L37" i="22"/>
  <c r="K37" i="22"/>
  <c r="J37" i="22"/>
  <c r="I37" i="22"/>
  <c r="B37" i="22"/>
  <c r="G32" i="22"/>
  <c r="G31" i="22"/>
  <c r="G30" i="22"/>
  <c r="C30" i="22"/>
  <c r="G29" i="22"/>
  <c r="B29" i="22"/>
  <c r="G28" i="22"/>
  <c r="G27" i="22"/>
  <c r="B27" i="22"/>
  <c r="G26" i="22"/>
  <c r="G25" i="22"/>
  <c r="B25" i="22"/>
  <c r="G24" i="22"/>
  <c r="G23" i="22"/>
  <c r="B23" i="22"/>
  <c r="G22" i="22"/>
  <c r="B13" i="22"/>
  <c r="B12" i="22"/>
  <c r="B11" i="22"/>
  <c r="B10" i="22"/>
  <c r="B9" i="22"/>
  <c r="B8" i="22"/>
  <c r="B7" i="22"/>
  <c r="B6" i="22"/>
  <c r="S69" i="2" l="1"/>
  <c r="S90" i="2"/>
  <c r="S70" i="2"/>
  <c r="C73" i="23"/>
  <c r="B73" i="23"/>
  <c r="C91" i="23"/>
  <c r="E17" i="24"/>
  <c r="E34" i="24" s="1"/>
  <c r="F82" i="2"/>
  <c r="B38" i="22"/>
  <c r="C38" i="22"/>
  <c r="F95" i="2"/>
  <c r="C75" i="22"/>
  <c r="B75" i="22"/>
  <c r="B74" i="23"/>
  <c r="C92" i="23"/>
  <c r="B93" i="23"/>
  <c r="F71" i="2"/>
  <c r="F78" i="2"/>
  <c r="E14" i="24" s="1"/>
  <c r="E31" i="24" s="1"/>
  <c r="F74" i="2"/>
  <c r="E10" i="24" s="1"/>
  <c r="E27" i="24" s="1"/>
  <c r="F91" i="2"/>
  <c r="F98" i="2"/>
  <c r="F94" i="2"/>
  <c r="C37" i="22"/>
  <c r="B55" i="22"/>
  <c r="B19" i="22" s="1"/>
  <c r="B56" i="22"/>
  <c r="B20" i="22" s="1"/>
  <c r="C39" i="22"/>
  <c r="B39" i="22"/>
  <c r="C57" i="22"/>
  <c r="C21" i="22" s="1"/>
  <c r="B57" i="22"/>
  <c r="B21" i="22" s="1"/>
  <c r="C93" i="22"/>
  <c r="C37" i="23"/>
  <c r="B37" i="23"/>
  <c r="C55" i="23"/>
  <c r="C19" i="23" s="1"/>
  <c r="B56" i="23"/>
  <c r="B20" i="23" s="1"/>
  <c r="B75" i="23"/>
  <c r="C93" i="23"/>
  <c r="F101" i="2"/>
  <c r="F102" i="2" s="1"/>
  <c r="F97" i="2"/>
  <c r="F93" i="2"/>
  <c r="F99" i="2"/>
  <c r="C55" i="22"/>
  <c r="C19" i="22" s="1"/>
  <c r="B38" i="23"/>
  <c r="C56" i="23"/>
  <c r="C20" i="23" s="1"/>
  <c r="C39" i="23"/>
  <c r="B39" i="23"/>
  <c r="C57" i="23"/>
  <c r="C21" i="23" s="1"/>
  <c r="B91" i="23"/>
  <c r="F80" i="2"/>
  <c r="E16" i="24" s="1"/>
  <c r="E33" i="24" s="1"/>
  <c r="F76" i="2"/>
  <c r="E12" i="24" s="1"/>
  <c r="E29" i="24" s="1"/>
  <c r="F100" i="2"/>
  <c r="F96" i="2"/>
  <c r="B57" i="23"/>
  <c r="B21" i="23" s="1"/>
  <c r="F21" i="23"/>
  <c r="G21" i="23" s="1"/>
  <c r="F19" i="23"/>
  <c r="G19" i="23" s="1"/>
  <c r="D123" i="23"/>
  <c r="D122" i="23"/>
  <c r="D121" i="23"/>
  <c r="D120" i="23"/>
  <c r="D119" i="23"/>
  <c r="D118" i="23"/>
  <c r="D117" i="23"/>
  <c r="D116" i="23"/>
  <c r="D115" i="23"/>
  <c r="D114" i="23"/>
  <c r="D113" i="23"/>
  <c r="D112" i="23"/>
  <c r="D111" i="23"/>
  <c r="D110" i="23"/>
  <c r="D104" i="23"/>
  <c r="D103" i="23"/>
  <c r="D102" i="23"/>
  <c r="D101" i="23"/>
  <c r="D100" i="23"/>
  <c r="D99" i="23"/>
  <c r="D98" i="23"/>
  <c r="D97" i="23"/>
  <c r="D96" i="23"/>
  <c r="D95" i="23"/>
  <c r="D94" i="23"/>
  <c r="D93" i="23"/>
  <c r="D92" i="23"/>
  <c r="D91" i="23"/>
  <c r="D86" i="23"/>
  <c r="D85" i="23"/>
  <c r="D84" i="23"/>
  <c r="D83" i="23"/>
  <c r="D82" i="23"/>
  <c r="D81" i="23"/>
  <c r="D80" i="23"/>
  <c r="D79" i="23"/>
  <c r="D78" i="23"/>
  <c r="D77" i="23"/>
  <c r="D76" i="23"/>
  <c r="D75" i="23"/>
  <c r="D74" i="23"/>
  <c r="D73" i="23"/>
  <c r="D68" i="23"/>
  <c r="D67" i="23"/>
  <c r="D66" i="23"/>
  <c r="D65" i="23"/>
  <c r="D64" i="23"/>
  <c r="D63" i="23"/>
  <c r="D62" i="23"/>
  <c r="D61" i="23"/>
  <c r="D60" i="23"/>
  <c r="D59" i="23"/>
  <c r="D58" i="23"/>
  <c r="D57" i="23"/>
  <c r="D56" i="23"/>
  <c r="D55" i="23"/>
  <c r="D50" i="23"/>
  <c r="D49" i="23"/>
  <c r="D48" i="23"/>
  <c r="D47" i="23"/>
  <c r="D46" i="23"/>
  <c r="D45" i="23"/>
  <c r="D44" i="23"/>
  <c r="D43" i="23"/>
  <c r="D42" i="23"/>
  <c r="D41" i="23"/>
  <c r="D40" i="23"/>
  <c r="D39" i="23"/>
  <c r="D38" i="23"/>
  <c r="D37" i="23"/>
  <c r="F20" i="23"/>
  <c r="G20" i="23" s="1"/>
  <c r="B55" i="23"/>
  <c r="B19" i="23" s="1"/>
  <c r="F21" i="22"/>
  <c r="G21" i="22" s="1"/>
  <c r="F19" i="22"/>
  <c r="G19" i="22" s="1"/>
  <c r="D123" i="22"/>
  <c r="D122" i="22"/>
  <c r="D121" i="22"/>
  <c r="D120" i="22"/>
  <c r="D119" i="22"/>
  <c r="D118" i="22"/>
  <c r="D117" i="22"/>
  <c r="D116" i="22"/>
  <c r="D115" i="22"/>
  <c r="D114" i="22"/>
  <c r="D113" i="22"/>
  <c r="D112" i="22"/>
  <c r="D111" i="22"/>
  <c r="D110" i="22"/>
  <c r="D104" i="22"/>
  <c r="D103" i="22"/>
  <c r="D102" i="22"/>
  <c r="D101" i="22"/>
  <c r="D100" i="22"/>
  <c r="D99" i="22"/>
  <c r="D98" i="22"/>
  <c r="D97" i="22"/>
  <c r="D96" i="22"/>
  <c r="D95" i="22"/>
  <c r="D94" i="22"/>
  <c r="D93" i="22"/>
  <c r="D92" i="22"/>
  <c r="D91" i="22"/>
  <c r="D86" i="22"/>
  <c r="D85" i="22"/>
  <c r="D84" i="22"/>
  <c r="D83" i="22"/>
  <c r="D82" i="22"/>
  <c r="D81" i="22"/>
  <c r="D80" i="22"/>
  <c r="D79" i="22"/>
  <c r="D78" i="22"/>
  <c r="D77" i="22"/>
  <c r="D76" i="22"/>
  <c r="D75" i="22"/>
  <c r="D74" i="22"/>
  <c r="F20" i="22"/>
  <c r="G20" i="22" s="1"/>
  <c r="D37" i="22"/>
  <c r="D41" i="22"/>
  <c r="D45" i="22"/>
  <c r="D49" i="22"/>
  <c r="D65" i="22"/>
  <c r="D73" i="22"/>
  <c r="D40" i="22"/>
  <c r="D44" i="22"/>
  <c r="D48" i="22"/>
  <c r="D56" i="22"/>
  <c r="D60" i="22"/>
  <c r="D64" i="22"/>
  <c r="D68" i="22"/>
  <c r="B91" i="22"/>
  <c r="C92" i="22"/>
  <c r="D39" i="22"/>
  <c r="D43" i="22"/>
  <c r="D47" i="22"/>
  <c r="D55" i="22"/>
  <c r="D59" i="22"/>
  <c r="D63" i="22"/>
  <c r="D67" i="22"/>
  <c r="D38" i="22"/>
  <c r="D42" i="22"/>
  <c r="D46" i="22"/>
  <c r="D50" i="22"/>
  <c r="D58" i="22"/>
  <c r="D62" i="22"/>
  <c r="D66" i="22"/>
  <c r="C91" i="22"/>
  <c r="B92" i="22"/>
  <c r="D57" i="22"/>
  <c r="D61" i="22"/>
  <c r="E7" i="24" l="1"/>
  <c r="E24" i="24" s="1"/>
  <c r="F83" i="2"/>
  <c r="F103" i="2"/>
  <c r="D26" i="23"/>
  <c r="D22" i="22"/>
  <c r="D22" i="23"/>
  <c r="D20" i="23"/>
  <c r="D29" i="23"/>
  <c r="D21" i="23"/>
  <c r="D23" i="23"/>
  <c r="D31" i="23"/>
  <c r="D25" i="23"/>
  <c r="D19" i="23"/>
  <c r="D27" i="23"/>
  <c r="D24" i="23"/>
  <c r="D28" i="23"/>
  <c r="D32" i="23"/>
  <c r="D30" i="23"/>
  <c r="D28" i="22"/>
  <c r="D24" i="22"/>
  <c r="D29" i="22"/>
  <c r="D27" i="22"/>
  <c r="D25" i="22"/>
  <c r="D26" i="22"/>
  <c r="D32" i="22"/>
  <c r="D23" i="22"/>
  <c r="D30" i="22"/>
  <c r="D19" i="22"/>
  <c r="D20" i="22"/>
  <c r="D21" i="22"/>
  <c r="D31" i="22"/>
  <c r="F57" i="2"/>
  <c r="F56" i="2"/>
  <c r="F55" i="2"/>
  <c r="F53" i="2"/>
  <c r="F54" i="2"/>
  <c r="F58" i="2"/>
  <c r="F60" i="2"/>
  <c r="F52" i="2"/>
  <c r="T8" i="21"/>
  <c r="S8" i="21"/>
  <c r="T7" i="21"/>
  <c r="S7" i="24" l="1"/>
  <c r="S19" i="24" s="1"/>
  <c r="F38" i="25" s="1"/>
  <c r="F26" i="25"/>
  <c r="I64" i="24"/>
  <c r="J37" i="2"/>
  <c r="J34" i="2"/>
  <c r="I61" i="24"/>
  <c r="I65" i="24"/>
  <c r="J38" i="2"/>
  <c r="B5" i="23"/>
  <c r="E28" i="23" s="1"/>
  <c r="D77" i="2" s="1"/>
  <c r="C13" i="24" s="1"/>
  <c r="K13" i="24" s="1"/>
  <c r="B5" i="22"/>
  <c r="E20" i="22" s="1"/>
  <c r="D89" i="2" s="1"/>
  <c r="F61" i="2"/>
  <c r="F62" i="2" s="1"/>
  <c r="F59" i="2"/>
  <c r="K10" i="21"/>
  <c r="K9" i="21"/>
  <c r="S7" i="21"/>
  <c r="F63" i="2" l="1"/>
  <c r="I60" i="24"/>
  <c r="J33" i="2"/>
  <c r="I67" i="24"/>
  <c r="J40" i="2"/>
  <c r="I47" i="24"/>
  <c r="J57" i="2"/>
  <c r="I68" i="24"/>
  <c r="J41" i="2"/>
  <c r="J42" i="2" s="1"/>
  <c r="I63" i="24"/>
  <c r="J36" i="2"/>
  <c r="J39" i="2"/>
  <c r="I66" i="24"/>
  <c r="J35" i="2"/>
  <c r="I62" i="24"/>
  <c r="J58" i="2"/>
  <c r="I48" i="24"/>
  <c r="I44" i="24"/>
  <c r="J54" i="2"/>
  <c r="E31" i="23"/>
  <c r="D80" i="2" s="1"/>
  <c r="C16" i="24" s="1"/>
  <c r="K16" i="24" s="1"/>
  <c r="E22" i="22"/>
  <c r="E24" i="23"/>
  <c r="D73" i="2" s="1"/>
  <c r="C9" i="24" s="1"/>
  <c r="K9" i="24" s="1"/>
  <c r="E23" i="23"/>
  <c r="D72" i="2" s="1"/>
  <c r="C8" i="24" s="1"/>
  <c r="K8" i="24" s="1"/>
  <c r="E22" i="23"/>
  <c r="D71" i="2" s="1"/>
  <c r="C7" i="24" s="1"/>
  <c r="Q7" i="24" s="1"/>
  <c r="D26" i="25" s="1"/>
  <c r="E20" i="23"/>
  <c r="D69" i="2" s="1"/>
  <c r="C5" i="24" s="1"/>
  <c r="AC5" i="24" s="1"/>
  <c r="E32" i="23"/>
  <c r="D81" i="2" s="1"/>
  <c r="D82" i="2" s="1"/>
  <c r="E27" i="23"/>
  <c r="D76" i="2" s="1"/>
  <c r="C12" i="24" s="1"/>
  <c r="K12" i="24" s="1"/>
  <c r="E28" i="22"/>
  <c r="D97" i="2" s="1"/>
  <c r="C30" i="24" s="1"/>
  <c r="K30" i="24" s="1"/>
  <c r="E21" i="23"/>
  <c r="D70" i="2" s="1"/>
  <c r="C6" i="24" s="1"/>
  <c r="AC6" i="24" s="1"/>
  <c r="E30" i="23"/>
  <c r="D79" i="2" s="1"/>
  <c r="C15" i="24" s="1"/>
  <c r="K15" i="24" s="1"/>
  <c r="E32" i="22"/>
  <c r="D101" i="2" s="1"/>
  <c r="D102" i="2" s="1"/>
  <c r="E30" i="22"/>
  <c r="D99" i="2" s="1"/>
  <c r="C32" i="24" s="1"/>
  <c r="K32" i="24" s="1"/>
  <c r="E24" i="22"/>
  <c r="D93" i="2" s="1"/>
  <c r="C26" i="24" s="1"/>
  <c r="E29" i="23"/>
  <c r="D78" i="2" s="1"/>
  <c r="C14" i="24" s="1"/>
  <c r="K14" i="24" s="1"/>
  <c r="E61" i="22"/>
  <c r="E92" i="22"/>
  <c r="E62" i="22"/>
  <c r="E77" i="22"/>
  <c r="E97" i="22"/>
  <c r="E118" i="22"/>
  <c r="E78" i="22"/>
  <c r="E119" i="22"/>
  <c r="E68" i="22"/>
  <c r="E96" i="22"/>
  <c r="E55" i="22"/>
  <c r="E94" i="22"/>
  <c r="E67" i="22"/>
  <c r="E75" i="22"/>
  <c r="E95" i="22"/>
  <c r="E116" i="22"/>
  <c r="E45" i="22"/>
  <c r="E50" i="22"/>
  <c r="E39" i="22"/>
  <c r="E63" i="22"/>
  <c r="E104" i="22"/>
  <c r="E59" i="22"/>
  <c r="E81" i="22"/>
  <c r="E101" i="22"/>
  <c r="E122" i="22"/>
  <c r="E86" i="22"/>
  <c r="E65" i="22"/>
  <c r="E113" i="22"/>
  <c r="E60" i="22"/>
  <c r="E102" i="22"/>
  <c r="E47" i="22"/>
  <c r="E79" i="22"/>
  <c r="E99" i="22"/>
  <c r="E120" i="22"/>
  <c r="E42" i="22"/>
  <c r="E37" i="22"/>
  <c r="E48" i="22"/>
  <c r="E64" i="22"/>
  <c r="E85" i="22"/>
  <c r="E110" i="22"/>
  <c r="E43" i="22"/>
  <c r="E38" i="22"/>
  <c r="E98" i="22"/>
  <c r="E76" i="22"/>
  <c r="E117" i="22"/>
  <c r="E74" i="22"/>
  <c r="E115" i="22"/>
  <c r="E56" i="22"/>
  <c r="E83" i="22"/>
  <c r="E103" i="22"/>
  <c r="E41" i="22"/>
  <c r="E49" i="22"/>
  <c r="E80" i="22"/>
  <c r="E57" i="22"/>
  <c r="E44" i="22"/>
  <c r="E93" i="22"/>
  <c r="E114" i="22"/>
  <c r="E100" i="22"/>
  <c r="E40" i="22"/>
  <c r="E111" i="22"/>
  <c r="E66" i="22"/>
  <c r="E84" i="22"/>
  <c r="E121" i="22"/>
  <c r="E58" i="22"/>
  <c r="E82" i="22"/>
  <c r="E123" i="22"/>
  <c r="E73" i="22"/>
  <c r="E91" i="22"/>
  <c r="E112" i="22"/>
  <c r="E46" i="22"/>
  <c r="E27" i="22"/>
  <c r="D96" i="2" s="1"/>
  <c r="C29" i="24" s="1"/>
  <c r="K29" i="24" s="1"/>
  <c r="E25" i="22"/>
  <c r="D94" i="2" s="1"/>
  <c r="C27" i="24" s="1"/>
  <c r="E29" i="22"/>
  <c r="D98" i="2" s="1"/>
  <c r="C31" i="24" s="1"/>
  <c r="K31" i="24" s="1"/>
  <c r="E23" i="22"/>
  <c r="D92" i="2" s="1"/>
  <c r="C25" i="24" s="1"/>
  <c r="E81" i="23"/>
  <c r="E114" i="23"/>
  <c r="E58" i="23"/>
  <c r="E78" i="23"/>
  <c r="E98" i="23"/>
  <c r="E119" i="23"/>
  <c r="E73" i="23"/>
  <c r="E67" i="23"/>
  <c r="E91" i="23"/>
  <c r="E112" i="23"/>
  <c r="E57" i="23"/>
  <c r="E48" i="23"/>
  <c r="E68" i="23"/>
  <c r="E92" i="23"/>
  <c r="E113" i="23"/>
  <c r="E39" i="23"/>
  <c r="E49" i="23"/>
  <c r="E37" i="23"/>
  <c r="E42" i="23"/>
  <c r="E50" i="23"/>
  <c r="E97" i="23"/>
  <c r="E118" i="23"/>
  <c r="E62" i="23"/>
  <c r="E82" i="23"/>
  <c r="E102" i="23"/>
  <c r="E123" i="23"/>
  <c r="E93" i="23"/>
  <c r="E55" i="23"/>
  <c r="E75" i="23"/>
  <c r="E95" i="23"/>
  <c r="E116" i="23"/>
  <c r="E65" i="23"/>
  <c r="E56" i="23"/>
  <c r="E76" i="23"/>
  <c r="E96" i="23"/>
  <c r="E117" i="23"/>
  <c r="E61" i="23"/>
  <c r="E101" i="23"/>
  <c r="E122" i="23"/>
  <c r="E26" i="23"/>
  <c r="D75" i="2" s="1"/>
  <c r="C11" i="24" s="1"/>
  <c r="K11" i="24" s="1"/>
  <c r="E66" i="23"/>
  <c r="E86" i="23"/>
  <c r="E111" i="23"/>
  <c r="E59" i="23"/>
  <c r="E79" i="23"/>
  <c r="E99" i="23"/>
  <c r="E120" i="23"/>
  <c r="E85" i="23"/>
  <c r="E40" i="23"/>
  <c r="E60" i="23"/>
  <c r="E80" i="23"/>
  <c r="E100" i="23"/>
  <c r="E121" i="23"/>
  <c r="E47" i="23"/>
  <c r="E41" i="23"/>
  <c r="E43" i="23"/>
  <c r="E45" i="23"/>
  <c r="E46" i="23"/>
  <c r="E77" i="23"/>
  <c r="E110" i="23"/>
  <c r="E38" i="23"/>
  <c r="E74" i="23"/>
  <c r="E94" i="23"/>
  <c r="E115" i="23"/>
  <c r="E63" i="23"/>
  <c r="E83" i="23"/>
  <c r="E103" i="23"/>
  <c r="E44" i="23"/>
  <c r="E64" i="23"/>
  <c r="E84" i="23"/>
  <c r="E104" i="23"/>
  <c r="E19" i="23"/>
  <c r="E21" i="22"/>
  <c r="E19" i="22"/>
  <c r="E25" i="23"/>
  <c r="D74" i="2" s="1"/>
  <c r="C10" i="24" s="1"/>
  <c r="K10" i="24" s="1"/>
  <c r="E26" i="22"/>
  <c r="D95" i="2" s="1"/>
  <c r="C28" i="24" s="1"/>
  <c r="K28" i="24" s="1"/>
  <c r="E31" i="22"/>
  <c r="D100" i="2" s="1"/>
  <c r="C33" i="24" s="1"/>
  <c r="K33" i="24" s="1"/>
  <c r="S53" i="2"/>
  <c r="S54" i="2"/>
  <c r="S55" i="2"/>
  <c r="S56" i="2"/>
  <c r="S57" i="2"/>
  <c r="S58" i="2"/>
  <c r="S59" i="2"/>
  <c r="S60" i="2"/>
  <c r="S61" i="2"/>
  <c r="S52" i="2"/>
  <c r="R53" i="2"/>
  <c r="R54" i="2"/>
  <c r="R55" i="2"/>
  <c r="R56" i="2"/>
  <c r="R57" i="2"/>
  <c r="R58" i="2"/>
  <c r="R59" i="2"/>
  <c r="R60" i="2"/>
  <c r="R61" i="2"/>
  <c r="R52" i="2"/>
  <c r="Q53" i="2"/>
  <c r="Q54" i="2"/>
  <c r="Q55" i="2"/>
  <c r="Q56" i="2"/>
  <c r="Q57" i="2"/>
  <c r="Q58" i="2"/>
  <c r="Q59" i="2"/>
  <c r="Q60" i="2"/>
  <c r="Q61" i="2"/>
  <c r="Q52" i="2"/>
  <c r="S32" i="2"/>
  <c r="S33" i="2"/>
  <c r="S34" i="2"/>
  <c r="S35" i="2"/>
  <c r="S36" i="2"/>
  <c r="S37" i="2"/>
  <c r="S38" i="2"/>
  <c r="S39" i="2"/>
  <c r="S40" i="2"/>
  <c r="S41" i="2"/>
  <c r="S31" i="2"/>
  <c r="R32" i="2"/>
  <c r="R33" i="2"/>
  <c r="R34" i="2"/>
  <c r="R35" i="2"/>
  <c r="R36" i="2"/>
  <c r="R37" i="2"/>
  <c r="R38" i="2"/>
  <c r="R39" i="2"/>
  <c r="R40" i="2"/>
  <c r="R41" i="2"/>
  <c r="R31" i="2"/>
  <c r="Q32" i="2"/>
  <c r="Q33" i="2"/>
  <c r="Q34" i="2"/>
  <c r="Q35" i="2"/>
  <c r="Q36" i="2"/>
  <c r="Q37" i="2"/>
  <c r="Q38" i="2"/>
  <c r="Q39" i="2"/>
  <c r="Q40" i="2"/>
  <c r="Q41" i="2"/>
  <c r="Q31" i="2"/>
  <c r="B6" i="12"/>
  <c r="B7" i="12"/>
  <c r="B8" i="12"/>
  <c r="B9" i="12"/>
  <c r="B10" i="12"/>
  <c r="B11" i="12"/>
  <c r="B12" i="12"/>
  <c r="B13" i="12"/>
  <c r="B5" i="12"/>
  <c r="B6" i="20"/>
  <c r="B7" i="20"/>
  <c r="B8" i="20"/>
  <c r="B9" i="20"/>
  <c r="B10" i="20"/>
  <c r="B11" i="20"/>
  <c r="B12" i="20"/>
  <c r="B13" i="20"/>
  <c r="B5" i="20"/>
  <c r="B6" i="11"/>
  <c r="B7" i="11"/>
  <c r="B8" i="11"/>
  <c r="B9" i="11"/>
  <c r="B10" i="11"/>
  <c r="B11" i="11"/>
  <c r="B12" i="11"/>
  <c r="B13" i="11"/>
  <c r="B5" i="11"/>
  <c r="B6" i="19"/>
  <c r="B7" i="19"/>
  <c r="B8" i="19"/>
  <c r="B9" i="19"/>
  <c r="B10" i="19"/>
  <c r="B11" i="19"/>
  <c r="B12" i="19"/>
  <c r="B13" i="19"/>
  <c r="B5" i="19"/>
  <c r="B6" i="10"/>
  <c r="B7" i="10"/>
  <c r="B8" i="10"/>
  <c r="B9" i="10"/>
  <c r="B10" i="10"/>
  <c r="B11" i="10"/>
  <c r="B12" i="10"/>
  <c r="B13" i="10"/>
  <c r="B5" i="10"/>
  <c r="B6" i="18"/>
  <c r="B7" i="18"/>
  <c r="B8" i="18"/>
  <c r="B9" i="18"/>
  <c r="B10" i="18"/>
  <c r="B11" i="18"/>
  <c r="B12" i="18"/>
  <c r="B13" i="18"/>
  <c r="B14" i="18"/>
  <c r="B5" i="18"/>
  <c r="B5" i="17"/>
  <c r="B6" i="17"/>
  <c r="B7" i="17"/>
  <c r="B8" i="17"/>
  <c r="B9" i="17"/>
  <c r="B10" i="17"/>
  <c r="B11" i="17"/>
  <c r="B12" i="17"/>
  <c r="B13" i="17"/>
  <c r="B4" i="17"/>
  <c r="B6" i="16"/>
  <c r="B7" i="16"/>
  <c r="B8" i="16"/>
  <c r="B9" i="16"/>
  <c r="B10" i="16"/>
  <c r="B11" i="16"/>
  <c r="B12" i="16"/>
  <c r="B13" i="16"/>
  <c r="B14" i="16"/>
  <c r="B5" i="16"/>
  <c r="B6" i="3"/>
  <c r="B7" i="3"/>
  <c r="B8" i="3"/>
  <c r="B9" i="3"/>
  <c r="B10" i="3"/>
  <c r="B11" i="3"/>
  <c r="B12" i="3"/>
  <c r="B13" i="3"/>
  <c r="B14" i="3"/>
  <c r="B5" i="3"/>
  <c r="D90" i="2" l="1"/>
  <c r="Q31" i="24"/>
  <c r="D91" i="2"/>
  <c r="C24" i="24" s="1"/>
  <c r="Q32" i="24"/>
  <c r="J43" i="2"/>
  <c r="T22" i="24"/>
  <c r="C110" i="2"/>
  <c r="J6" i="25" s="1"/>
  <c r="C108" i="2"/>
  <c r="J4" i="25" s="1"/>
  <c r="C17" i="24"/>
  <c r="K17" i="24" s="1"/>
  <c r="J74" i="2"/>
  <c r="I78" i="24"/>
  <c r="J59" i="2"/>
  <c r="I49" i="24"/>
  <c r="J77" i="2"/>
  <c r="I81" i="24"/>
  <c r="J55" i="2"/>
  <c r="I45" i="24"/>
  <c r="I51" i="24"/>
  <c r="J61" i="2"/>
  <c r="I43" i="24"/>
  <c r="J53" i="2"/>
  <c r="J56" i="2"/>
  <c r="I46" i="24"/>
  <c r="I50" i="24"/>
  <c r="J60" i="2"/>
  <c r="I82" i="24"/>
  <c r="J78" i="2"/>
  <c r="K7" i="24"/>
  <c r="K27" i="24"/>
  <c r="Q10" i="24"/>
  <c r="Q9" i="24"/>
  <c r="K26" i="24"/>
  <c r="Q8" i="24"/>
  <c r="K25" i="24"/>
  <c r="C34" i="24"/>
  <c r="K34" i="24" s="1"/>
  <c r="D123" i="20"/>
  <c r="E123" i="20" s="1"/>
  <c r="C123" i="20"/>
  <c r="B123" i="20"/>
  <c r="D122" i="20"/>
  <c r="E122" i="20" s="1"/>
  <c r="C122" i="20"/>
  <c r="B122" i="20"/>
  <c r="D121" i="20"/>
  <c r="E121" i="20" s="1"/>
  <c r="C121" i="20"/>
  <c r="B121" i="20"/>
  <c r="D120" i="20"/>
  <c r="E120" i="20" s="1"/>
  <c r="C120" i="20"/>
  <c r="B120" i="20"/>
  <c r="D119" i="20"/>
  <c r="E119" i="20" s="1"/>
  <c r="C119" i="20"/>
  <c r="B119" i="20"/>
  <c r="D118" i="20"/>
  <c r="E118" i="20" s="1"/>
  <c r="C118" i="20"/>
  <c r="B118" i="20"/>
  <c r="D117" i="20"/>
  <c r="E117" i="20" s="1"/>
  <c r="C117" i="20"/>
  <c r="B117" i="20"/>
  <c r="D116" i="20"/>
  <c r="E116" i="20" s="1"/>
  <c r="C116" i="20"/>
  <c r="B116" i="20"/>
  <c r="D115" i="20"/>
  <c r="E115" i="20" s="1"/>
  <c r="C115" i="20"/>
  <c r="B115" i="20"/>
  <c r="D114" i="20"/>
  <c r="E114" i="20" s="1"/>
  <c r="C114" i="20"/>
  <c r="B114" i="20"/>
  <c r="D113" i="20"/>
  <c r="E113" i="20" s="1"/>
  <c r="C113" i="20"/>
  <c r="B113" i="20"/>
  <c r="D112" i="20"/>
  <c r="E112" i="20" s="1"/>
  <c r="C112" i="20"/>
  <c r="B112" i="20"/>
  <c r="D111" i="20"/>
  <c r="E111" i="20" s="1"/>
  <c r="C111" i="20"/>
  <c r="B111" i="20"/>
  <c r="D110" i="20"/>
  <c r="E110" i="20" s="1"/>
  <c r="C110" i="20"/>
  <c r="B110" i="20"/>
  <c r="D104" i="20"/>
  <c r="E104" i="20" s="1"/>
  <c r="C104" i="20"/>
  <c r="B104" i="20"/>
  <c r="D103" i="20"/>
  <c r="E103" i="20" s="1"/>
  <c r="C103" i="20"/>
  <c r="B103" i="20"/>
  <c r="D102" i="20"/>
  <c r="E102" i="20" s="1"/>
  <c r="C102" i="20"/>
  <c r="B102" i="20"/>
  <c r="D101" i="20"/>
  <c r="E101" i="20" s="1"/>
  <c r="C101" i="20"/>
  <c r="B101" i="20"/>
  <c r="D100" i="20"/>
  <c r="E100" i="20" s="1"/>
  <c r="C100" i="20"/>
  <c r="B100" i="20"/>
  <c r="D99" i="20"/>
  <c r="E99" i="20" s="1"/>
  <c r="C99" i="20"/>
  <c r="B99" i="20"/>
  <c r="D98" i="20"/>
  <c r="E98" i="20" s="1"/>
  <c r="C98" i="20"/>
  <c r="B98" i="20"/>
  <c r="D97" i="20"/>
  <c r="E97" i="20" s="1"/>
  <c r="C97" i="20"/>
  <c r="B97" i="20"/>
  <c r="D96" i="20"/>
  <c r="E96" i="20" s="1"/>
  <c r="C96" i="20"/>
  <c r="B96" i="20"/>
  <c r="D95" i="20"/>
  <c r="E95" i="20" s="1"/>
  <c r="C95" i="20"/>
  <c r="B95" i="20"/>
  <c r="D94" i="20"/>
  <c r="E94" i="20" s="1"/>
  <c r="C94" i="20"/>
  <c r="B94" i="20"/>
  <c r="BS93" i="20"/>
  <c r="BR93" i="20"/>
  <c r="BQ93" i="20"/>
  <c r="BP93" i="20"/>
  <c r="BO93" i="20"/>
  <c r="BN93" i="20"/>
  <c r="BM93" i="20"/>
  <c r="BL93" i="20"/>
  <c r="BK93" i="20"/>
  <c r="BJ93" i="20"/>
  <c r="BI93" i="20"/>
  <c r="BH93" i="20"/>
  <c r="BG93" i="20"/>
  <c r="BF93" i="20"/>
  <c r="BE93" i="20"/>
  <c r="BD93" i="20"/>
  <c r="BC93" i="20"/>
  <c r="BB93" i="20"/>
  <c r="BA93" i="20"/>
  <c r="AZ93" i="20"/>
  <c r="AY93" i="20"/>
  <c r="AX93" i="20"/>
  <c r="AW93" i="20"/>
  <c r="AV93" i="20"/>
  <c r="AU93" i="20"/>
  <c r="AT93" i="20"/>
  <c r="AS93" i="20"/>
  <c r="AR93" i="20"/>
  <c r="AQ93" i="20"/>
  <c r="AP93" i="20"/>
  <c r="AL93" i="20"/>
  <c r="AK93" i="20"/>
  <c r="AJ93" i="20"/>
  <c r="AI93" i="20"/>
  <c r="AH93" i="20"/>
  <c r="AG93" i="20"/>
  <c r="AF93" i="20"/>
  <c r="AE93" i="20"/>
  <c r="AD93" i="20"/>
  <c r="AC93" i="20"/>
  <c r="AB93" i="20"/>
  <c r="AA93" i="20"/>
  <c r="Z93" i="20"/>
  <c r="Y93" i="20"/>
  <c r="X93" i="20"/>
  <c r="W93" i="20"/>
  <c r="V93" i="20"/>
  <c r="U93" i="20"/>
  <c r="T93" i="20"/>
  <c r="S93" i="20"/>
  <c r="R93" i="20"/>
  <c r="Q93" i="20"/>
  <c r="P93" i="20"/>
  <c r="O93" i="20"/>
  <c r="N93" i="20"/>
  <c r="M93" i="20"/>
  <c r="L93" i="20"/>
  <c r="K93" i="20"/>
  <c r="J93" i="20"/>
  <c r="I93" i="20"/>
  <c r="BS92" i="20"/>
  <c r="BR92" i="20"/>
  <c r="BQ92" i="20"/>
  <c r="BP92" i="20"/>
  <c r="BO92" i="20"/>
  <c r="BN92" i="20"/>
  <c r="BM92" i="20"/>
  <c r="BL92" i="20"/>
  <c r="BK92" i="20"/>
  <c r="BJ92" i="20"/>
  <c r="BI92" i="20"/>
  <c r="BH92" i="20"/>
  <c r="BG92" i="20"/>
  <c r="BF92" i="20"/>
  <c r="BE92" i="20"/>
  <c r="BD92" i="20"/>
  <c r="BC92" i="20"/>
  <c r="BB92" i="20"/>
  <c r="BA92" i="20"/>
  <c r="AZ92" i="20"/>
  <c r="AY92" i="20"/>
  <c r="AX92" i="20"/>
  <c r="AW92" i="20"/>
  <c r="AV92" i="20"/>
  <c r="AU92" i="20"/>
  <c r="AT92" i="20"/>
  <c r="AS92" i="20"/>
  <c r="AR92" i="20"/>
  <c r="AQ92" i="20"/>
  <c r="AP92" i="20"/>
  <c r="AL92" i="20"/>
  <c r="AK92" i="20"/>
  <c r="AJ92" i="20"/>
  <c r="AI92" i="20"/>
  <c r="AH92" i="20"/>
  <c r="AG92" i="20"/>
  <c r="AF92" i="20"/>
  <c r="AE92" i="20"/>
  <c r="AD92" i="20"/>
  <c r="AC92" i="20"/>
  <c r="AB92" i="20"/>
  <c r="AA92" i="20"/>
  <c r="Z92" i="20"/>
  <c r="Y92" i="20"/>
  <c r="X92" i="20"/>
  <c r="W92" i="20"/>
  <c r="V92" i="20"/>
  <c r="U92" i="20"/>
  <c r="T92" i="20"/>
  <c r="S92" i="20"/>
  <c r="R92" i="20"/>
  <c r="Q92" i="20"/>
  <c r="P92" i="20"/>
  <c r="O92" i="20"/>
  <c r="N92" i="20"/>
  <c r="M92" i="20"/>
  <c r="L92" i="20"/>
  <c r="K92" i="20"/>
  <c r="J92" i="20"/>
  <c r="I92" i="20"/>
  <c r="BS91" i="20"/>
  <c r="BR91" i="20"/>
  <c r="BQ91" i="20"/>
  <c r="BP91" i="20"/>
  <c r="BO91" i="20"/>
  <c r="BN91" i="20"/>
  <c r="BM91" i="20"/>
  <c r="BL91" i="20"/>
  <c r="BK91" i="20"/>
  <c r="BJ91" i="20"/>
  <c r="BI91" i="20"/>
  <c r="BH91" i="20"/>
  <c r="BG91" i="20"/>
  <c r="BF91" i="20"/>
  <c r="BE91" i="20"/>
  <c r="BD91" i="20"/>
  <c r="BC91" i="20"/>
  <c r="BB91" i="20"/>
  <c r="BA91" i="20"/>
  <c r="AZ91" i="20"/>
  <c r="AY91" i="20"/>
  <c r="AX91" i="20"/>
  <c r="AW91" i="20"/>
  <c r="AV91" i="20"/>
  <c r="AU91" i="20"/>
  <c r="AT91" i="20"/>
  <c r="AS91" i="20"/>
  <c r="AR91" i="20"/>
  <c r="AQ91" i="20"/>
  <c r="AP91" i="20"/>
  <c r="AL91" i="20"/>
  <c r="AK91" i="20"/>
  <c r="AJ91" i="20"/>
  <c r="AI91" i="20"/>
  <c r="AH91" i="20"/>
  <c r="AG91" i="20"/>
  <c r="AF91" i="20"/>
  <c r="AE91" i="20"/>
  <c r="AD91" i="20"/>
  <c r="AC91" i="20"/>
  <c r="AB91" i="20"/>
  <c r="AA91" i="20"/>
  <c r="Z91" i="20"/>
  <c r="Y91" i="20"/>
  <c r="X91" i="20"/>
  <c r="W91" i="20"/>
  <c r="V91" i="20"/>
  <c r="U91" i="20"/>
  <c r="T91" i="20"/>
  <c r="S91" i="20"/>
  <c r="R91" i="20"/>
  <c r="Q91" i="20"/>
  <c r="P91" i="20"/>
  <c r="O91" i="20"/>
  <c r="N91" i="20"/>
  <c r="M91" i="20"/>
  <c r="L91" i="20"/>
  <c r="K91" i="20"/>
  <c r="J91" i="20"/>
  <c r="I91" i="20"/>
  <c r="D86" i="20"/>
  <c r="E86" i="20" s="1"/>
  <c r="C86" i="20"/>
  <c r="B86" i="20"/>
  <c r="D85" i="20"/>
  <c r="E85" i="20" s="1"/>
  <c r="C85" i="20"/>
  <c r="B85" i="20"/>
  <c r="D84" i="20"/>
  <c r="E84" i="20" s="1"/>
  <c r="C84" i="20"/>
  <c r="B84" i="20"/>
  <c r="D83" i="20"/>
  <c r="E83" i="20" s="1"/>
  <c r="C83" i="20"/>
  <c r="B83" i="20"/>
  <c r="D82" i="20"/>
  <c r="E82" i="20" s="1"/>
  <c r="C82" i="20"/>
  <c r="B82" i="20"/>
  <c r="D81" i="20"/>
  <c r="E81" i="20" s="1"/>
  <c r="C81" i="20"/>
  <c r="B81" i="20"/>
  <c r="D80" i="20"/>
  <c r="E80" i="20" s="1"/>
  <c r="C80" i="20"/>
  <c r="B80" i="20"/>
  <c r="D79" i="20"/>
  <c r="E79" i="20" s="1"/>
  <c r="C79" i="20"/>
  <c r="B79" i="20"/>
  <c r="D78" i="20"/>
  <c r="E78" i="20" s="1"/>
  <c r="C78" i="20"/>
  <c r="B78" i="20"/>
  <c r="D77" i="20"/>
  <c r="E77" i="20" s="1"/>
  <c r="C77" i="20"/>
  <c r="B77" i="20"/>
  <c r="D76" i="20"/>
  <c r="E76" i="20" s="1"/>
  <c r="C76" i="20"/>
  <c r="B76" i="20"/>
  <c r="BS75" i="20"/>
  <c r="BR75" i="20"/>
  <c r="BQ75" i="20"/>
  <c r="BP75" i="20"/>
  <c r="BO75" i="20"/>
  <c r="BN75" i="20"/>
  <c r="BM75" i="20"/>
  <c r="BL75" i="20"/>
  <c r="BK75" i="20"/>
  <c r="BJ75" i="20"/>
  <c r="BI75" i="20"/>
  <c r="BH75" i="20"/>
  <c r="BG75" i="20"/>
  <c r="BF75" i="20"/>
  <c r="BE75" i="20"/>
  <c r="BD75" i="20"/>
  <c r="BC75" i="20"/>
  <c r="BB75" i="20"/>
  <c r="BA75" i="20"/>
  <c r="AZ75" i="20"/>
  <c r="B93" i="20" s="1"/>
  <c r="AY75" i="20"/>
  <c r="AX75" i="20"/>
  <c r="AW75" i="20"/>
  <c r="AV75" i="20"/>
  <c r="AU75" i="20"/>
  <c r="AT75" i="20"/>
  <c r="AS75" i="20"/>
  <c r="AR75" i="20"/>
  <c r="AQ75" i="20"/>
  <c r="AP75" i="20"/>
  <c r="AL75" i="20"/>
  <c r="AK75" i="20"/>
  <c r="AJ75" i="20"/>
  <c r="AI75" i="20"/>
  <c r="AH75" i="20"/>
  <c r="AG75" i="20"/>
  <c r="AF75" i="20"/>
  <c r="AE75" i="20"/>
  <c r="AD75" i="20"/>
  <c r="AC75" i="20"/>
  <c r="AB75" i="20"/>
  <c r="AA75" i="20"/>
  <c r="Z75" i="20"/>
  <c r="Y75" i="20"/>
  <c r="X75" i="20"/>
  <c r="W75" i="20"/>
  <c r="V75" i="20"/>
  <c r="U75" i="20"/>
  <c r="T75" i="20"/>
  <c r="S75" i="20"/>
  <c r="R75" i="20"/>
  <c r="Q75" i="20"/>
  <c r="P75" i="20"/>
  <c r="O75" i="20"/>
  <c r="N75" i="20"/>
  <c r="M75" i="20"/>
  <c r="L75" i="20"/>
  <c r="K75" i="20"/>
  <c r="J75" i="20"/>
  <c r="I75" i="20"/>
  <c r="D75" i="20" s="1"/>
  <c r="E75" i="20" s="1"/>
  <c r="BS74" i="20"/>
  <c r="BR74" i="20"/>
  <c r="BQ74" i="20"/>
  <c r="BP74" i="20"/>
  <c r="BO74" i="20"/>
  <c r="BN74" i="20"/>
  <c r="BM74" i="20"/>
  <c r="BL74" i="20"/>
  <c r="BK74" i="20"/>
  <c r="BJ74" i="20"/>
  <c r="BI74" i="20"/>
  <c r="BH74" i="20"/>
  <c r="BG74" i="20"/>
  <c r="BF74" i="20"/>
  <c r="BE74" i="20"/>
  <c r="BD74" i="20"/>
  <c r="BC74" i="20"/>
  <c r="BB74" i="20"/>
  <c r="BA74" i="20"/>
  <c r="AZ74" i="20"/>
  <c r="AY74" i="20"/>
  <c r="AX74" i="20"/>
  <c r="AW74" i="20"/>
  <c r="AV74" i="20"/>
  <c r="AU74" i="20"/>
  <c r="AT74" i="20"/>
  <c r="AS74" i="20"/>
  <c r="AR74" i="20"/>
  <c r="AQ74" i="20"/>
  <c r="AP74" i="20"/>
  <c r="AL74" i="20"/>
  <c r="AK74" i="20"/>
  <c r="AJ74" i="20"/>
  <c r="AI74" i="20"/>
  <c r="AH74" i="20"/>
  <c r="AG74" i="20"/>
  <c r="AF74" i="20"/>
  <c r="AE74" i="20"/>
  <c r="AD74" i="20"/>
  <c r="AC74" i="20"/>
  <c r="AB74" i="20"/>
  <c r="AA74" i="20"/>
  <c r="Z74" i="20"/>
  <c r="Y74" i="20"/>
  <c r="X74" i="20"/>
  <c r="W74" i="20"/>
  <c r="V74" i="20"/>
  <c r="U74" i="20"/>
  <c r="T74" i="20"/>
  <c r="S74" i="20"/>
  <c r="R74" i="20"/>
  <c r="Q74" i="20"/>
  <c r="P74" i="20"/>
  <c r="O74" i="20"/>
  <c r="N74" i="20"/>
  <c r="M74" i="20"/>
  <c r="L74" i="20"/>
  <c r="K74" i="20"/>
  <c r="J74" i="20"/>
  <c r="I74" i="20"/>
  <c r="BS73" i="20"/>
  <c r="BR73" i="20"/>
  <c r="BQ73" i="20"/>
  <c r="BP73" i="20"/>
  <c r="BO73" i="20"/>
  <c r="BN73" i="20"/>
  <c r="BM73" i="20"/>
  <c r="BL73" i="20"/>
  <c r="BK73" i="20"/>
  <c r="BJ73" i="20"/>
  <c r="BI73" i="20"/>
  <c r="BH73" i="20"/>
  <c r="BG73" i="20"/>
  <c r="BF73" i="20"/>
  <c r="BE73" i="20"/>
  <c r="BD73" i="20"/>
  <c r="BC73" i="20"/>
  <c r="BB73" i="20"/>
  <c r="BA73" i="20"/>
  <c r="AZ73" i="20"/>
  <c r="AY73" i="20"/>
  <c r="AX73" i="20"/>
  <c r="AW73" i="20"/>
  <c r="AV73" i="20"/>
  <c r="AU73" i="20"/>
  <c r="AT73" i="20"/>
  <c r="AS73" i="20"/>
  <c r="AR73" i="20"/>
  <c r="AQ73" i="20"/>
  <c r="AP73" i="20"/>
  <c r="AL73" i="20"/>
  <c r="AK73" i="20"/>
  <c r="AJ73" i="20"/>
  <c r="AI73" i="20"/>
  <c r="AH73" i="20"/>
  <c r="AG73" i="20"/>
  <c r="AF73" i="20"/>
  <c r="AE73" i="20"/>
  <c r="AD73" i="20"/>
  <c r="AC73" i="20"/>
  <c r="AB73" i="20"/>
  <c r="AA73" i="20"/>
  <c r="Z73" i="20"/>
  <c r="Y73" i="20"/>
  <c r="X73" i="20"/>
  <c r="W73" i="20"/>
  <c r="V73" i="20"/>
  <c r="U73" i="20"/>
  <c r="T73" i="20"/>
  <c r="S73" i="20"/>
  <c r="B73" i="20" s="1"/>
  <c r="R73" i="20"/>
  <c r="Q73" i="20"/>
  <c r="P73" i="20"/>
  <c r="O73" i="20"/>
  <c r="N73" i="20"/>
  <c r="M73" i="20"/>
  <c r="L73" i="20"/>
  <c r="K73" i="20"/>
  <c r="C73" i="20" s="1"/>
  <c r="J73" i="20"/>
  <c r="I73" i="20"/>
  <c r="D68" i="20"/>
  <c r="E68" i="20" s="1"/>
  <c r="C68" i="20"/>
  <c r="C32" i="20" s="1"/>
  <c r="B68" i="20"/>
  <c r="B32" i="20" s="1"/>
  <c r="D67" i="20"/>
  <c r="E67" i="20" s="1"/>
  <c r="C67" i="20"/>
  <c r="C31" i="20" s="1"/>
  <c r="B67" i="20"/>
  <c r="B31" i="20" s="1"/>
  <c r="D66" i="20"/>
  <c r="E66" i="20" s="1"/>
  <c r="C66" i="20"/>
  <c r="C30" i="20" s="1"/>
  <c r="B66" i="20"/>
  <c r="D65" i="20"/>
  <c r="E65" i="20" s="1"/>
  <c r="C65" i="20"/>
  <c r="C29" i="20" s="1"/>
  <c r="B65" i="20"/>
  <c r="B29" i="20" s="1"/>
  <c r="D64" i="20"/>
  <c r="E64" i="20" s="1"/>
  <c r="C64" i="20"/>
  <c r="C28" i="20" s="1"/>
  <c r="B64" i="20"/>
  <c r="B28" i="20" s="1"/>
  <c r="D63" i="20"/>
  <c r="E63" i="20" s="1"/>
  <c r="C63" i="20"/>
  <c r="C27" i="20" s="1"/>
  <c r="B63" i="20"/>
  <c r="B27" i="20" s="1"/>
  <c r="D62" i="20"/>
  <c r="E62" i="20" s="1"/>
  <c r="C62" i="20"/>
  <c r="B62" i="20"/>
  <c r="B26" i="20" s="1"/>
  <c r="D61" i="20"/>
  <c r="E61" i="20" s="1"/>
  <c r="C61" i="20"/>
  <c r="C25" i="20" s="1"/>
  <c r="B61" i="20"/>
  <c r="D60" i="20"/>
  <c r="E60" i="20" s="1"/>
  <c r="C60" i="20"/>
  <c r="B60" i="20"/>
  <c r="B24" i="20" s="1"/>
  <c r="D59" i="20"/>
  <c r="E59" i="20" s="1"/>
  <c r="C59" i="20"/>
  <c r="C23" i="20" s="1"/>
  <c r="B59" i="20"/>
  <c r="B23" i="20" s="1"/>
  <c r="D58" i="20"/>
  <c r="E58" i="20" s="1"/>
  <c r="C58" i="20"/>
  <c r="C22" i="20" s="1"/>
  <c r="B58" i="20"/>
  <c r="BS57" i="20"/>
  <c r="BR57" i="20"/>
  <c r="BQ57" i="20"/>
  <c r="BP57" i="20"/>
  <c r="BO57" i="20"/>
  <c r="BN57" i="20"/>
  <c r="BM57" i="20"/>
  <c r="BL57" i="20"/>
  <c r="BK57" i="20"/>
  <c r="BJ57" i="20"/>
  <c r="BI57" i="20"/>
  <c r="BH57" i="20"/>
  <c r="BG57" i="20"/>
  <c r="BF57" i="20"/>
  <c r="BE57" i="20"/>
  <c r="BD57" i="20"/>
  <c r="BC57" i="20"/>
  <c r="BB57" i="20"/>
  <c r="BA57" i="20"/>
  <c r="AZ57" i="20"/>
  <c r="AY57" i="20"/>
  <c r="AX57" i="20"/>
  <c r="AW57" i="20"/>
  <c r="AV57" i="20"/>
  <c r="AU57" i="20"/>
  <c r="AT57" i="20"/>
  <c r="AS57" i="20"/>
  <c r="AR57" i="20"/>
  <c r="AQ57" i="20"/>
  <c r="AP57" i="20"/>
  <c r="AL57" i="20"/>
  <c r="AK57" i="20"/>
  <c r="AJ57" i="20"/>
  <c r="AI57" i="20"/>
  <c r="AH57" i="20"/>
  <c r="AG57" i="20"/>
  <c r="AF57" i="20"/>
  <c r="AE57" i="20"/>
  <c r="AD57" i="20"/>
  <c r="AC57" i="20"/>
  <c r="AB57" i="20"/>
  <c r="AA57" i="20"/>
  <c r="Z57" i="20"/>
  <c r="Y57" i="20"/>
  <c r="X57" i="20"/>
  <c r="W57" i="20"/>
  <c r="V57" i="20"/>
  <c r="U57" i="20"/>
  <c r="T57" i="20"/>
  <c r="S57" i="20"/>
  <c r="R57" i="20"/>
  <c r="Q57" i="20"/>
  <c r="P57" i="20"/>
  <c r="O57" i="20"/>
  <c r="N57" i="20"/>
  <c r="M57" i="20"/>
  <c r="L57" i="20"/>
  <c r="K57" i="20"/>
  <c r="J57" i="20"/>
  <c r="I57" i="20"/>
  <c r="BS56" i="20"/>
  <c r="BR56" i="20"/>
  <c r="BQ56" i="20"/>
  <c r="BP56" i="20"/>
  <c r="BO56" i="20"/>
  <c r="BN56" i="20"/>
  <c r="BM56" i="20"/>
  <c r="BL56" i="20"/>
  <c r="BK56" i="20"/>
  <c r="BJ56" i="20"/>
  <c r="BI56" i="20"/>
  <c r="BH56" i="20"/>
  <c r="BG56" i="20"/>
  <c r="BF56" i="20"/>
  <c r="BE56" i="20"/>
  <c r="BD56" i="20"/>
  <c r="BC56" i="20"/>
  <c r="BB56" i="20"/>
  <c r="BA56" i="20"/>
  <c r="AZ56" i="20"/>
  <c r="AY56" i="20"/>
  <c r="AX56" i="20"/>
  <c r="AW56" i="20"/>
  <c r="AV56" i="20"/>
  <c r="AU56" i="20"/>
  <c r="AT56" i="20"/>
  <c r="AS56" i="20"/>
  <c r="AR56" i="20"/>
  <c r="AQ56" i="20"/>
  <c r="AP56" i="20"/>
  <c r="AL56" i="20"/>
  <c r="AK56" i="20"/>
  <c r="AJ56" i="20"/>
  <c r="AI56" i="20"/>
  <c r="AH56" i="20"/>
  <c r="AG56" i="20"/>
  <c r="AF56" i="20"/>
  <c r="AE56" i="20"/>
  <c r="AD56" i="20"/>
  <c r="AC56" i="20"/>
  <c r="AB56" i="20"/>
  <c r="AA56" i="20"/>
  <c r="Z56" i="20"/>
  <c r="Y56" i="20"/>
  <c r="X56" i="20"/>
  <c r="W56" i="20"/>
  <c r="V56" i="20"/>
  <c r="U56" i="20"/>
  <c r="T56" i="20"/>
  <c r="S56" i="20"/>
  <c r="R56" i="20"/>
  <c r="Q56" i="20"/>
  <c r="P56" i="20"/>
  <c r="O56" i="20"/>
  <c r="N56" i="20"/>
  <c r="M56" i="20"/>
  <c r="L56" i="20"/>
  <c r="K56" i="20"/>
  <c r="J56" i="20"/>
  <c r="I56" i="20"/>
  <c r="BS55" i="20"/>
  <c r="BR55" i="20"/>
  <c r="BQ55" i="20"/>
  <c r="BP55" i="20"/>
  <c r="BO55" i="20"/>
  <c r="BN55" i="20"/>
  <c r="BM55" i="20"/>
  <c r="BL55" i="20"/>
  <c r="BK55" i="20"/>
  <c r="BJ55" i="20"/>
  <c r="BI55" i="20"/>
  <c r="BH55" i="20"/>
  <c r="BG55" i="20"/>
  <c r="BF55" i="20"/>
  <c r="BE55" i="20"/>
  <c r="BD55" i="20"/>
  <c r="BC55" i="20"/>
  <c r="BB55" i="20"/>
  <c r="BA55" i="20"/>
  <c r="AZ55" i="20"/>
  <c r="AY55" i="20"/>
  <c r="AX55" i="20"/>
  <c r="AW55" i="20"/>
  <c r="AV55" i="20"/>
  <c r="AU55" i="20"/>
  <c r="AT55" i="20"/>
  <c r="AS55" i="20"/>
  <c r="AR55" i="20"/>
  <c r="AQ55" i="20"/>
  <c r="AP55" i="20"/>
  <c r="AL55" i="20"/>
  <c r="AK55" i="20"/>
  <c r="AJ55" i="20"/>
  <c r="AI55" i="20"/>
  <c r="AH55" i="20"/>
  <c r="AG55" i="20"/>
  <c r="AF55" i="20"/>
  <c r="AE55" i="20"/>
  <c r="AD55" i="20"/>
  <c r="AC55" i="20"/>
  <c r="AB55" i="20"/>
  <c r="AA55" i="20"/>
  <c r="Z55" i="20"/>
  <c r="Y55" i="20"/>
  <c r="X55" i="20"/>
  <c r="W55" i="20"/>
  <c r="V55" i="20"/>
  <c r="U55" i="20"/>
  <c r="T55" i="20"/>
  <c r="S55" i="20"/>
  <c r="R55" i="20"/>
  <c r="Q55" i="20"/>
  <c r="P55" i="20"/>
  <c r="O55" i="20"/>
  <c r="N55" i="20"/>
  <c r="M55" i="20"/>
  <c r="L55" i="20"/>
  <c r="K55" i="20"/>
  <c r="J55" i="20"/>
  <c r="I55" i="20"/>
  <c r="D50" i="20"/>
  <c r="E50" i="20" s="1"/>
  <c r="C50" i="20"/>
  <c r="B50" i="20"/>
  <c r="D49" i="20"/>
  <c r="E49" i="20" s="1"/>
  <c r="C49" i="20"/>
  <c r="B49" i="20"/>
  <c r="D48" i="20"/>
  <c r="E48" i="20" s="1"/>
  <c r="C48" i="20"/>
  <c r="B48" i="20"/>
  <c r="D47" i="20"/>
  <c r="E47" i="20" s="1"/>
  <c r="C47" i="20"/>
  <c r="B47" i="20"/>
  <c r="D46" i="20"/>
  <c r="E46" i="20" s="1"/>
  <c r="C46" i="20"/>
  <c r="B46" i="20"/>
  <c r="D45" i="20"/>
  <c r="E45" i="20" s="1"/>
  <c r="C45" i="20"/>
  <c r="B45" i="20"/>
  <c r="D44" i="20"/>
  <c r="E44" i="20" s="1"/>
  <c r="C44" i="20"/>
  <c r="B44" i="20"/>
  <c r="D43" i="20"/>
  <c r="E43" i="20" s="1"/>
  <c r="C43" i="20"/>
  <c r="B43" i="20"/>
  <c r="D42" i="20"/>
  <c r="E42" i="20" s="1"/>
  <c r="C42" i="20"/>
  <c r="B42" i="20"/>
  <c r="D41" i="20"/>
  <c r="E41" i="20" s="1"/>
  <c r="C41" i="20"/>
  <c r="B41" i="20"/>
  <c r="D40" i="20"/>
  <c r="E40" i="20" s="1"/>
  <c r="C40" i="20"/>
  <c r="B40" i="20"/>
  <c r="BS39" i="20"/>
  <c r="BR39" i="20"/>
  <c r="BQ39" i="20"/>
  <c r="BP39" i="20"/>
  <c r="BO39" i="20"/>
  <c r="BN39" i="20"/>
  <c r="BM39" i="20"/>
  <c r="BL39" i="20"/>
  <c r="BK39" i="20"/>
  <c r="BJ39" i="20"/>
  <c r="BI39" i="20"/>
  <c r="BH39" i="20"/>
  <c r="BG39" i="20"/>
  <c r="BF39" i="20"/>
  <c r="BE39" i="20"/>
  <c r="BD39" i="20"/>
  <c r="BC39" i="20"/>
  <c r="BB39" i="20"/>
  <c r="BA39" i="20"/>
  <c r="AZ39" i="20"/>
  <c r="AY39" i="20"/>
  <c r="AX39" i="20"/>
  <c r="AW39" i="20"/>
  <c r="AV39" i="20"/>
  <c r="AU39" i="20"/>
  <c r="AT39" i="20"/>
  <c r="AS39" i="20"/>
  <c r="AR39" i="20"/>
  <c r="AQ39" i="20"/>
  <c r="AP39" i="20"/>
  <c r="AL39" i="20"/>
  <c r="AK39" i="20"/>
  <c r="AJ39" i="20"/>
  <c r="AI39" i="20"/>
  <c r="AH39" i="20"/>
  <c r="AG39" i="20"/>
  <c r="AF39" i="20"/>
  <c r="AE39" i="20"/>
  <c r="AD39" i="20"/>
  <c r="AC39" i="20"/>
  <c r="AB39" i="20"/>
  <c r="AA39" i="20"/>
  <c r="Z39" i="20"/>
  <c r="Y39" i="20"/>
  <c r="X39" i="20"/>
  <c r="W39" i="20"/>
  <c r="V39" i="20"/>
  <c r="U39" i="20"/>
  <c r="T39" i="20"/>
  <c r="S39" i="20"/>
  <c r="R39" i="20"/>
  <c r="Q39" i="20"/>
  <c r="P39" i="20"/>
  <c r="O39" i="20"/>
  <c r="N39" i="20"/>
  <c r="M39" i="20"/>
  <c r="L39" i="20"/>
  <c r="K39" i="20"/>
  <c r="J39" i="20"/>
  <c r="I39" i="20"/>
  <c r="BS38" i="20"/>
  <c r="BR38" i="20"/>
  <c r="BQ38" i="20"/>
  <c r="BP38" i="20"/>
  <c r="BO38" i="20"/>
  <c r="BN38" i="20"/>
  <c r="BM38" i="20"/>
  <c r="BL38" i="20"/>
  <c r="BK38" i="20"/>
  <c r="BJ38" i="20"/>
  <c r="BI38" i="20"/>
  <c r="BH38" i="20"/>
  <c r="BG38" i="20"/>
  <c r="BF38" i="20"/>
  <c r="BE38" i="20"/>
  <c r="BD38" i="20"/>
  <c r="BC38" i="20"/>
  <c r="BB38" i="20"/>
  <c r="BA38" i="20"/>
  <c r="AZ38" i="20"/>
  <c r="AY38" i="20"/>
  <c r="AX38" i="20"/>
  <c r="AW38" i="20"/>
  <c r="AV38" i="20"/>
  <c r="AU38" i="20"/>
  <c r="AT38" i="20"/>
  <c r="AS38" i="20"/>
  <c r="AR38" i="20"/>
  <c r="AQ38" i="20"/>
  <c r="AP38" i="20"/>
  <c r="AL38" i="20"/>
  <c r="AK38" i="20"/>
  <c r="AJ38" i="20"/>
  <c r="AI38" i="20"/>
  <c r="AH38" i="20"/>
  <c r="AG38" i="20"/>
  <c r="AF38" i="20"/>
  <c r="AE38" i="20"/>
  <c r="AD38" i="20"/>
  <c r="AC38" i="20"/>
  <c r="AB38" i="20"/>
  <c r="AA38" i="20"/>
  <c r="Z38" i="20"/>
  <c r="Y38" i="20"/>
  <c r="X38" i="20"/>
  <c r="W38" i="20"/>
  <c r="V38" i="20"/>
  <c r="U38" i="20"/>
  <c r="T38" i="20"/>
  <c r="S38" i="20"/>
  <c r="R38" i="20"/>
  <c r="Q38" i="20"/>
  <c r="P38" i="20"/>
  <c r="O38" i="20"/>
  <c r="N38" i="20"/>
  <c r="M38" i="20"/>
  <c r="L38" i="20"/>
  <c r="K38" i="20"/>
  <c r="J38" i="20"/>
  <c r="I38" i="20"/>
  <c r="BS37" i="20"/>
  <c r="BR37" i="20"/>
  <c r="BQ37" i="20"/>
  <c r="BP37" i="20"/>
  <c r="BO37" i="20"/>
  <c r="BN37" i="20"/>
  <c r="BM37" i="20"/>
  <c r="BL37" i="20"/>
  <c r="BK37" i="20"/>
  <c r="BJ37" i="20"/>
  <c r="BI37" i="20"/>
  <c r="BH37" i="20"/>
  <c r="BG37" i="20"/>
  <c r="BF37" i="20"/>
  <c r="BE37" i="20"/>
  <c r="BD37" i="20"/>
  <c r="BC37" i="20"/>
  <c r="BB37" i="20"/>
  <c r="BA37" i="20"/>
  <c r="AZ37" i="20"/>
  <c r="AY37" i="20"/>
  <c r="AX37" i="20"/>
  <c r="AW37" i="20"/>
  <c r="AV37" i="20"/>
  <c r="AU37" i="20"/>
  <c r="AT37" i="20"/>
  <c r="AS37" i="20"/>
  <c r="AR37" i="20"/>
  <c r="AQ37" i="20"/>
  <c r="AP37" i="20"/>
  <c r="AL37" i="20"/>
  <c r="AK37" i="20"/>
  <c r="AJ37" i="20"/>
  <c r="AI37" i="20"/>
  <c r="AH37" i="20"/>
  <c r="AG37" i="20"/>
  <c r="AF37" i="20"/>
  <c r="AE37" i="20"/>
  <c r="AD37" i="20"/>
  <c r="AC37" i="20"/>
  <c r="AB37" i="20"/>
  <c r="AA37" i="20"/>
  <c r="Z37" i="20"/>
  <c r="Y37" i="20"/>
  <c r="X37" i="20"/>
  <c r="W37" i="20"/>
  <c r="V37" i="20"/>
  <c r="U37" i="20"/>
  <c r="T37" i="20"/>
  <c r="S37" i="20"/>
  <c r="R37" i="20"/>
  <c r="Q37" i="20"/>
  <c r="P37" i="20"/>
  <c r="O37" i="20"/>
  <c r="N37" i="20"/>
  <c r="M37" i="20"/>
  <c r="L37" i="20"/>
  <c r="K37" i="20"/>
  <c r="J37" i="20"/>
  <c r="I37" i="20"/>
  <c r="G32" i="20"/>
  <c r="G31" i="20"/>
  <c r="G30" i="20"/>
  <c r="B30" i="20"/>
  <c r="G29" i="20"/>
  <c r="G28" i="20"/>
  <c r="G27" i="20"/>
  <c r="G26" i="20"/>
  <c r="C26" i="20"/>
  <c r="G25" i="20"/>
  <c r="B25" i="20"/>
  <c r="G24" i="20"/>
  <c r="C24" i="20"/>
  <c r="G23" i="20"/>
  <c r="G22" i="20"/>
  <c r="B22" i="20"/>
  <c r="F21" i="20"/>
  <c r="G21" i="20" s="1"/>
  <c r="F20" i="20"/>
  <c r="G20" i="20" s="1"/>
  <c r="F19" i="20"/>
  <c r="G19" i="20" s="1"/>
  <c r="D123" i="19"/>
  <c r="E123" i="19" s="1"/>
  <c r="C123" i="19"/>
  <c r="B123" i="19"/>
  <c r="D122" i="19"/>
  <c r="E122" i="19" s="1"/>
  <c r="C122" i="19"/>
  <c r="B122" i="19"/>
  <c r="D121" i="19"/>
  <c r="E121" i="19" s="1"/>
  <c r="C121" i="19"/>
  <c r="B121" i="19"/>
  <c r="D120" i="19"/>
  <c r="E120" i="19" s="1"/>
  <c r="C120" i="19"/>
  <c r="B120" i="19"/>
  <c r="D119" i="19"/>
  <c r="E119" i="19" s="1"/>
  <c r="C119" i="19"/>
  <c r="B119" i="19"/>
  <c r="D118" i="19"/>
  <c r="E118" i="19" s="1"/>
  <c r="C118" i="19"/>
  <c r="B118" i="19"/>
  <c r="D117" i="19"/>
  <c r="E117" i="19" s="1"/>
  <c r="C117" i="19"/>
  <c r="B117" i="19"/>
  <c r="D116" i="19"/>
  <c r="E116" i="19" s="1"/>
  <c r="C116" i="19"/>
  <c r="B116" i="19"/>
  <c r="D115" i="19"/>
  <c r="E115" i="19" s="1"/>
  <c r="C115" i="19"/>
  <c r="B115" i="19"/>
  <c r="D114" i="19"/>
  <c r="E114" i="19" s="1"/>
  <c r="C114" i="19"/>
  <c r="B114" i="19"/>
  <c r="D113" i="19"/>
  <c r="E113" i="19" s="1"/>
  <c r="C113" i="19"/>
  <c r="B113" i="19"/>
  <c r="D112" i="19"/>
  <c r="E112" i="19" s="1"/>
  <c r="C112" i="19"/>
  <c r="B112" i="19"/>
  <c r="D111" i="19"/>
  <c r="E111" i="19" s="1"/>
  <c r="C111" i="19"/>
  <c r="B111" i="19"/>
  <c r="D110" i="19"/>
  <c r="E110" i="19" s="1"/>
  <c r="C110" i="19"/>
  <c r="B110" i="19"/>
  <c r="D104" i="19"/>
  <c r="E104" i="19" s="1"/>
  <c r="C104" i="19"/>
  <c r="B104" i="19"/>
  <c r="D103" i="19"/>
  <c r="E103" i="19" s="1"/>
  <c r="C103" i="19"/>
  <c r="B103" i="19"/>
  <c r="D102" i="19"/>
  <c r="E102" i="19" s="1"/>
  <c r="C102" i="19"/>
  <c r="B102" i="19"/>
  <c r="D101" i="19"/>
  <c r="E101" i="19" s="1"/>
  <c r="C101" i="19"/>
  <c r="B101" i="19"/>
  <c r="D100" i="19"/>
  <c r="E100" i="19" s="1"/>
  <c r="C100" i="19"/>
  <c r="B100" i="19"/>
  <c r="D99" i="19"/>
  <c r="E99" i="19" s="1"/>
  <c r="C99" i="19"/>
  <c r="B99" i="19"/>
  <c r="D98" i="19"/>
  <c r="E98" i="19" s="1"/>
  <c r="C98" i="19"/>
  <c r="B98" i="19"/>
  <c r="D97" i="19"/>
  <c r="E97" i="19" s="1"/>
  <c r="C97" i="19"/>
  <c r="B97" i="19"/>
  <c r="D96" i="19"/>
  <c r="E96" i="19" s="1"/>
  <c r="C96" i="19"/>
  <c r="B96" i="19"/>
  <c r="D95" i="19"/>
  <c r="E95" i="19" s="1"/>
  <c r="C95" i="19"/>
  <c r="B95" i="19"/>
  <c r="D94" i="19"/>
  <c r="E94" i="19" s="1"/>
  <c r="C94" i="19"/>
  <c r="B94" i="19"/>
  <c r="BS93" i="19"/>
  <c r="BR93" i="19"/>
  <c r="BQ93" i="19"/>
  <c r="BP93" i="19"/>
  <c r="BO93" i="19"/>
  <c r="BN93" i="19"/>
  <c r="BM93" i="19"/>
  <c r="BL93" i="19"/>
  <c r="BK93" i="19"/>
  <c r="BJ93" i="19"/>
  <c r="BI93" i="19"/>
  <c r="BH93" i="19"/>
  <c r="BG93" i="19"/>
  <c r="BF93" i="19"/>
  <c r="BE93" i="19"/>
  <c r="BD93" i="19"/>
  <c r="BC93" i="19"/>
  <c r="BB93" i="19"/>
  <c r="BA93" i="19"/>
  <c r="AZ93" i="19"/>
  <c r="AY93" i="19"/>
  <c r="AX93" i="19"/>
  <c r="AW93" i="19"/>
  <c r="AV93" i="19"/>
  <c r="AU93" i="19"/>
  <c r="AT93" i="19"/>
  <c r="AS93" i="19"/>
  <c r="AR93" i="19"/>
  <c r="AQ93" i="19"/>
  <c r="AP93" i="19"/>
  <c r="AL93" i="19"/>
  <c r="AK93" i="19"/>
  <c r="AJ93" i="19"/>
  <c r="AI93" i="19"/>
  <c r="AH93" i="19"/>
  <c r="AG93" i="19"/>
  <c r="AF93" i="19"/>
  <c r="AE93" i="19"/>
  <c r="AD93" i="19"/>
  <c r="AC93" i="19"/>
  <c r="AB93" i="19"/>
  <c r="AA93" i="19"/>
  <c r="Z93" i="19"/>
  <c r="Y93" i="19"/>
  <c r="X93" i="19"/>
  <c r="W93" i="19"/>
  <c r="V93" i="19"/>
  <c r="U93" i="19"/>
  <c r="T93" i="19"/>
  <c r="S93" i="19"/>
  <c r="R93" i="19"/>
  <c r="Q93" i="19"/>
  <c r="P93" i="19"/>
  <c r="O93" i="19"/>
  <c r="N93" i="19"/>
  <c r="M93" i="19"/>
  <c r="L93" i="19"/>
  <c r="K93" i="19"/>
  <c r="J93" i="19"/>
  <c r="I93" i="19"/>
  <c r="BS92" i="19"/>
  <c r="BR92" i="19"/>
  <c r="BQ92" i="19"/>
  <c r="BP92" i="19"/>
  <c r="BO92" i="19"/>
  <c r="BN92" i="19"/>
  <c r="BM92" i="19"/>
  <c r="BL92" i="19"/>
  <c r="BK92" i="19"/>
  <c r="BJ92" i="19"/>
  <c r="BI92" i="19"/>
  <c r="BH92" i="19"/>
  <c r="BG92" i="19"/>
  <c r="BF92" i="19"/>
  <c r="BE92" i="19"/>
  <c r="BD92" i="19"/>
  <c r="BC92" i="19"/>
  <c r="BB92" i="19"/>
  <c r="BA92" i="19"/>
  <c r="AZ92" i="19"/>
  <c r="AY92" i="19"/>
  <c r="AX92" i="19"/>
  <c r="AW92" i="19"/>
  <c r="AV92" i="19"/>
  <c r="AU92" i="19"/>
  <c r="AT92" i="19"/>
  <c r="AS92" i="19"/>
  <c r="AR92" i="19"/>
  <c r="AQ92" i="19"/>
  <c r="AP92" i="19"/>
  <c r="AL92" i="19"/>
  <c r="AK92" i="19"/>
  <c r="AJ92" i="19"/>
  <c r="AI92" i="19"/>
  <c r="AH92" i="19"/>
  <c r="AG92" i="19"/>
  <c r="AF92" i="19"/>
  <c r="AE92" i="19"/>
  <c r="AD92" i="19"/>
  <c r="AC92" i="19"/>
  <c r="AB92" i="19"/>
  <c r="AA92" i="19"/>
  <c r="Z92" i="19"/>
  <c r="Y92" i="19"/>
  <c r="X92" i="19"/>
  <c r="W92" i="19"/>
  <c r="V92" i="19"/>
  <c r="U92" i="19"/>
  <c r="T92" i="19"/>
  <c r="S92" i="19"/>
  <c r="R92" i="19"/>
  <c r="Q92" i="19"/>
  <c r="P92" i="19"/>
  <c r="O92" i="19"/>
  <c r="N92" i="19"/>
  <c r="M92" i="19"/>
  <c r="L92" i="19"/>
  <c r="K92" i="19"/>
  <c r="J92" i="19"/>
  <c r="I92" i="19"/>
  <c r="BS91" i="19"/>
  <c r="BR91" i="19"/>
  <c r="BQ91" i="19"/>
  <c r="BP91" i="19"/>
  <c r="BO91" i="19"/>
  <c r="BN91" i="19"/>
  <c r="BM91" i="19"/>
  <c r="BL91" i="19"/>
  <c r="BK91" i="19"/>
  <c r="BJ91" i="19"/>
  <c r="BI91" i="19"/>
  <c r="BH91" i="19"/>
  <c r="BG91" i="19"/>
  <c r="BF91" i="19"/>
  <c r="BE91" i="19"/>
  <c r="BD91" i="19"/>
  <c r="BC91" i="19"/>
  <c r="BB91" i="19"/>
  <c r="BA91" i="19"/>
  <c r="AZ91" i="19"/>
  <c r="AY91" i="19"/>
  <c r="AX91" i="19"/>
  <c r="AW91" i="19"/>
  <c r="AV91" i="19"/>
  <c r="AU91" i="19"/>
  <c r="AT91" i="19"/>
  <c r="AS91" i="19"/>
  <c r="AR91" i="19"/>
  <c r="AQ91" i="19"/>
  <c r="AP91" i="19"/>
  <c r="AL91" i="19"/>
  <c r="AK91" i="19"/>
  <c r="AJ91" i="19"/>
  <c r="AI91" i="19"/>
  <c r="AH91" i="19"/>
  <c r="AG91" i="19"/>
  <c r="AF91" i="19"/>
  <c r="AE91" i="19"/>
  <c r="AD91" i="19"/>
  <c r="AC91" i="19"/>
  <c r="AB91" i="19"/>
  <c r="AA91" i="19"/>
  <c r="Z91" i="19"/>
  <c r="Y91" i="19"/>
  <c r="X91" i="19"/>
  <c r="W91" i="19"/>
  <c r="V91" i="19"/>
  <c r="U91" i="19"/>
  <c r="T91" i="19"/>
  <c r="S91" i="19"/>
  <c r="R91" i="19"/>
  <c r="Q91" i="19"/>
  <c r="P91" i="19"/>
  <c r="O91" i="19"/>
  <c r="N91" i="19"/>
  <c r="M91" i="19"/>
  <c r="L91" i="19"/>
  <c r="K91" i="19"/>
  <c r="J91" i="19"/>
  <c r="I91" i="19"/>
  <c r="D86" i="19"/>
  <c r="E86" i="19" s="1"/>
  <c r="C86" i="19"/>
  <c r="B86" i="19"/>
  <c r="D85" i="19"/>
  <c r="E85" i="19" s="1"/>
  <c r="C85" i="19"/>
  <c r="B85" i="19"/>
  <c r="D84" i="19"/>
  <c r="E84" i="19" s="1"/>
  <c r="C84" i="19"/>
  <c r="B84" i="19"/>
  <c r="D83" i="19"/>
  <c r="E83" i="19" s="1"/>
  <c r="C83" i="19"/>
  <c r="B83" i="19"/>
  <c r="D82" i="19"/>
  <c r="E82" i="19" s="1"/>
  <c r="C82" i="19"/>
  <c r="B82" i="19"/>
  <c r="D81" i="19"/>
  <c r="E81" i="19" s="1"/>
  <c r="C81" i="19"/>
  <c r="B81" i="19"/>
  <c r="D80" i="19"/>
  <c r="E80" i="19" s="1"/>
  <c r="C80" i="19"/>
  <c r="B80" i="19"/>
  <c r="D79" i="19"/>
  <c r="E79" i="19" s="1"/>
  <c r="C79" i="19"/>
  <c r="B79" i="19"/>
  <c r="D78" i="19"/>
  <c r="E78" i="19" s="1"/>
  <c r="C78" i="19"/>
  <c r="B78" i="19"/>
  <c r="D77" i="19"/>
  <c r="E77" i="19" s="1"/>
  <c r="C77" i="19"/>
  <c r="B77" i="19"/>
  <c r="D76" i="19"/>
  <c r="E76" i="19" s="1"/>
  <c r="C76" i="19"/>
  <c r="B76" i="19"/>
  <c r="BS75" i="19"/>
  <c r="BR75" i="19"/>
  <c r="BQ75" i="19"/>
  <c r="BP75" i="19"/>
  <c r="BO75" i="19"/>
  <c r="BN75" i="19"/>
  <c r="BM75" i="19"/>
  <c r="BL75" i="19"/>
  <c r="BK75" i="19"/>
  <c r="BJ75" i="19"/>
  <c r="BI75" i="19"/>
  <c r="BH75" i="19"/>
  <c r="BG75" i="19"/>
  <c r="BF75" i="19"/>
  <c r="BE75" i="19"/>
  <c r="BD75" i="19"/>
  <c r="BC75" i="19"/>
  <c r="BB75" i="19"/>
  <c r="BA75" i="19"/>
  <c r="AZ75" i="19"/>
  <c r="AY75" i="19"/>
  <c r="AX75" i="19"/>
  <c r="AW75" i="19"/>
  <c r="AV75" i="19"/>
  <c r="AU75" i="19"/>
  <c r="AT75" i="19"/>
  <c r="AS75" i="19"/>
  <c r="AR75" i="19"/>
  <c r="AQ75" i="19"/>
  <c r="AP75" i="19"/>
  <c r="AL75" i="19"/>
  <c r="AK75" i="19"/>
  <c r="AJ75" i="19"/>
  <c r="AI75" i="19"/>
  <c r="AH75" i="19"/>
  <c r="AG75" i="19"/>
  <c r="AF75" i="19"/>
  <c r="AE75" i="19"/>
  <c r="AD75" i="19"/>
  <c r="AC75" i="19"/>
  <c r="AB75" i="19"/>
  <c r="AA75" i="19"/>
  <c r="Z75" i="19"/>
  <c r="Y75" i="19"/>
  <c r="X75" i="19"/>
  <c r="W75" i="19"/>
  <c r="V75" i="19"/>
  <c r="U75" i="19"/>
  <c r="T75" i="19"/>
  <c r="S75" i="19"/>
  <c r="R75" i="19"/>
  <c r="Q75" i="19"/>
  <c r="P75" i="19"/>
  <c r="O75" i="19"/>
  <c r="N75" i="19"/>
  <c r="M75" i="19"/>
  <c r="L75" i="19"/>
  <c r="K75" i="19"/>
  <c r="J75" i="19"/>
  <c r="I75" i="19"/>
  <c r="BS74" i="19"/>
  <c r="BR74" i="19"/>
  <c r="BQ74" i="19"/>
  <c r="BP74" i="19"/>
  <c r="BO74" i="19"/>
  <c r="BN74" i="19"/>
  <c r="BM74" i="19"/>
  <c r="BL74" i="19"/>
  <c r="BK74" i="19"/>
  <c r="BJ74" i="19"/>
  <c r="BI74" i="19"/>
  <c r="BH74" i="19"/>
  <c r="BG74" i="19"/>
  <c r="BF74" i="19"/>
  <c r="BE74" i="19"/>
  <c r="BD74" i="19"/>
  <c r="BC74" i="19"/>
  <c r="BB74" i="19"/>
  <c r="BA74" i="19"/>
  <c r="AZ74" i="19"/>
  <c r="AY74" i="19"/>
  <c r="AX74" i="19"/>
  <c r="AW74" i="19"/>
  <c r="AV74" i="19"/>
  <c r="AU74" i="19"/>
  <c r="AT74" i="19"/>
  <c r="AS74" i="19"/>
  <c r="AR74" i="19"/>
  <c r="AQ74" i="19"/>
  <c r="AP74" i="19"/>
  <c r="AL74" i="19"/>
  <c r="AK74" i="19"/>
  <c r="AJ74" i="19"/>
  <c r="AI74" i="19"/>
  <c r="AH74" i="19"/>
  <c r="AG74" i="19"/>
  <c r="AF74" i="19"/>
  <c r="AE74" i="19"/>
  <c r="AD74" i="19"/>
  <c r="AC74" i="19"/>
  <c r="AB74" i="19"/>
  <c r="AA74" i="19"/>
  <c r="Z74" i="19"/>
  <c r="Y74" i="19"/>
  <c r="X74" i="19"/>
  <c r="W74" i="19"/>
  <c r="V74" i="19"/>
  <c r="U74" i="19"/>
  <c r="T74" i="19"/>
  <c r="S74" i="19"/>
  <c r="R74" i="19"/>
  <c r="Q74" i="19"/>
  <c r="P74" i="19"/>
  <c r="O74" i="19"/>
  <c r="N74" i="19"/>
  <c r="M74" i="19"/>
  <c r="L74" i="19"/>
  <c r="K74" i="19"/>
  <c r="J74" i="19"/>
  <c r="I74" i="19"/>
  <c r="BS73" i="19"/>
  <c r="BR73" i="19"/>
  <c r="BQ73" i="19"/>
  <c r="BP73" i="19"/>
  <c r="BO73" i="19"/>
  <c r="BN73" i="19"/>
  <c r="BM73" i="19"/>
  <c r="BL73" i="19"/>
  <c r="BK73" i="19"/>
  <c r="BJ73" i="19"/>
  <c r="BI73" i="19"/>
  <c r="BH73" i="19"/>
  <c r="BG73" i="19"/>
  <c r="BF73" i="19"/>
  <c r="BE73" i="19"/>
  <c r="BD73" i="19"/>
  <c r="BC73" i="19"/>
  <c r="BB73" i="19"/>
  <c r="BA73" i="19"/>
  <c r="AZ73" i="19"/>
  <c r="AY73" i="19"/>
  <c r="AX73" i="19"/>
  <c r="AW73" i="19"/>
  <c r="AV73" i="19"/>
  <c r="AU73" i="19"/>
  <c r="AT73" i="19"/>
  <c r="AS73" i="19"/>
  <c r="AR73" i="19"/>
  <c r="AQ73" i="19"/>
  <c r="AP73" i="19"/>
  <c r="AL73" i="19"/>
  <c r="AK73" i="19"/>
  <c r="AJ73" i="19"/>
  <c r="AI73" i="19"/>
  <c r="AH73" i="19"/>
  <c r="AG73" i="19"/>
  <c r="AF73" i="19"/>
  <c r="AE73" i="19"/>
  <c r="AD73" i="19"/>
  <c r="AC73" i="19"/>
  <c r="AB73" i="19"/>
  <c r="AA73" i="19"/>
  <c r="Z73" i="19"/>
  <c r="Y73" i="19"/>
  <c r="X73" i="19"/>
  <c r="W73" i="19"/>
  <c r="V73" i="19"/>
  <c r="U73" i="19"/>
  <c r="T73" i="19"/>
  <c r="S73" i="19"/>
  <c r="R73" i="19"/>
  <c r="Q73" i="19"/>
  <c r="P73" i="19"/>
  <c r="O73" i="19"/>
  <c r="N73" i="19"/>
  <c r="M73" i="19"/>
  <c r="L73" i="19"/>
  <c r="K73" i="19"/>
  <c r="J73" i="19"/>
  <c r="I73" i="19"/>
  <c r="D68" i="19"/>
  <c r="E68" i="19" s="1"/>
  <c r="C68" i="19"/>
  <c r="B68" i="19"/>
  <c r="D67" i="19"/>
  <c r="E67" i="19" s="1"/>
  <c r="C67" i="19"/>
  <c r="C31" i="19" s="1"/>
  <c r="B67" i="19"/>
  <c r="D66" i="19"/>
  <c r="E66" i="19" s="1"/>
  <c r="C66" i="19"/>
  <c r="B66" i="19"/>
  <c r="B30" i="19" s="1"/>
  <c r="D65" i="19"/>
  <c r="E65" i="19" s="1"/>
  <c r="C65" i="19"/>
  <c r="B65" i="19"/>
  <c r="D64" i="19"/>
  <c r="E64" i="19" s="1"/>
  <c r="C64" i="19"/>
  <c r="B64" i="19"/>
  <c r="D63" i="19"/>
  <c r="E63" i="19" s="1"/>
  <c r="C63" i="19"/>
  <c r="C27" i="19" s="1"/>
  <c r="B63" i="19"/>
  <c r="D62" i="19"/>
  <c r="E62" i="19" s="1"/>
  <c r="C62" i="19"/>
  <c r="B62" i="19"/>
  <c r="B26" i="19" s="1"/>
  <c r="D61" i="19"/>
  <c r="E61" i="19" s="1"/>
  <c r="C61" i="19"/>
  <c r="B61" i="19"/>
  <c r="D60" i="19"/>
  <c r="E60" i="19" s="1"/>
  <c r="C60" i="19"/>
  <c r="B60" i="19"/>
  <c r="B24" i="19" s="1"/>
  <c r="D59" i="19"/>
  <c r="E59" i="19" s="1"/>
  <c r="C59" i="19"/>
  <c r="C23" i="19" s="1"/>
  <c r="B59" i="19"/>
  <c r="D58" i="19"/>
  <c r="E58" i="19" s="1"/>
  <c r="C58" i="19"/>
  <c r="B58" i="19"/>
  <c r="B22" i="19" s="1"/>
  <c r="BS57" i="19"/>
  <c r="BR57" i="19"/>
  <c r="BQ57" i="19"/>
  <c r="BP57" i="19"/>
  <c r="BO57" i="19"/>
  <c r="BN57" i="19"/>
  <c r="BM57" i="19"/>
  <c r="BL57" i="19"/>
  <c r="BK57" i="19"/>
  <c r="BJ57" i="19"/>
  <c r="BI57" i="19"/>
  <c r="BH57" i="19"/>
  <c r="BG57" i="19"/>
  <c r="BF57" i="19"/>
  <c r="BE57" i="19"/>
  <c r="BD57" i="19"/>
  <c r="BC57" i="19"/>
  <c r="BB57" i="19"/>
  <c r="BA57" i="19"/>
  <c r="AZ57" i="19"/>
  <c r="AY57" i="19"/>
  <c r="AX57" i="19"/>
  <c r="AW57" i="19"/>
  <c r="AV57" i="19"/>
  <c r="AU57" i="19"/>
  <c r="AT57" i="19"/>
  <c r="AS57" i="19"/>
  <c r="AR57" i="19"/>
  <c r="AQ57" i="19"/>
  <c r="AP57" i="19"/>
  <c r="AL57" i="19"/>
  <c r="AK57" i="19"/>
  <c r="AJ57" i="19"/>
  <c r="AI57" i="19"/>
  <c r="AH57" i="19"/>
  <c r="AG57" i="19"/>
  <c r="AF57" i="19"/>
  <c r="AE57" i="19"/>
  <c r="AD57" i="19"/>
  <c r="AC57" i="19"/>
  <c r="AB57" i="19"/>
  <c r="AA57" i="19"/>
  <c r="Z57" i="19"/>
  <c r="Y57" i="19"/>
  <c r="X57" i="19"/>
  <c r="W57" i="19"/>
  <c r="V57" i="19"/>
  <c r="U57" i="19"/>
  <c r="T57" i="19"/>
  <c r="S57" i="19"/>
  <c r="R57" i="19"/>
  <c r="Q57" i="19"/>
  <c r="P57" i="19"/>
  <c r="O57" i="19"/>
  <c r="N57" i="19"/>
  <c r="M57" i="19"/>
  <c r="L57" i="19"/>
  <c r="K57" i="19"/>
  <c r="J57" i="19"/>
  <c r="I57" i="19"/>
  <c r="BS56" i="19"/>
  <c r="BR56" i="19"/>
  <c r="BQ56" i="19"/>
  <c r="BP56" i="19"/>
  <c r="BO56" i="19"/>
  <c r="BN56" i="19"/>
  <c r="BM56" i="19"/>
  <c r="BL56" i="19"/>
  <c r="BK56" i="19"/>
  <c r="BJ56" i="19"/>
  <c r="BI56" i="19"/>
  <c r="BH56" i="19"/>
  <c r="BG56" i="19"/>
  <c r="BF56" i="19"/>
  <c r="BE56" i="19"/>
  <c r="BD56" i="19"/>
  <c r="BC56" i="19"/>
  <c r="BB56" i="19"/>
  <c r="BA56" i="19"/>
  <c r="AZ56" i="19"/>
  <c r="AY56" i="19"/>
  <c r="AX56" i="19"/>
  <c r="AW56" i="19"/>
  <c r="AV56" i="19"/>
  <c r="AU56" i="19"/>
  <c r="AT56" i="19"/>
  <c r="AS56" i="19"/>
  <c r="AR56" i="19"/>
  <c r="AQ56" i="19"/>
  <c r="AP56" i="19"/>
  <c r="AL56" i="19"/>
  <c r="AK56" i="19"/>
  <c r="AJ56" i="19"/>
  <c r="AI56" i="19"/>
  <c r="AH56" i="19"/>
  <c r="AG56" i="19"/>
  <c r="AF56" i="19"/>
  <c r="AE56" i="19"/>
  <c r="AD56" i="19"/>
  <c r="AC56" i="19"/>
  <c r="AB56" i="19"/>
  <c r="AA56" i="19"/>
  <c r="Z56" i="19"/>
  <c r="Y56" i="19"/>
  <c r="X56" i="19"/>
  <c r="W56" i="19"/>
  <c r="V56" i="19"/>
  <c r="U56" i="19"/>
  <c r="T56" i="19"/>
  <c r="S56" i="19"/>
  <c r="R56" i="19"/>
  <c r="Q56" i="19"/>
  <c r="P56" i="19"/>
  <c r="O56" i="19"/>
  <c r="N56" i="19"/>
  <c r="M56" i="19"/>
  <c r="L56" i="19"/>
  <c r="K56" i="19"/>
  <c r="J56" i="19"/>
  <c r="I56" i="19"/>
  <c r="BS55" i="19"/>
  <c r="BR55" i="19"/>
  <c r="BQ55" i="19"/>
  <c r="BP55" i="19"/>
  <c r="BO55" i="19"/>
  <c r="BN55" i="19"/>
  <c r="BM55" i="19"/>
  <c r="BL55" i="19"/>
  <c r="BK55" i="19"/>
  <c r="BJ55" i="19"/>
  <c r="BI55" i="19"/>
  <c r="BH55" i="19"/>
  <c r="BG55" i="19"/>
  <c r="BF55" i="19"/>
  <c r="BE55" i="19"/>
  <c r="BD55" i="19"/>
  <c r="BC55" i="19"/>
  <c r="BB55" i="19"/>
  <c r="BA55" i="19"/>
  <c r="AZ55" i="19"/>
  <c r="AY55" i="19"/>
  <c r="AX55" i="19"/>
  <c r="AW55" i="19"/>
  <c r="AV55" i="19"/>
  <c r="AU55" i="19"/>
  <c r="AT55" i="19"/>
  <c r="AS55" i="19"/>
  <c r="AR55" i="19"/>
  <c r="AQ55" i="19"/>
  <c r="AP55" i="19"/>
  <c r="AL55" i="19"/>
  <c r="AK55" i="19"/>
  <c r="AJ55" i="19"/>
  <c r="AI55" i="19"/>
  <c r="AH55" i="19"/>
  <c r="AG55" i="19"/>
  <c r="AF55" i="19"/>
  <c r="AE55" i="19"/>
  <c r="AD55" i="19"/>
  <c r="AC55" i="19"/>
  <c r="AB55" i="19"/>
  <c r="AA55" i="19"/>
  <c r="Z55" i="19"/>
  <c r="Y55" i="19"/>
  <c r="X55" i="19"/>
  <c r="W55" i="19"/>
  <c r="V55" i="19"/>
  <c r="U55" i="19"/>
  <c r="T55" i="19"/>
  <c r="S55" i="19"/>
  <c r="R55" i="19"/>
  <c r="Q55" i="19"/>
  <c r="P55" i="19"/>
  <c r="O55" i="19"/>
  <c r="N55" i="19"/>
  <c r="M55" i="19"/>
  <c r="L55" i="19"/>
  <c r="K55" i="19"/>
  <c r="J55" i="19"/>
  <c r="I55" i="19"/>
  <c r="D50" i="19"/>
  <c r="E50" i="19" s="1"/>
  <c r="C50" i="19"/>
  <c r="B50" i="19"/>
  <c r="D49" i="19"/>
  <c r="E49" i="19" s="1"/>
  <c r="C49" i="19"/>
  <c r="B49" i="19"/>
  <c r="D48" i="19"/>
  <c r="E48" i="19" s="1"/>
  <c r="C48" i="19"/>
  <c r="B48" i="19"/>
  <c r="D47" i="19"/>
  <c r="E47" i="19" s="1"/>
  <c r="C47" i="19"/>
  <c r="B47" i="19"/>
  <c r="D46" i="19"/>
  <c r="E46" i="19" s="1"/>
  <c r="C46" i="19"/>
  <c r="B46" i="19"/>
  <c r="D45" i="19"/>
  <c r="E45" i="19" s="1"/>
  <c r="C45" i="19"/>
  <c r="B45" i="19"/>
  <c r="D44" i="19"/>
  <c r="E44" i="19" s="1"/>
  <c r="C44" i="19"/>
  <c r="B44" i="19"/>
  <c r="D43" i="19"/>
  <c r="E43" i="19" s="1"/>
  <c r="C43" i="19"/>
  <c r="B43" i="19"/>
  <c r="D42" i="19"/>
  <c r="E42" i="19" s="1"/>
  <c r="C42" i="19"/>
  <c r="B42" i="19"/>
  <c r="D41" i="19"/>
  <c r="E41" i="19" s="1"/>
  <c r="C41" i="19"/>
  <c r="B41" i="19"/>
  <c r="D40" i="19"/>
  <c r="E40" i="19" s="1"/>
  <c r="C40" i="19"/>
  <c r="B40" i="19"/>
  <c r="BS39" i="19"/>
  <c r="BR39" i="19"/>
  <c r="BQ39" i="19"/>
  <c r="BP39" i="19"/>
  <c r="BO39" i="19"/>
  <c r="BN39" i="19"/>
  <c r="BM39" i="19"/>
  <c r="BL39" i="19"/>
  <c r="BK39" i="19"/>
  <c r="BJ39" i="19"/>
  <c r="BI39" i="19"/>
  <c r="BH39" i="19"/>
  <c r="BG39" i="19"/>
  <c r="BF39" i="19"/>
  <c r="BE39" i="19"/>
  <c r="BD39" i="19"/>
  <c r="BC39" i="19"/>
  <c r="BB39" i="19"/>
  <c r="BA39" i="19"/>
  <c r="AZ39" i="19"/>
  <c r="AY39" i="19"/>
  <c r="AX39" i="19"/>
  <c r="AW39" i="19"/>
  <c r="AV39" i="19"/>
  <c r="AU39" i="19"/>
  <c r="AT39" i="19"/>
  <c r="AS39" i="19"/>
  <c r="AR39" i="19"/>
  <c r="AQ39" i="19"/>
  <c r="AP39" i="19"/>
  <c r="AL39" i="19"/>
  <c r="AK39" i="19"/>
  <c r="AJ39" i="19"/>
  <c r="AI39" i="19"/>
  <c r="AH39" i="19"/>
  <c r="AG39" i="19"/>
  <c r="AF39" i="19"/>
  <c r="AE39" i="19"/>
  <c r="AD39" i="19"/>
  <c r="AC39" i="19"/>
  <c r="AB39" i="19"/>
  <c r="AA39" i="19"/>
  <c r="Z39" i="19"/>
  <c r="Y39" i="19"/>
  <c r="X39" i="19"/>
  <c r="W39" i="19"/>
  <c r="V39" i="19"/>
  <c r="U39" i="19"/>
  <c r="B39" i="19" s="1"/>
  <c r="T39" i="19"/>
  <c r="S39" i="19"/>
  <c r="R39" i="19"/>
  <c r="Q39" i="19"/>
  <c r="P39" i="19"/>
  <c r="O39" i="19"/>
  <c r="N39" i="19"/>
  <c r="M39" i="19"/>
  <c r="L39" i="19"/>
  <c r="K39" i="19"/>
  <c r="J39" i="19"/>
  <c r="I39" i="19"/>
  <c r="BS38" i="19"/>
  <c r="BR38" i="19"/>
  <c r="BQ38" i="19"/>
  <c r="BP38" i="19"/>
  <c r="BO38" i="19"/>
  <c r="BN38" i="19"/>
  <c r="BM38" i="19"/>
  <c r="BL38" i="19"/>
  <c r="BK38" i="19"/>
  <c r="BJ38" i="19"/>
  <c r="BI38" i="19"/>
  <c r="BH38" i="19"/>
  <c r="BG38" i="19"/>
  <c r="BF38" i="19"/>
  <c r="BE38" i="19"/>
  <c r="BD38" i="19"/>
  <c r="BC38" i="19"/>
  <c r="BB38" i="19"/>
  <c r="BA38" i="19"/>
  <c r="AZ38" i="19"/>
  <c r="AY38" i="19"/>
  <c r="AX38" i="19"/>
  <c r="AW38" i="19"/>
  <c r="AV38" i="19"/>
  <c r="AU38" i="19"/>
  <c r="AT38" i="19"/>
  <c r="AS38" i="19"/>
  <c r="AR38" i="19"/>
  <c r="AQ38" i="19"/>
  <c r="AP38" i="19"/>
  <c r="AL38" i="19"/>
  <c r="AK38" i="19"/>
  <c r="AJ38" i="19"/>
  <c r="AI38" i="19"/>
  <c r="AH38" i="19"/>
  <c r="AG38" i="19"/>
  <c r="AF38" i="19"/>
  <c r="AE38" i="19"/>
  <c r="AD38" i="19"/>
  <c r="AC38" i="19"/>
  <c r="AB38" i="19"/>
  <c r="AA38" i="19"/>
  <c r="Z38" i="19"/>
  <c r="Y38" i="19"/>
  <c r="X38" i="19"/>
  <c r="W38" i="19"/>
  <c r="V38" i="19"/>
  <c r="U38" i="19"/>
  <c r="T38" i="19"/>
  <c r="S38" i="19"/>
  <c r="R38" i="19"/>
  <c r="Q38" i="19"/>
  <c r="P38" i="19"/>
  <c r="O38" i="19"/>
  <c r="N38" i="19"/>
  <c r="M38" i="19"/>
  <c r="L38" i="19"/>
  <c r="K38" i="19"/>
  <c r="J38" i="19"/>
  <c r="I38" i="19"/>
  <c r="BS37" i="19"/>
  <c r="BR37" i="19"/>
  <c r="BQ37" i="19"/>
  <c r="BP37" i="19"/>
  <c r="BO37" i="19"/>
  <c r="BN37" i="19"/>
  <c r="BM37" i="19"/>
  <c r="BL37" i="19"/>
  <c r="BK37" i="19"/>
  <c r="BJ37" i="19"/>
  <c r="BI37" i="19"/>
  <c r="BH37" i="19"/>
  <c r="BG37" i="19"/>
  <c r="BF37" i="19"/>
  <c r="BE37" i="19"/>
  <c r="BD37" i="19"/>
  <c r="BC37" i="19"/>
  <c r="BB37" i="19"/>
  <c r="BA37" i="19"/>
  <c r="AZ37" i="19"/>
  <c r="AY37" i="19"/>
  <c r="AX37" i="19"/>
  <c r="AW37" i="19"/>
  <c r="AV37" i="19"/>
  <c r="AU37" i="19"/>
  <c r="AT37" i="19"/>
  <c r="AS37" i="19"/>
  <c r="AR37" i="19"/>
  <c r="AQ37" i="19"/>
  <c r="AP37" i="19"/>
  <c r="AL37" i="19"/>
  <c r="AK37" i="19"/>
  <c r="AJ37" i="19"/>
  <c r="AI37" i="19"/>
  <c r="AH37" i="19"/>
  <c r="AG37" i="19"/>
  <c r="AF37" i="19"/>
  <c r="AE37" i="19"/>
  <c r="AD37" i="19"/>
  <c r="AC37" i="19"/>
  <c r="AB37" i="19"/>
  <c r="AA37" i="19"/>
  <c r="Z37" i="19"/>
  <c r="Y37" i="19"/>
  <c r="X37" i="19"/>
  <c r="W37" i="19"/>
  <c r="V37" i="19"/>
  <c r="U37" i="19"/>
  <c r="T37" i="19"/>
  <c r="S37" i="19"/>
  <c r="R37" i="19"/>
  <c r="Q37" i="19"/>
  <c r="P37" i="19"/>
  <c r="O37" i="19"/>
  <c r="N37" i="19"/>
  <c r="M37" i="19"/>
  <c r="L37" i="19"/>
  <c r="K37" i="19"/>
  <c r="J37" i="19"/>
  <c r="I37" i="19"/>
  <c r="G32" i="19"/>
  <c r="C32" i="19"/>
  <c r="B32" i="19"/>
  <c r="G31" i="19"/>
  <c r="B31" i="19"/>
  <c r="G30" i="19"/>
  <c r="C30" i="19"/>
  <c r="G29" i="19"/>
  <c r="C29" i="19"/>
  <c r="B29" i="19"/>
  <c r="G28" i="19"/>
  <c r="C28" i="19"/>
  <c r="B28" i="19"/>
  <c r="G27" i="19"/>
  <c r="B27" i="19"/>
  <c r="G26" i="19"/>
  <c r="C26" i="19"/>
  <c r="G25" i="19"/>
  <c r="C25" i="19"/>
  <c r="B25" i="19"/>
  <c r="G24" i="19"/>
  <c r="C24" i="19"/>
  <c r="G23" i="19"/>
  <c r="B23" i="19"/>
  <c r="G22" i="19"/>
  <c r="C22" i="19"/>
  <c r="F21" i="19"/>
  <c r="G21" i="19" s="1"/>
  <c r="F20" i="19"/>
  <c r="G20" i="19" s="1"/>
  <c r="F19" i="19"/>
  <c r="G19" i="19" s="1"/>
  <c r="B55" i="19" l="1"/>
  <c r="B19" i="19" s="1"/>
  <c r="D38" i="19"/>
  <c r="B56" i="19"/>
  <c r="B20" i="19" s="1"/>
  <c r="B37" i="20"/>
  <c r="B38" i="20"/>
  <c r="D56" i="20"/>
  <c r="E56" i="20" s="1"/>
  <c r="D74" i="19"/>
  <c r="E74" i="19" s="1"/>
  <c r="D75" i="19"/>
  <c r="E75" i="19" s="1"/>
  <c r="Q34" i="24"/>
  <c r="D28" i="25"/>
  <c r="J62" i="2"/>
  <c r="J63" i="2" s="1"/>
  <c r="Q35" i="24"/>
  <c r="D29" i="25"/>
  <c r="Q33" i="24"/>
  <c r="D27" i="25"/>
  <c r="AR20" i="24"/>
  <c r="AV20" i="24"/>
  <c r="J80" i="2"/>
  <c r="I84" i="24"/>
  <c r="J73" i="2"/>
  <c r="I77" i="24"/>
  <c r="J75" i="2"/>
  <c r="I79" i="24"/>
  <c r="J79" i="2"/>
  <c r="I83" i="24"/>
  <c r="J98" i="2"/>
  <c r="I31" i="24" s="1"/>
  <c r="I14" i="24"/>
  <c r="W14" i="24" s="1"/>
  <c r="J33" i="25" s="1"/>
  <c r="I85" i="24"/>
  <c r="J81" i="2"/>
  <c r="I80" i="24"/>
  <c r="J76" i="2"/>
  <c r="J97" i="2"/>
  <c r="I30" i="24" s="1"/>
  <c r="I13" i="24"/>
  <c r="W13" i="24" s="1"/>
  <c r="J32" i="25" s="1"/>
  <c r="J94" i="2"/>
  <c r="I27" i="24" s="1"/>
  <c r="I10" i="24"/>
  <c r="W10" i="24" s="1"/>
  <c r="J29" i="25" s="1"/>
  <c r="C111" i="2"/>
  <c r="J7" i="25" s="1"/>
  <c r="D73" i="20"/>
  <c r="E73" i="20" s="1"/>
  <c r="B37" i="19"/>
  <c r="B75" i="19"/>
  <c r="D93" i="19"/>
  <c r="E93" i="19" s="1"/>
  <c r="D74" i="20"/>
  <c r="E74" i="20" s="1"/>
  <c r="C73" i="19"/>
  <c r="B91" i="19"/>
  <c r="C38" i="20"/>
  <c r="D91" i="20"/>
  <c r="E91" i="20" s="1"/>
  <c r="C39" i="20"/>
  <c r="D57" i="20"/>
  <c r="E57" i="20" s="1"/>
  <c r="D31" i="20"/>
  <c r="E31" i="20" s="1"/>
  <c r="D60" i="2" s="1"/>
  <c r="C84" i="24" s="1"/>
  <c r="D30" i="20"/>
  <c r="E30" i="20" s="1"/>
  <c r="D59" i="2" s="1"/>
  <c r="C83" i="24" s="1"/>
  <c r="K83" i="24" s="1"/>
  <c r="D32" i="20"/>
  <c r="E32" i="20" s="1"/>
  <c r="D61" i="2" s="1"/>
  <c r="D62" i="2" s="1"/>
  <c r="D23" i="20"/>
  <c r="E23" i="20" s="1"/>
  <c r="D52" i="2" s="1"/>
  <c r="C76" i="24" s="1"/>
  <c r="D24" i="20"/>
  <c r="E24" i="20" s="1"/>
  <c r="D53" i="2" s="1"/>
  <c r="C77" i="24" s="1"/>
  <c r="D22" i="20"/>
  <c r="E22" i="20" s="1"/>
  <c r="D51" i="2" s="1"/>
  <c r="C75" i="24" s="1"/>
  <c r="D31" i="19"/>
  <c r="E31" i="19" s="1"/>
  <c r="D40" i="2" s="1"/>
  <c r="C50" i="24" s="1"/>
  <c r="K50" i="24" s="1"/>
  <c r="D27" i="19"/>
  <c r="E27" i="19" s="1"/>
  <c r="D36" i="2" s="1"/>
  <c r="C46" i="24" s="1"/>
  <c r="D28" i="19"/>
  <c r="E28" i="19" s="1"/>
  <c r="D37" i="2" s="1"/>
  <c r="C47" i="24" s="1"/>
  <c r="D32" i="19"/>
  <c r="E32" i="19" s="1"/>
  <c r="D41" i="2" s="1"/>
  <c r="D42" i="2" s="1"/>
  <c r="D22" i="19"/>
  <c r="E22" i="19" s="1"/>
  <c r="D31" i="2" s="1"/>
  <c r="C41" i="24" s="1"/>
  <c r="D23" i="19"/>
  <c r="E23" i="19" s="1"/>
  <c r="D32" i="2" s="1"/>
  <c r="C42" i="24" s="1"/>
  <c r="D24" i="19"/>
  <c r="E24" i="19" s="1"/>
  <c r="D33" i="2" s="1"/>
  <c r="C43" i="24" s="1"/>
  <c r="K43" i="24" s="1"/>
  <c r="D25" i="19"/>
  <c r="E25" i="19" s="1"/>
  <c r="D34" i="2" s="1"/>
  <c r="C44" i="24" s="1"/>
  <c r="K44" i="24" s="1"/>
  <c r="D26" i="19"/>
  <c r="E26" i="19" s="1"/>
  <c r="D35" i="2" s="1"/>
  <c r="C45" i="24" s="1"/>
  <c r="D37" i="19"/>
  <c r="E37" i="19" s="1"/>
  <c r="C39" i="19"/>
  <c r="B57" i="19"/>
  <c r="B21" i="19" s="1"/>
  <c r="C74" i="19"/>
  <c r="B92" i="19"/>
  <c r="D37" i="20"/>
  <c r="E37" i="20" s="1"/>
  <c r="C74" i="20"/>
  <c r="B74" i="20"/>
  <c r="D92" i="20"/>
  <c r="E92" i="20" s="1"/>
  <c r="B38" i="19"/>
  <c r="D39" i="19"/>
  <c r="E39" i="19" s="1"/>
  <c r="B73" i="19"/>
  <c r="D91" i="19"/>
  <c r="E91" i="19" s="1"/>
  <c r="C75" i="19"/>
  <c r="B93" i="19"/>
  <c r="D39" i="20"/>
  <c r="E39" i="20" s="1"/>
  <c r="B91" i="20"/>
  <c r="C75" i="20"/>
  <c r="B75" i="20"/>
  <c r="D93" i="20"/>
  <c r="E93" i="20" s="1"/>
  <c r="D29" i="19"/>
  <c r="E29" i="19" s="1"/>
  <c r="D38" i="2" s="1"/>
  <c r="C48" i="24" s="1"/>
  <c r="K48" i="24" s="1"/>
  <c r="D30" i="19"/>
  <c r="E30" i="19" s="1"/>
  <c r="D39" i="2" s="1"/>
  <c r="C49" i="24" s="1"/>
  <c r="K49" i="24" s="1"/>
  <c r="D73" i="19"/>
  <c r="E73" i="19" s="1"/>
  <c r="B74" i="19"/>
  <c r="D92" i="19"/>
  <c r="E92" i="19" s="1"/>
  <c r="D26" i="20"/>
  <c r="E26" i="20" s="1"/>
  <c r="D55" i="2" s="1"/>
  <c r="C79" i="24" s="1"/>
  <c r="D27" i="20"/>
  <c r="E27" i="20" s="1"/>
  <c r="D56" i="2" s="1"/>
  <c r="C80" i="24" s="1"/>
  <c r="D28" i="20"/>
  <c r="E28" i="20" s="1"/>
  <c r="D57" i="2" s="1"/>
  <c r="C81" i="24" s="1"/>
  <c r="C55" i="20"/>
  <c r="C19" i="20" s="1"/>
  <c r="D38" i="20"/>
  <c r="B57" i="20"/>
  <c r="B21" i="20" s="1"/>
  <c r="B92" i="20"/>
  <c r="C37" i="20"/>
  <c r="D25" i="20"/>
  <c r="E25" i="20" s="1"/>
  <c r="D54" i="2" s="1"/>
  <c r="C78" i="24" s="1"/>
  <c r="D29" i="20"/>
  <c r="E29" i="20" s="1"/>
  <c r="D58" i="2" s="1"/>
  <c r="C82" i="24" s="1"/>
  <c r="K82" i="24" s="1"/>
  <c r="B56" i="20"/>
  <c r="B20" i="20" s="1"/>
  <c r="B39" i="20"/>
  <c r="C57" i="20"/>
  <c r="C21" i="20" s="1"/>
  <c r="D55" i="20"/>
  <c r="E55" i="20" s="1"/>
  <c r="B55" i="20"/>
  <c r="B19" i="20" s="1"/>
  <c r="C56" i="20"/>
  <c r="C20" i="20" s="1"/>
  <c r="C91" i="20"/>
  <c r="C92" i="20"/>
  <c r="C93" i="20"/>
  <c r="E38" i="19"/>
  <c r="C38" i="19"/>
  <c r="C56" i="19"/>
  <c r="C20" i="19" s="1"/>
  <c r="C37" i="19"/>
  <c r="C55" i="19"/>
  <c r="C19" i="19" s="1"/>
  <c r="D56" i="19"/>
  <c r="E56" i="19" s="1"/>
  <c r="C57" i="19"/>
  <c r="C21" i="19" s="1"/>
  <c r="D55" i="19"/>
  <c r="E55" i="19" s="1"/>
  <c r="D57" i="19"/>
  <c r="E57" i="19" s="1"/>
  <c r="C91" i="19"/>
  <c r="C92" i="19"/>
  <c r="C93" i="19"/>
  <c r="AQ73" i="17"/>
  <c r="AR73" i="17"/>
  <c r="AS73" i="17"/>
  <c r="AT73" i="17"/>
  <c r="AU73" i="17"/>
  <c r="AV73" i="17"/>
  <c r="AW73" i="17"/>
  <c r="AX73" i="17"/>
  <c r="AY73" i="17"/>
  <c r="AZ73" i="17"/>
  <c r="BA73" i="17"/>
  <c r="BB73" i="17"/>
  <c r="BC73" i="17"/>
  <c r="BD73" i="17"/>
  <c r="BE73" i="17"/>
  <c r="BF73" i="17"/>
  <c r="BG73" i="17"/>
  <c r="BH73" i="17"/>
  <c r="BI73" i="17"/>
  <c r="BJ73" i="17"/>
  <c r="BK73" i="17"/>
  <c r="BL73" i="17"/>
  <c r="BM73" i="17"/>
  <c r="BN73" i="17"/>
  <c r="BO73" i="17"/>
  <c r="BP73" i="17"/>
  <c r="BQ73" i="17"/>
  <c r="BR73" i="17"/>
  <c r="BS73" i="17"/>
  <c r="AQ74" i="17"/>
  <c r="AR74" i="17"/>
  <c r="AS74" i="17"/>
  <c r="AT74" i="17"/>
  <c r="AU74" i="17"/>
  <c r="AV74" i="17"/>
  <c r="AW74" i="17"/>
  <c r="AX74" i="17"/>
  <c r="AY74" i="17"/>
  <c r="AZ74" i="17"/>
  <c r="BA74" i="17"/>
  <c r="BB74" i="17"/>
  <c r="BC74" i="17"/>
  <c r="BD74" i="17"/>
  <c r="BE74" i="17"/>
  <c r="BF74" i="17"/>
  <c r="BG74" i="17"/>
  <c r="BH74" i="17"/>
  <c r="BI74" i="17"/>
  <c r="BJ74" i="17"/>
  <c r="BK74" i="17"/>
  <c r="BL74" i="17"/>
  <c r="BM74" i="17"/>
  <c r="BN74" i="17"/>
  <c r="BO74" i="17"/>
  <c r="BP74" i="17"/>
  <c r="BQ74" i="17"/>
  <c r="BR74" i="17"/>
  <c r="BS74" i="17"/>
  <c r="AQ75" i="17"/>
  <c r="AR75" i="17"/>
  <c r="AS75" i="17"/>
  <c r="AT75" i="17"/>
  <c r="AU75" i="17"/>
  <c r="AV75" i="17"/>
  <c r="AW75" i="17"/>
  <c r="AX75" i="17"/>
  <c r="AY75" i="17"/>
  <c r="AZ75" i="17"/>
  <c r="BA75" i="17"/>
  <c r="BB75" i="17"/>
  <c r="BC75" i="17"/>
  <c r="BD75" i="17"/>
  <c r="BE75" i="17"/>
  <c r="BF75" i="17"/>
  <c r="BG75" i="17"/>
  <c r="BH75" i="17"/>
  <c r="BI75" i="17"/>
  <c r="BJ75" i="17"/>
  <c r="BK75" i="17"/>
  <c r="BL75" i="17"/>
  <c r="BM75" i="17"/>
  <c r="BN75" i="17"/>
  <c r="BO75" i="17"/>
  <c r="BP75" i="17"/>
  <c r="BQ75" i="17"/>
  <c r="BR75" i="17"/>
  <c r="BS75" i="17"/>
  <c r="AP74" i="17"/>
  <c r="AP75" i="17"/>
  <c r="AP73" i="17"/>
  <c r="AQ55" i="17"/>
  <c r="AR55" i="17"/>
  <c r="AS55" i="17"/>
  <c r="AT55" i="17"/>
  <c r="AU55" i="17"/>
  <c r="AV55" i="17"/>
  <c r="AW55" i="17"/>
  <c r="AX55" i="17"/>
  <c r="AY55" i="17"/>
  <c r="AZ55" i="17"/>
  <c r="BA55" i="17"/>
  <c r="BB55" i="17"/>
  <c r="BC55" i="17"/>
  <c r="BD55" i="17"/>
  <c r="BE55" i="17"/>
  <c r="BF55" i="17"/>
  <c r="BG55" i="17"/>
  <c r="BH55" i="17"/>
  <c r="BI55" i="17"/>
  <c r="BJ55" i="17"/>
  <c r="BK55" i="17"/>
  <c r="BL55" i="17"/>
  <c r="BM55" i="17"/>
  <c r="BN55" i="17"/>
  <c r="BO55" i="17"/>
  <c r="BP55" i="17"/>
  <c r="BQ55" i="17"/>
  <c r="BR55" i="17"/>
  <c r="BS55" i="17"/>
  <c r="AQ56" i="17"/>
  <c r="AR56" i="17"/>
  <c r="AS56" i="17"/>
  <c r="AT56" i="17"/>
  <c r="AU56" i="17"/>
  <c r="AV56" i="17"/>
  <c r="AW56" i="17"/>
  <c r="AX56" i="17"/>
  <c r="AY56" i="17"/>
  <c r="AZ56" i="17"/>
  <c r="BA56" i="17"/>
  <c r="BB56" i="17"/>
  <c r="BC56" i="17"/>
  <c r="BD56" i="17"/>
  <c r="BE56" i="17"/>
  <c r="BF56" i="17"/>
  <c r="BG56" i="17"/>
  <c r="BH56" i="17"/>
  <c r="BI56" i="17"/>
  <c r="BJ56" i="17"/>
  <c r="BK56" i="17"/>
  <c r="BL56" i="17"/>
  <c r="BM56" i="17"/>
  <c r="BN56" i="17"/>
  <c r="BO56" i="17"/>
  <c r="BP56" i="17"/>
  <c r="BQ56" i="17"/>
  <c r="BR56" i="17"/>
  <c r="BS56" i="17"/>
  <c r="AQ57" i="17"/>
  <c r="AR57" i="17"/>
  <c r="AS57" i="17"/>
  <c r="AT57" i="17"/>
  <c r="AU57" i="17"/>
  <c r="AV57" i="17"/>
  <c r="AW57" i="17"/>
  <c r="AX57" i="17"/>
  <c r="AY57" i="17"/>
  <c r="AZ57" i="17"/>
  <c r="BA57" i="17"/>
  <c r="BB57" i="17"/>
  <c r="BC57" i="17"/>
  <c r="BD57" i="17"/>
  <c r="BE57" i="17"/>
  <c r="BF57" i="17"/>
  <c r="BG57" i="17"/>
  <c r="BH57" i="17"/>
  <c r="BI57" i="17"/>
  <c r="BJ57" i="17"/>
  <c r="BK57" i="17"/>
  <c r="BL57" i="17"/>
  <c r="BM57" i="17"/>
  <c r="BN57" i="17"/>
  <c r="BO57" i="17"/>
  <c r="BP57" i="17"/>
  <c r="BQ57" i="17"/>
  <c r="BR57" i="17"/>
  <c r="BS57" i="17"/>
  <c r="AP56" i="17"/>
  <c r="AP57" i="17"/>
  <c r="AP55" i="17"/>
  <c r="AQ37" i="17"/>
  <c r="AR37" i="17"/>
  <c r="AS37" i="17"/>
  <c r="AT37" i="17"/>
  <c r="AU37" i="17"/>
  <c r="AV37" i="17"/>
  <c r="AW37" i="17"/>
  <c r="AX37" i="17"/>
  <c r="AY37" i="17"/>
  <c r="AZ37" i="17"/>
  <c r="BA37" i="17"/>
  <c r="BB37" i="17"/>
  <c r="BC37" i="17"/>
  <c r="BD37" i="17"/>
  <c r="BE37" i="17"/>
  <c r="BF37" i="17"/>
  <c r="BG37" i="17"/>
  <c r="BH37" i="17"/>
  <c r="BI37" i="17"/>
  <c r="BJ37" i="17"/>
  <c r="BK37" i="17"/>
  <c r="BL37" i="17"/>
  <c r="BM37" i="17"/>
  <c r="BN37" i="17"/>
  <c r="BO37" i="17"/>
  <c r="BP37" i="17"/>
  <c r="BQ37" i="17"/>
  <c r="BR37" i="17"/>
  <c r="BS37" i="17"/>
  <c r="AQ38" i="17"/>
  <c r="AR38" i="17"/>
  <c r="AS38" i="17"/>
  <c r="AT38" i="17"/>
  <c r="AU38" i="17"/>
  <c r="AV38" i="17"/>
  <c r="AW38" i="17"/>
  <c r="AX38" i="17"/>
  <c r="AY38" i="17"/>
  <c r="AZ38" i="17"/>
  <c r="BA38" i="17"/>
  <c r="BB38" i="17"/>
  <c r="BC38" i="17"/>
  <c r="BD38" i="17"/>
  <c r="BE38" i="17"/>
  <c r="BF38" i="17"/>
  <c r="BG38" i="17"/>
  <c r="BH38" i="17"/>
  <c r="BI38" i="17"/>
  <c r="BJ38" i="17"/>
  <c r="BK38" i="17"/>
  <c r="BL38" i="17"/>
  <c r="BM38" i="17"/>
  <c r="BN38" i="17"/>
  <c r="BO38" i="17"/>
  <c r="BP38" i="17"/>
  <c r="BQ38" i="17"/>
  <c r="BR38" i="17"/>
  <c r="BS38" i="17"/>
  <c r="AQ39" i="17"/>
  <c r="AR39" i="17"/>
  <c r="AS39" i="17"/>
  <c r="AT39" i="17"/>
  <c r="AU39" i="17"/>
  <c r="AV39" i="17"/>
  <c r="AW39" i="17"/>
  <c r="AX39" i="17"/>
  <c r="AY39" i="17"/>
  <c r="AZ39" i="17"/>
  <c r="BA39" i="17"/>
  <c r="BB39" i="17"/>
  <c r="BC39" i="17"/>
  <c r="BD39" i="17"/>
  <c r="BE39" i="17"/>
  <c r="BF39" i="17"/>
  <c r="BG39" i="17"/>
  <c r="BH39" i="17"/>
  <c r="BI39" i="17"/>
  <c r="BJ39" i="17"/>
  <c r="BK39" i="17"/>
  <c r="BL39" i="17"/>
  <c r="BM39" i="17"/>
  <c r="BN39" i="17"/>
  <c r="BO39" i="17"/>
  <c r="BP39" i="17"/>
  <c r="BQ39" i="17"/>
  <c r="BR39" i="17"/>
  <c r="BS39" i="17"/>
  <c r="AP38" i="17"/>
  <c r="AP39" i="17"/>
  <c r="AP37" i="17"/>
  <c r="J73" i="17"/>
  <c r="K73" i="17"/>
  <c r="L73" i="17"/>
  <c r="M73" i="17"/>
  <c r="N73" i="17"/>
  <c r="O73" i="17"/>
  <c r="P73" i="17"/>
  <c r="Q73" i="17"/>
  <c r="R73" i="17"/>
  <c r="S73" i="17"/>
  <c r="T73" i="17"/>
  <c r="U73" i="17"/>
  <c r="V73" i="17"/>
  <c r="W73" i="17"/>
  <c r="X73" i="17"/>
  <c r="Y73" i="17"/>
  <c r="Z73" i="17"/>
  <c r="AA73" i="17"/>
  <c r="AB73" i="17"/>
  <c r="AC73" i="17"/>
  <c r="AD73" i="17"/>
  <c r="AE73" i="17"/>
  <c r="AF73" i="17"/>
  <c r="AG73" i="17"/>
  <c r="AH73" i="17"/>
  <c r="AI73" i="17"/>
  <c r="AJ73" i="17"/>
  <c r="AK73" i="17"/>
  <c r="AL73" i="17"/>
  <c r="J74" i="17"/>
  <c r="K74" i="17"/>
  <c r="L74" i="17"/>
  <c r="M74" i="17"/>
  <c r="N74" i="17"/>
  <c r="O74" i="17"/>
  <c r="P74" i="17"/>
  <c r="Q74" i="17"/>
  <c r="R74" i="17"/>
  <c r="S74" i="17"/>
  <c r="T74" i="17"/>
  <c r="U74" i="17"/>
  <c r="V74" i="17"/>
  <c r="W74" i="17"/>
  <c r="X74" i="17"/>
  <c r="Y74" i="17"/>
  <c r="Z74" i="17"/>
  <c r="AA74" i="17"/>
  <c r="AB74" i="17"/>
  <c r="AC74" i="17"/>
  <c r="AD74" i="17"/>
  <c r="AE74" i="17"/>
  <c r="AF74" i="17"/>
  <c r="AG74" i="17"/>
  <c r="AH74" i="17"/>
  <c r="AI74" i="17"/>
  <c r="AJ74" i="17"/>
  <c r="AK74" i="17"/>
  <c r="AL74" i="17"/>
  <c r="J75" i="17"/>
  <c r="K75" i="17"/>
  <c r="L75" i="17"/>
  <c r="M75" i="17"/>
  <c r="N75" i="17"/>
  <c r="O75" i="17"/>
  <c r="P75" i="17"/>
  <c r="Q75" i="17"/>
  <c r="R75" i="17"/>
  <c r="S75" i="17"/>
  <c r="T75" i="17"/>
  <c r="U75" i="17"/>
  <c r="V75" i="17"/>
  <c r="W75" i="17"/>
  <c r="X75" i="17"/>
  <c r="Y75" i="17"/>
  <c r="Z75" i="17"/>
  <c r="AA75" i="17"/>
  <c r="AB75" i="17"/>
  <c r="AC75" i="17"/>
  <c r="AD75" i="17"/>
  <c r="AE75" i="17"/>
  <c r="AF75" i="17"/>
  <c r="AG75" i="17"/>
  <c r="AH75" i="17"/>
  <c r="AI75" i="17"/>
  <c r="AJ75" i="17"/>
  <c r="AK75" i="17"/>
  <c r="AL75" i="17"/>
  <c r="I74" i="17"/>
  <c r="I75" i="17"/>
  <c r="I73" i="17"/>
  <c r="J37" i="17"/>
  <c r="K37" i="17"/>
  <c r="L37" i="17"/>
  <c r="M37" i="17"/>
  <c r="N37" i="17"/>
  <c r="O37" i="17"/>
  <c r="P37" i="17"/>
  <c r="Q37" i="17"/>
  <c r="R37" i="17"/>
  <c r="S37" i="17"/>
  <c r="T37" i="17"/>
  <c r="U37" i="17"/>
  <c r="V37" i="17"/>
  <c r="W37" i="17"/>
  <c r="X37" i="17"/>
  <c r="Y37" i="17"/>
  <c r="Z37" i="17"/>
  <c r="AA37" i="17"/>
  <c r="AB37" i="17"/>
  <c r="AC37" i="17"/>
  <c r="AD37" i="17"/>
  <c r="AE37" i="17"/>
  <c r="AF37" i="17"/>
  <c r="AG37" i="17"/>
  <c r="AH37" i="17"/>
  <c r="AI37" i="17"/>
  <c r="AJ37" i="17"/>
  <c r="AK37" i="17"/>
  <c r="AL37" i="17"/>
  <c r="J38" i="17"/>
  <c r="K38" i="17"/>
  <c r="L38" i="17"/>
  <c r="M38" i="17"/>
  <c r="N38" i="17"/>
  <c r="O38" i="17"/>
  <c r="P38" i="17"/>
  <c r="Q38" i="17"/>
  <c r="R38" i="17"/>
  <c r="S38" i="17"/>
  <c r="T38" i="17"/>
  <c r="U38" i="17"/>
  <c r="V38" i="17"/>
  <c r="W38" i="17"/>
  <c r="X38" i="17"/>
  <c r="Y38" i="17"/>
  <c r="Z38" i="17"/>
  <c r="AA38" i="17"/>
  <c r="AB38" i="17"/>
  <c r="AC38" i="17"/>
  <c r="AD38" i="17"/>
  <c r="AE38" i="17"/>
  <c r="AF38" i="17"/>
  <c r="AG38" i="17"/>
  <c r="AH38" i="17"/>
  <c r="AI38" i="17"/>
  <c r="AJ38" i="17"/>
  <c r="AK38" i="17"/>
  <c r="AL38" i="17"/>
  <c r="J39" i="17"/>
  <c r="K39" i="17"/>
  <c r="L39" i="17"/>
  <c r="M39" i="17"/>
  <c r="N39" i="17"/>
  <c r="O39" i="17"/>
  <c r="P39" i="17"/>
  <c r="Q39" i="17"/>
  <c r="R39" i="17"/>
  <c r="S39" i="17"/>
  <c r="T39" i="17"/>
  <c r="U39" i="17"/>
  <c r="V39" i="17"/>
  <c r="W39" i="17"/>
  <c r="X39" i="17"/>
  <c r="Y39" i="17"/>
  <c r="Z39" i="17"/>
  <c r="AA39" i="17"/>
  <c r="AB39" i="17"/>
  <c r="AC39" i="17"/>
  <c r="AD39" i="17"/>
  <c r="AE39" i="17"/>
  <c r="AF39" i="17"/>
  <c r="AG39" i="17"/>
  <c r="AH39" i="17"/>
  <c r="AI39" i="17"/>
  <c r="AJ39" i="17"/>
  <c r="AK39" i="17"/>
  <c r="AL39" i="17"/>
  <c r="I38" i="17"/>
  <c r="I39" i="17"/>
  <c r="I37" i="17"/>
  <c r="J82" i="2" l="1"/>
  <c r="J83" i="2" s="1"/>
  <c r="K47" i="24"/>
  <c r="Q13" i="24"/>
  <c r="J101" i="2"/>
  <c r="J102" i="2" s="1"/>
  <c r="I17" i="24"/>
  <c r="W17" i="24" s="1"/>
  <c r="J36" i="25" s="1"/>
  <c r="J99" i="2"/>
  <c r="I32" i="24" s="1"/>
  <c r="I15" i="24"/>
  <c r="W15" i="24" s="1"/>
  <c r="J34" i="25" s="1"/>
  <c r="J93" i="2"/>
  <c r="I26" i="24" s="1"/>
  <c r="I9" i="24"/>
  <c r="W9" i="24" s="1"/>
  <c r="J28" i="25" s="1"/>
  <c r="J96" i="2"/>
  <c r="I29" i="24" s="1"/>
  <c r="I12" i="24"/>
  <c r="W12" i="24" s="1"/>
  <c r="J31" i="25" s="1"/>
  <c r="J95" i="2"/>
  <c r="I28" i="24" s="1"/>
  <c r="I11" i="24"/>
  <c r="W11" i="24" s="1"/>
  <c r="J30" i="25" s="1"/>
  <c r="J100" i="2"/>
  <c r="I33" i="24" s="1"/>
  <c r="I16" i="24"/>
  <c r="W16" i="24" s="1"/>
  <c r="J35" i="25" s="1"/>
  <c r="K84" i="24"/>
  <c r="Q16" i="24"/>
  <c r="Q12" i="24"/>
  <c r="K46" i="24"/>
  <c r="K45" i="24"/>
  <c r="Q11" i="24"/>
  <c r="C51" i="24"/>
  <c r="K51" i="24" s="1"/>
  <c r="C85" i="24"/>
  <c r="D20" i="20"/>
  <c r="E20" i="20" s="1"/>
  <c r="E38" i="20"/>
  <c r="D19" i="20"/>
  <c r="E19" i="20" s="1"/>
  <c r="D21" i="20"/>
  <c r="E21" i="20" s="1"/>
  <c r="D20" i="19"/>
  <c r="E20" i="19" s="1"/>
  <c r="D19" i="19"/>
  <c r="E19" i="19" s="1"/>
  <c r="D21" i="19"/>
  <c r="E21" i="19" s="1"/>
  <c r="J91" i="12"/>
  <c r="K91" i="12"/>
  <c r="L91" i="12"/>
  <c r="M91" i="12"/>
  <c r="N91" i="12"/>
  <c r="O91" i="12"/>
  <c r="P91" i="12"/>
  <c r="Q91" i="12"/>
  <c r="R91" i="12"/>
  <c r="S91" i="12"/>
  <c r="T91" i="12"/>
  <c r="U91" i="12"/>
  <c r="V91" i="12"/>
  <c r="W91" i="12"/>
  <c r="X91" i="12"/>
  <c r="Y91" i="12"/>
  <c r="Z91" i="12"/>
  <c r="AA91" i="12"/>
  <c r="AB91" i="12"/>
  <c r="AC91" i="12"/>
  <c r="AD91" i="12"/>
  <c r="AE91" i="12"/>
  <c r="AF91" i="12"/>
  <c r="AG91" i="12"/>
  <c r="AH91" i="12"/>
  <c r="AI91" i="12"/>
  <c r="AJ91" i="12"/>
  <c r="AK91" i="12"/>
  <c r="AL91" i="12"/>
  <c r="J92" i="12"/>
  <c r="K92" i="12"/>
  <c r="L92" i="12"/>
  <c r="M92" i="12"/>
  <c r="N92" i="12"/>
  <c r="O92" i="12"/>
  <c r="P92" i="12"/>
  <c r="Q92" i="12"/>
  <c r="R92" i="12"/>
  <c r="S92" i="12"/>
  <c r="T92" i="12"/>
  <c r="U92" i="12"/>
  <c r="V92" i="12"/>
  <c r="W92" i="12"/>
  <c r="X92" i="12"/>
  <c r="Y92" i="12"/>
  <c r="Z92" i="12"/>
  <c r="AA92" i="12"/>
  <c r="AB92" i="12"/>
  <c r="AC92" i="12"/>
  <c r="AD92" i="12"/>
  <c r="AE92" i="12"/>
  <c r="AF92" i="12"/>
  <c r="AG92" i="12"/>
  <c r="AH92" i="12"/>
  <c r="AI92" i="12"/>
  <c r="AJ92" i="12"/>
  <c r="AK92" i="12"/>
  <c r="AL92" i="12"/>
  <c r="J93" i="12"/>
  <c r="K93" i="12"/>
  <c r="L93" i="12"/>
  <c r="M93" i="12"/>
  <c r="N93" i="12"/>
  <c r="O93" i="12"/>
  <c r="P93" i="12"/>
  <c r="Q93" i="12"/>
  <c r="R93" i="12"/>
  <c r="S93" i="12"/>
  <c r="T93" i="12"/>
  <c r="U93" i="12"/>
  <c r="V93" i="12"/>
  <c r="W93" i="12"/>
  <c r="X93" i="12"/>
  <c r="Y93" i="12"/>
  <c r="Z93" i="12"/>
  <c r="AA93" i="12"/>
  <c r="AB93" i="12"/>
  <c r="AC93" i="12"/>
  <c r="AD93" i="12"/>
  <c r="AE93" i="12"/>
  <c r="AF93" i="12"/>
  <c r="AG93" i="12"/>
  <c r="AH93" i="12"/>
  <c r="AI93" i="12"/>
  <c r="AJ93" i="12"/>
  <c r="AK93" i="12"/>
  <c r="AL93" i="12"/>
  <c r="I92" i="12"/>
  <c r="I93" i="12"/>
  <c r="I91" i="12"/>
  <c r="J73" i="12"/>
  <c r="K73" i="12"/>
  <c r="L73" i="12"/>
  <c r="M73" i="12"/>
  <c r="N73" i="12"/>
  <c r="O73" i="12"/>
  <c r="P73" i="12"/>
  <c r="Q73" i="12"/>
  <c r="R73" i="12"/>
  <c r="S73" i="12"/>
  <c r="T73" i="12"/>
  <c r="U73" i="12"/>
  <c r="V73" i="12"/>
  <c r="W73" i="12"/>
  <c r="X73" i="12"/>
  <c r="Y73" i="12"/>
  <c r="Z73" i="12"/>
  <c r="AA73" i="12"/>
  <c r="AB73" i="12"/>
  <c r="AC73" i="12"/>
  <c r="AD73" i="12"/>
  <c r="AE73" i="12"/>
  <c r="AF73" i="12"/>
  <c r="AG73" i="12"/>
  <c r="AH73" i="12"/>
  <c r="AI73" i="12"/>
  <c r="AJ73" i="12"/>
  <c r="AK73" i="12"/>
  <c r="AL73" i="12"/>
  <c r="J74" i="12"/>
  <c r="K74" i="12"/>
  <c r="L74" i="12"/>
  <c r="M74" i="12"/>
  <c r="N74" i="12"/>
  <c r="O74" i="12"/>
  <c r="P74" i="12"/>
  <c r="Q74" i="12"/>
  <c r="R74" i="12"/>
  <c r="S74" i="12"/>
  <c r="T74" i="12"/>
  <c r="U74" i="12"/>
  <c r="V74" i="12"/>
  <c r="W74" i="12"/>
  <c r="X74" i="12"/>
  <c r="Y74" i="12"/>
  <c r="Z74" i="12"/>
  <c r="AA74" i="12"/>
  <c r="AB74" i="12"/>
  <c r="AC74" i="12"/>
  <c r="AD74" i="12"/>
  <c r="AE74" i="12"/>
  <c r="AF74" i="12"/>
  <c r="AG74" i="12"/>
  <c r="AH74" i="12"/>
  <c r="AI74" i="12"/>
  <c r="AJ74" i="12"/>
  <c r="AK74" i="12"/>
  <c r="AL74" i="12"/>
  <c r="J75" i="12"/>
  <c r="K75" i="12"/>
  <c r="L75" i="12"/>
  <c r="M75" i="12"/>
  <c r="N75" i="12"/>
  <c r="O75" i="12"/>
  <c r="P75" i="12"/>
  <c r="Q75" i="12"/>
  <c r="R75" i="12"/>
  <c r="S75" i="12"/>
  <c r="T75" i="12"/>
  <c r="U75" i="12"/>
  <c r="V75" i="12"/>
  <c r="W75" i="12"/>
  <c r="X75" i="12"/>
  <c r="Y75" i="12"/>
  <c r="Z75" i="12"/>
  <c r="AA75" i="12"/>
  <c r="AB75" i="12"/>
  <c r="AC75" i="12"/>
  <c r="AD75" i="12"/>
  <c r="AE75" i="12"/>
  <c r="AF75" i="12"/>
  <c r="AG75" i="12"/>
  <c r="AH75" i="12"/>
  <c r="AI75" i="12"/>
  <c r="AJ75" i="12"/>
  <c r="AK75" i="12"/>
  <c r="AL75" i="12"/>
  <c r="I74" i="12"/>
  <c r="I75" i="12"/>
  <c r="I73" i="12"/>
  <c r="J55" i="12"/>
  <c r="K55" i="12"/>
  <c r="L55" i="12"/>
  <c r="M55" i="12"/>
  <c r="N55" i="12"/>
  <c r="O55" i="12"/>
  <c r="P55" i="12"/>
  <c r="Q55" i="12"/>
  <c r="R55" i="12"/>
  <c r="S55" i="12"/>
  <c r="T55" i="12"/>
  <c r="U55" i="12"/>
  <c r="V55" i="12"/>
  <c r="W55" i="12"/>
  <c r="X55" i="12"/>
  <c r="Y55" i="12"/>
  <c r="Z55" i="12"/>
  <c r="AA55" i="12"/>
  <c r="AB55" i="12"/>
  <c r="AC55" i="12"/>
  <c r="AD55" i="12"/>
  <c r="AE55" i="12"/>
  <c r="AF55" i="12"/>
  <c r="AG55" i="12"/>
  <c r="AH55" i="12"/>
  <c r="AI55" i="12"/>
  <c r="AJ55" i="12"/>
  <c r="AK55" i="12"/>
  <c r="AL55" i="12"/>
  <c r="J56" i="12"/>
  <c r="K56" i="12"/>
  <c r="L56" i="12"/>
  <c r="M56" i="12"/>
  <c r="N56" i="12"/>
  <c r="O56" i="12"/>
  <c r="P56" i="12"/>
  <c r="Q56" i="12"/>
  <c r="R56" i="12"/>
  <c r="S56" i="12"/>
  <c r="T56" i="12"/>
  <c r="U56" i="12"/>
  <c r="V56" i="12"/>
  <c r="W56" i="12"/>
  <c r="X56" i="12"/>
  <c r="Y56" i="12"/>
  <c r="Z56" i="12"/>
  <c r="AA56" i="12"/>
  <c r="AB56" i="12"/>
  <c r="AC56" i="12"/>
  <c r="AD56" i="12"/>
  <c r="AE56" i="12"/>
  <c r="AF56" i="12"/>
  <c r="AG56" i="12"/>
  <c r="AH56" i="12"/>
  <c r="AI56" i="12"/>
  <c r="AJ56" i="12"/>
  <c r="AK56" i="12"/>
  <c r="AL56" i="12"/>
  <c r="J57" i="12"/>
  <c r="K57" i="12"/>
  <c r="L57" i="12"/>
  <c r="M57" i="12"/>
  <c r="N57" i="12"/>
  <c r="O57" i="12"/>
  <c r="P57" i="12"/>
  <c r="Q57" i="12"/>
  <c r="R57" i="12"/>
  <c r="S57" i="12"/>
  <c r="T57" i="12"/>
  <c r="U57" i="12"/>
  <c r="V57" i="12"/>
  <c r="W57" i="12"/>
  <c r="X57" i="12"/>
  <c r="Y57" i="12"/>
  <c r="Z57" i="12"/>
  <c r="AA57" i="12"/>
  <c r="AB57" i="12"/>
  <c r="AC57" i="12"/>
  <c r="AD57" i="12"/>
  <c r="AE57" i="12"/>
  <c r="AF57" i="12"/>
  <c r="AG57" i="12"/>
  <c r="AH57" i="12"/>
  <c r="AI57" i="12"/>
  <c r="AJ57" i="12"/>
  <c r="AK57" i="12"/>
  <c r="AL57" i="12"/>
  <c r="I56" i="12"/>
  <c r="I57" i="12"/>
  <c r="I55" i="12"/>
  <c r="J37" i="12"/>
  <c r="K37" i="12"/>
  <c r="L37" i="12"/>
  <c r="M37" i="12"/>
  <c r="N37" i="12"/>
  <c r="O37" i="12"/>
  <c r="P37" i="12"/>
  <c r="Q37" i="12"/>
  <c r="R37" i="12"/>
  <c r="S37" i="12"/>
  <c r="T37" i="12"/>
  <c r="U37" i="12"/>
  <c r="V37" i="12"/>
  <c r="W37" i="12"/>
  <c r="X37" i="12"/>
  <c r="Y37" i="12"/>
  <c r="Z37" i="12"/>
  <c r="AA37" i="12"/>
  <c r="AB37" i="12"/>
  <c r="AC37" i="12"/>
  <c r="AD37" i="12"/>
  <c r="AE37" i="12"/>
  <c r="AF37" i="12"/>
  <c r="AG37" i="12"/>
  <c r="AH37" i="12"/>
  <c r="AI37" i="12"/>
  <c r="AJ37" i="12"/>
  <c r="AK37" i="12"/>
  <c r="AL37" i="12"/>
  <c r="J38" i="12"/>
  <c r="K38" i="12"/>
  <c r="L38" i="12"/>
  <c r="M38" i="12"/>
  <c r="N38" i="12"/>
  <c r="O38" i="12"/>
  <c r="P38" i="12"/>
  <c r="Q38" i="12"/>
  <c r="R38" i="12"/>
  <c r="S38" i="12"/>
  <c r="T38" i="12"/>
  <c r="U38" i="12"/>
  <c r="V38" i="12"/>
  <c r="W38" i="12"/>
  <c r="X38" i="12"/>
  <c r="Y38" i="12"/>
  <c r="Z38" i="12"/>
  <c r="AA38" i="12"/>
  <c r="AB38" i="12"/>
  <c r="AC38" i="12"/>
  <c r="AD38" i="12"/>
  <c r="AE38" i="12"/>
  <c r="AF38" i="12"/>
  <c r="AG38" i="12"/>
  <c r="AH38" i="12"/>
  <c r="AI38" i="12"/>
  <c r="AJ38" i="12"/>
  <c r="AK38" i="12"/>
  <c r="AL38" i="12"/>
  <c r="J39" i="12"/>
  <c r="K39" i="12"/>
  <c r="L39" i="12"/>
  <c r="M39" i="12"/>
  <c r="N39" i="12"/>
  <c r="O39" i="12"/>
  <c r="P39" i="12"/>
  <c r="Q39" i="12"/>
  <c r="R39" i="12"/>
  <c r="S39" i="12"/>
  <c r="T39" i="12"/>
  <c r="U39" i="12"/>
  <c r="V39" i="12"/>
  <c r="W39" i="12"/>
  <c r="X39" i="12"/>
  <c r="Y39" i="12"/>
  <c r="Z39" i="12"/>
  <c r="AA39" i="12"/>
  <c r="AB39" i="12"/>
  <c r="AC39" i="12"/>
  <c r="AD39" i="12"/>
  <c r="AE39" i="12"/>
  <c r="AF39" i="12"/>
  <c r="AG39" i="12"/>
  <c r="AH39" i="12"/>
  <c r="AI39" i="12"/>
  <c r="AJ39" i="12"/>
  <c r="AK39" i="12"/>
  <c r="AL39" i="12"/>
  <c r="I38" i="12"/>
  <c r="I39" i="12"/>
  <c r="I37" i="12"/>
  <c r="AQ91" i="12"/>
  <c r="AR91" i="12"/>
  <c r="AS91" i="12"/>
  <c r="AT91" i="12"/>
  <c r="AU91" i="12"/>
  <c r="AV91" i="12"/>
  <c r="AW91" i="12"/>
  <c r="AX91" i="12"/>
  <c r="AY91" i="12"/>
  <c r="AZ91" i="12"/>
  <c r="BA91" i="12"/>
  <c r="BB91" i="12"/>
  <c r="BC91" i="12"/>
  <c r="BD91" i="12"/>
  <c r="BE91" i="12"/>
  <c r="BF91" i="12"/>
  <c r="BG91" i="12"/>
  <c r="BH91" i="12"/>
  <c r="BI91" i="12"/>
  <c r="BJ91" i="12"/>
  <c r="BK91" i="12"/>
  <c r="BL91" i="12"/>
  <c r="BM91" i="12"/>
  <c r="BN91" i="12"/>
  <c r="BO91" i="12"/>
  <c r="BP91" i="12"/>
  <c r="BQ91" i="12"/>
  <c r="BR91" i="12"/>
  <c r="BS91" i="12"/>
  <c r="AQ92" i="12"/>
  <c r="AR92" i="12"/>
  <c r="AS92" i="12"/>
  <c r="AT92" i="12"/>
  <c r="AU92" i="12"/>
  <c r="AV92" i="12"/>
  <c r="AW92" i="12"/>
  <c r="AX92" i="12"/>
  <c r="AY92" i="12"/>
  <c r="AZ92" i="12"/>
  <c r="BA92" i="12"/>
  <c r="BB92" i="12"/>
  <c r="BC92" i="12"/>
  <c r="BD92" i="12"/>
  <c r="BE92" i="12"/>
  <c r="BF92" i="12"/>
  <c r="BG92" i="12"/>
  <c r="BH92" i="12"/>
  <c r="BI92" i="12"/>
  <c r="BJ92" i="12"/>
  <c r="BK92" i="12"/>
  <c r="BL92" i="12"/>
  <c r="BM92" i="12"/>
  <c r="BN92" i="12"/>
  <c r="BO92" i="12"/>
  <c r="BP92" i="12"/>
  <c r="BQ92" i="12"/>
  <c r="BR92" i="12"/>
  <c r="BS92" i="12"/>
  <c r="AQ93" i="12"/>
  <c r="AR93" i="12"/>
  <c r="AS93" i="12"/>
  <c r="AT93" i="12"/>
  <c r="AU93" i="12"/>
  <c r="AV93" i="12"/>
  <c r="AW93" i="12"/>
  <c r="AX93" i="12"/>
  <c r="AY93" i="12"/>
  <c r="AZ93" i="12"/>
  <c r="BA93" i="12"/>
  <c r="BB93" i="12"/>
  <c r="BC93" i="12"/>
  <c r="BD93" i="12"/>
  <c r="BE93" i="12"/>
  <c r="BF93" i="12"/>
  <c r="BG93" i="12"/>
  <c r="BH93" i="12"/>
  <c r="BI93" i="12"/>
  <c r="BJ93" i="12"/>
  <c r="BK93" i="12"/>
  <c r="BL93" i="12"/>
  <c r="BM93" i="12"/>
  <c r="BN93" i="12"/>
  <c r="BO93" i="12"/>
  <c r="BP93" i="12"/>
  <c r="BQ93" i="12"/>
  <c r="BR93" i="12"/>
  <c r="BS93" i="12"/>
  <c r="AP92" i="12"/>
  <c r="AP93" i="12"/>
  <c r="AP91" i="12"/>
  <c r="BS73" i="12"/>
  <c r="BS74" i="12"/>
  <c r="BS75" i="12"/>
  <c r="AQ73" i="12"/>
  <c r="AR73" i="12"/>
  <c r="AS73" i="12"/>
  <c r="AT73" i="12"/>
  <c r="AU73" i="12"/>
  <c r="AV73" i="12"/>
  <c r="AW73" i="12"/>
  <c r="AX73" i="12"/>
  <c r="AY73" i="12"/>
  <c r="AZ73" i="12"/>
  <c r="BA73" i="12"/>
  <c r="BB73" i="12"/>
  <c r="BC73" i="12"/>
  <c r="BD73" i="12"/>
  <c r="BE73" i="12"/>
  <c r="BF73" i="12"/>
  <c r="BG73" i="12"/>
  <c r="BH73" i="12"/>
  <c r="BI73" i="12"/>
  <c r="BJ73" i="12"/>
  <c r="BK73" i="12"/>
  <c r="BL73" i="12"/>
  <c r="BM73" i="12"/>
  <c r="BN73" i="12"/>
  <c r="BO73" i="12"/>
  <c r="BP73" i="12"/>
  <c r="BQ73" i="12"/>
  <c r="BR73" i="12"/>
  <c r="AQ74" i="12"/>
  <c r="AR74" i="12"/>
  <c r="AS74" i="12"/>
  <c r="AT74" i="12"/>
  <c r="AU74" i="12"/>
  <c r="AV74" i="12"/>
  <c r="AW74" i="12"/>
  <c r="AX74" i="12"/>
  <c r="AY74" i="12"/>
  <c r="AZ74" i="12"/>
  <c r="BA74" i="12"/>
  <c r="BB74" i="12"/>
  <c r="BC74" i="12"/>
  <c r="BD74" i="12"/>
  <c r="BE74" i="12"/>
  <c r="BF74" i="12"/>
  <c r="BG74" i="12"/>
  <c r="BH74" i="12"/>
  <c r="BI74" i="12"/>
  <c r="BJ74" i="12"/>
  <c r="BK74" i="12"/>
  <c r="BL74" i="12"/>
  <c r="BM74" i="12"/>
  <c r="BN74" i="12"/>
  <c r="BO74" i="12"/>
  <c r="BP74" i="12"/>
  <c r="BQ74" i="12"/>
  <c r="BR74" i="12"/>
  <c r="AQ75" i="12"/>
  <c r="AR75" i="12"/>
  <c r="AS75" i="12"/>
  <c r="AT75" i="12"/>
  <c r="AU75" i="12"/>
  <c r="AV75" i="12"/>
  <c r="AW75" i="12"/>
  <c r="AX75" i="12"/>
  <c r="AY75" i="12"/>
  <c r="AZ75" i="12"/>
  <c r="BA75" i="12"/>
  <c r="BB75" i="12"/>
  <c r="BC75" i="12"/>
  <c r="BD75" i="12"/>
  <c r="BE75" i="12"/>
  <c r="BF75" i="12"/>
  <c r="BG75" i="12"/>
  <c r="BH75" i="12"/>
  <c r="BI75" i="12"/>
  <c r="BJ75" i="12"/>
  <c r="BK75" i="12"/>
  <c r="BL75" i="12"/>
  <c r="BM75" i="12"/>
  <c r="BN75" i="12"/>
  <c r="BO75" i="12"/>
  <c r="BP75" i="12"/>
  <c r="BQ75" i="12"/>
  <c r="BR75" i="12"/>
  <c r="AP74" i="12"/>
  <c r="AP75" i="12"/>
  <c r="AP73" i="12"/>
  <c r="AQ55" i="12"/>
  <c r="AR55" i="12"/>
  <c r="AS55" i="12"/>
  <c r="AT55" i="12"/>
  <c r="AU55" i="12"/>
  <c r="AV55" i="12"/>
  <c r="AW55" i="12"/>
  <c r="AX55" i="12"/>
  <c r="AY55" i="12"/>
  <c r="AZ55" i="12"/>
  <c r="BA55" i="12"/>
  <c r="BB55" i="12"/>
  <c r="BC55" i="12"/>
  <c r="BD55" i="12"/>
  <c r="BE55" i="12"/>
  <c r="BF55" i="12"/>
  <c r="BG55" i="12"/>
  <c r="BH55" i="12"/>
  <c r="BI55" i="12"/>
  <c r="BJ55" i="12"/>
  <c r="BK55" i="12"/>
  <c r="BL55" i="12"/>
  <c r="BM55" i="12"/>
  <c r="BN55" i="12"/>
  <c r="BO55" i="12"/>
  <c r="BP55" i="12"/>
  <c r="BQ55" i="12"/>
  <c r="BR55" i="12"/>
  <c r="BS55" i="12"/>
  <c r="AQ56" i="12"/>
  <c r="AR56" i="12"/>
  <c r="AS56" i="12"/>
  <c r="AT56" i="12"/>
  <c r="AU56" i="12"/>
  <c r="AV56" i="12"/>
  <c r="AW56" i="12"/>
  <c r="AX56" i="12"/>
  <c r="AY56" i="12"/>
  <c r="AZ56" i="12"/>
  <c r="BA56" i="12"/>
  <c r="BB56" i="12"/>
  <c r="BC56" i="12"/>
  <c r="BD56" i="12"/>
  <c r="BE56" i="12"/>
  <c r="BF56" i="12"/>
  <c r="BG56" i="12"/>
  <c r="BH56" i="12"/>
  <c r="BI56" i="12"/>
  <c r="BJ56" i="12"/>
  <c r="BK56" i="12"/>
  <c r="BL56" i="12"/>
  <c r="BM56" i="12"/>
  <c r="BN56" i="12"/>
  <c r="BO56" i="12"/>
  <c r="BP56" i="12"/>
  <c r="BQ56" i="12"/>
  <c r="BR56" i="12"/>
  <c r="BS56" i="12"/>
  <c r="AQ57" i="12"/>
  <c r="AR57" i="12"/>
  <c r="AS57" i="12"/>
  <c r="AT57" i="12"/>
  <c r="AU57" i="12"/>
  <c r="AV57" i="12"/>
  <c r="AW57" i="12"/>
  <c r="AX57" i="12"/>
  <c r="AY57" i="12"/>
  <c r="AZ57" i="12"/>
  <c r="BA57" i="12"/>
  <c r="BB57" i="12"/>
  <c r="BC57" i="12"/>
  <c r="BD57" i="12"/>
  <c r="BE57" i="12"/>
  <c r="BF57" i="12"/>
  <c r="BG57" i="12"/>
  <c r="BH57" i="12"/>
  <c r="BI57" i="12"/>
  <c r="BJ57" i="12"/>
  <c r="BK57" i="12"/>
  <c r="BL57" i="12"/>
  <c r="BM57" i="12"/>
  <c r="BN57" i="12"/>
  <c r="BO57" i="12"/>
  <c r="BP57" i="12"/>
  <c r="BQ57" i="12"/>
  <c r="BR57" i="12"/>
  <c r="BS57" i="12"/>
  <c r="AP56" i="12"/>
  <c r="AP57" i="12"/>
  <c r="AP55" i="12"/>
  <c r="AQ37" i="12"/>
  <c r="AR37" i="12"/>
  <c r="AS37" i="12"/>
  <c r="AT37" i="12"/>
  <c r="AU37" i="12"/>
  <c r="AV37" i="12"/>
  <c r="AW37" i="12"/>
  <c r="AX37" i="12"/>
  <c r="AY37" i="12"/>
  <c r="AZ37" i="12"/>
  <c r="BA37" i="12"/>
  <c r="BB37" i="12"/>
  <c r="BC37" i="12"/>
  <c r="BD37" i="12"/>
  <c r="BE37" i="12"/>
  <c r="BF37" i="12"/>
  <c r="BG37" i="12"/>
  <c r="BH37" i="12"/>
  <c r="BI37" i="12"/>
  <c r="BJ37" i="12"/>
  <c r="BK37" i="12"/>
  <c r="BL37" i="12"/>
  <c r="BM37" i="12"/>
  <c r="BN37" i="12"/>
  <c r="BO37" i="12"/>
  <c r="BP37" i="12"/>
  <c r="BQ37" i="12"/>
  <c r="BR37" i="12"/>
  <c r="BS37" i="12"/>
  <c r="AQ38" i="12"/>
  <c r="AR38" i="12"/>
  <c r="AS38" i="12"/>
  <c r="AT38" i="12"/>
  <c r="AU38" i="12"/>
  <c r="AV38" i="12"/>
  <c r="AW38" i="12"/>
  <c r="AX38" i="12"/>
  <c r="AY38" i="12"/>
  <c r="AZ38" i="12"/>
  <c r="BA38" i="12"/>
  <c r="BB38" i="12"/>
  <c r="BC38" i="12"/>
  <c r="BD38" i="12"/>
  <c r="BE38" i="12"/>
  <c r="BF38" i="12"/>
  <c r="BG38" i="12"/>
  <c r="BH38" i="12"/>
  <c r="BI38" i="12"/>
  <c r="BJ38" i="12"/>
  <c r="BK38" i="12"/>
  <c r="BL38" i="12"/>
  <c r="BM38" i="12"/>
  <c r="BN38" i="12"/>
  <c r="BO38" i="12"/>
  <c r="BP38" i="12"/>
  <c r="BQ38" i="12"/>
  <c r="BR38" i="12"/>
  <c r="BS38" i="12"/>
  <c r="AQ39" i="12"/>
  <c r="AR39" i="12"/>
  <c r="AS39" i="12"/>
  <c r="AT39" i="12"/>
  <c r="AU39" i="12"/>
  <c r="AV39" i="12"/>
  <c r="AW39" i="12"/>
  <c r="AX39" i="12"/>
  <c r="AY39" i="12"/>
  <c r="AZ39" i="12"/>
  <c r="BA39" i="12"/>
  <c r="BB39" i="12"/>
  <c r="BC39" i="12"/>
  <c r="BD39" i="12"/>
  <c r="BE39" i="12"/>
  <c r="BF39" i="12"/>
  <c r="BG39" i="12"/>
  <c r="BH39" i="12"/>
  <c r="BI39" i="12"/>
  <c r="BJ39" i="12"/>
  <c r="BK39" i="12"/>
  <c r="BL39" i="12"/>
  <c r="BM39" i="12"/>
  <c r="BN39" i="12"/>
  <c r="BO39" i="12"/>
  <c r="BP39" i="12"/>
  <c r="BQ39" i="12"/>
  <c r="BR39" i="12"/>
  <c r="BS39" i="12"/>
  <c r="AP38" i="12"/>
  <c r="AP39" i="12"/>
  <c r="AP37" i="12"/>
  <c r="AQ91" i="11"/>
  <c r="AR91" i="11"/>
  <c r="AS91" i="11"/>
  <c r="AT91" i="11"/>
  <c r="AU91" i="11"/>
  <c r="AV91" i="11"/>
  <c r="AW91" i="11"/>
  <c r="AX91" i="11"/>
  <c r="AY91" i="11"/>
  <c r="AZ91" i="11"/>
  <c r="BA91" i="11"/>
  <c r="BB91" i="11"/>
  <c r="BC91" i="11"/>
  <c r="BD91" i="11"/>
  <c r="BE91" i="11"/>
  <c r="BF91" i="11"/>
  <c r="BG91" i="11"/>
  <c r="BH91" i="11"/>
  <c r="BI91" i="11"/>
  <c r="BJ91" i="11"/>
  <c r="BK91" i="11"/>
  <c r="BL91" i="11"/>
  <c r="BM91" i="11"/>
  <c r="BN91" i="11"/>
  <c r="BO91" i="11"/>
  <c r="BP91" i="11"/>
  <c r="BQ91" i="11"/>
  <c r="BR91" i="11"/>
  <c r="BS91" i="11"/>
  <c r="AQ92" i="11"/>
  <c r="AR92" i="11"/>
  <c r="AS92" i="11"/>
  <c r="AT92" i="11"/>
  <c r="AU92" i="11"/>
  <c r="AV92" i="11"/>
  <c r="AW92" i="11"/>
  <c r="AX92" i="11"/>
  <c r="AY92" i="11"/>
  <c r="AZ92" i="11"/>
  <c r="BA92" i="11"/>
  <c r="BB92" i="11"/>
  <c r="BC92" i="11"/>
  <c r="BD92" i="11"/>
  <c r="BE92" i="11"/>
  <c r="BF92" i="11"/>
  <c r="BG92" i="11"/>
  <c r="BH92" i="11"/>
  <c r="BI92" i="11"/>
  <c r="BJ92" i="11"/>
  <c r="BK92" i="11"/>
  <c r="BL92" i="11"/>
  <c r="BM92" i="11"/>
  <c r="BN92" i="11"/>
  <c r="BO92" i="11"/>
  <c r="BP92" i="11"/>
  <c r="BQ92" i="11"/>
  <c r="BR92" i="11"/>
  <c r="BS92" i="11"/>
  <c r="AQ93" i="11"/>
  <c r="AR93" i="11"/>
  <c r="AS93" i="11"/>
  <c r="AT93" i="11"/>
  <c r="AU93" i="11"/>
  <c r="AV93" i="11"/>
  <c r="AW93" i="11"/>
  <c r="AX93" i="11"/>
  <c r="AY93" i="11"/>
  <c r="AZ93" i="11"/>
  <c r="BA93" i="11"/>
  <c r="BB93" i="11"/>
  <c r="BC93" i="11"/>
  <c r="BD93" i="11"/>
  <c r="BE93" i="11"/>
  <c r="BF93" i="11"/>
  <c r="BG93" i="11"/>
  <c r="BH93" i="11"/>
  <c r="BI93" i="11"/>
  <c r="BJ93" i="11"/>
  <c r="BK93" i="11"/>
  <c r="BL93" i="11"/>
  <c r="BM93" i="11"/>
  <c r="BN93" i="11"/>
  <c r="BO93" i="11"/>
  <c r="BP93" i="11"/>
  <c r="BQ93" i="11"/>
  <c r="BR93" i="11"/>
  <c r="BS93" i="11"/>
  <c r="AP92" i="11"/>
  <c r="AP93" i="11"/>
  <c r="AP91" i="11"/>
  <c r="AQ73" i="11"/>
  <c r="AR73" i="11"/>
  <c r="AS73" i="11"/>
  <c r="AT73" i="11"/>
  <c r="AU73" i="11"/>
  <c r="AV73" i="11"/>
  <c r="AW73" i="11"/>
  <c r="AX73" i="11"/>
  <c r="AY73" i="11"/>
  <c r="AZ73" i="11"/>
  <c r="BA73" i="11"/>
  <c r="BB73" i="11"/>
  <c r="BC73" i="11"/>
  <c r="BD73" i="11"/>
  <c r="BE73" i="11"/>
  <c r="BF73" i="11"/>
  <c r="BG73" i="11"/>
  <c r="BH73" i="11"/>
  <c r="BI73" i="11"/>
  <c r="BJ73" i="11"/>
  <c r="BK73" i="11"/>
  <c r="BL73" i="11"/>
  <c r="BM73" i="11"/>
  <c r="BN73" i="11"/>
  <c r="BO73" i="11"/>
  <c r="BP73" i="11"/>
  <c r="BQ73" i="11"/>
  <c r="BR73" i="11"/>
  <c r="BS73" i="11"/>
  <c r="AQ74" i="11"/>
  <c r="AR74" i="11"/>
  <c r="AS74" i="11"/>
  <c r="AT74" i="11"/>
  <c r="AU74" i="11"/>
  <c r="AV74" i="11"/>
  <c r="AW74" i="11"/>
  <c r="AX74" i="11"/>
  <c r="AY74" i="11"/>
  <c r="AZ74" i="11"/>
  <c r="BA74" i="11"/>
  <c r="BB74" i="11"/>
  <c r="BC74" i="11"/>
  <c r="BD74" i="11"/>
  <c r="BE74" i="11"/>
  <c r="BF74" i="11"/>
  <c r="BG74" i="11"/>
  <c r="BH74" i="11"/>
  <c r="BI74" i="11"/>
  <c r="BJ74" i="11"/>
  <c r="BK74" i="11"/>
  <c r="BL74" i="11"/>
  <c r="BM74" i="11"/>
  <c r="BN74" i="11"/>
  <c r="BO74" i="11"/>
  <c r="BP74" i="11"/>
  <c r="BQ74" i="11"/>
  <c r="BR74" i="11"/>
  <c r="BS74" i="11"/>
  <c r="AQ75" i="11"/>
  <c r="AR75" i="11"/>
  <c r="AS75" i="11"/>
  <c r="AT75" i="11"/>
  <c r="AU75" i="11"/>
  <c r="AV75" i="11"/>
  <c r="AW75" i="11"/>
  <c r="AX75" i="11"/>
  <c r="AY75" i="11"/>
  <c r="AZ75" i="11"/>
  <c r="BA75" i="11"/>
  <c r="BB75" i="11"/>
  <c r="BC75" i="11"/>
  <c r="BD75" i="11"/>
  <c r="BE75" i="11"/>
  <c r="BF75" i="11"/>
  <c r="BG75" i="11"/>
  <c r="BH75" i="11"/>
  <c r="BI75" i="11"/>
  <c r="BJ75" i="11"/>
  <c r="BK75" i="11"/>
  <c r="BL75" i="11"/>
  <c r="BM75" i="11"/>
  <c r="BN75" i="11"/>
  <c r="BO75" i="11"/>
  <c r="BP75" i="11"/>
  <c r="BQ75" i="11"/>
  <c r="BR75" i="11"/>
  <c r="BS75" i="11"/>
  <c r="AP74" i="11"/>
  <c r="AP75" i="11"/>
  <c r="AP73" i="11"/>
  <c r="AQ55" i="11"/>
  <c r="AR55" i="11"/>
  <c r="AS55" i="11"/>
  <c r="AT55" i="11"/>
  <c r="AU55" i="11"/>
  <c r="AV55" i="11"/>
  <c r="AW55" i="11"/>
  <c r="AX55" i="11"/>
  <c r="AY55" i="11"/>
  <c r="AZ55" i="11"/>
  <c r="BA55" i="11"/>
  <c r="BB55" i="11"/>
  <c r="BC55" i="11"/>
  <c r="BD55" i="11"/>
  <c r="BE55" i="11"/>
  <c r="BF55" i="11"/>
  <c r="BG55" i="11"/>
  <c r="BH55" i="11"/>
  <c r="BI55" i="11"/>
  <c r="BJ55" i="11"/>
  <c r="BK55" i="11"/>
  <c r="BL55" i="11"/>
  <c r="BM55" i="11"/>
  <c r="BN55" i="11"/>
  <c r="BO55" i="11"/>
  <c r="BP55" i="11"/>
  <c r="BQ55" i="11"/>
  <c r="BR55" i="11"/>
  <c r="BS55" i="11"/>
  <c r="AQ56" i="11"/>
  <c r="AR56" i="11"/>
  <c r="AS56" i="11"/>
  <c r="AT56" i="11"/>
  <c r="AU56" i="11"/>
  <c r="AV56" i="11"/>
  <c r="AW56" i="11"/>
  <c r="AX56" i="11"/>
  <c r="AY56" i="11"/>
  <c r="AZ56" i="11"/>
  <c r="BA56" i="11"/>
  <c r="BB56" i="11"/>
  <c r="BC56" i="11"/>
  <c r="BD56" i="11"/>
  <c r="BE56" i="11"/>
  <c r="BF56" i="11"/>
  <c r="BG56" i="11"/>
  <c r="BH56" i="11"/>
  <c r="BI56" i="11"/>
  <c r="BJ56" i="11"/>
  <c r="BK56" i="11"/>
  <c r="BL56" i="11"/>
  <c r="BM56" i="11"/>
  <c r="BN56" i="11"/>
  <c r="BO56" i="11"/>
  <c r="BP56" i="11"/>
  <c r="BQ56" i="11"/>
  <c r="BR56" i="11"/>
  <c r="BS56" i="11"/>
  <c r="AQ57" i="11"/>
  <c r="AR57" i="11"/>
  <c r="AS57" i="11"/>
  <c r="AT57" i="11"/>
  <c r="AU57" i="11"/>
  <c r="AV57" i="11"/>
  <c r="AW57" i="11"/>
  <c r="AX57" i="11"/>
  <c r="AY57" i="11"/>
  <c r="AZ57" i="11"/>
  <c r="BA57" i="11"/>
  <c r="BB57" i="11"/>
  <c r="BC57" i="11"/>
  <c r="BD57" i="11"/>
  <c r="BE57" i="11"/>
  <c r="BF57" i="11"/>
  <c r="BG57" i="11"/>
  <c r="BH57" i="11"/>
  <c r="BI57" i="11"/>
  <c r="BJ57" i="11"/>
  <c r="BK57" i="11"/>
  <c r="BL57" i="11"/>
  <c r="BM57" i="11"/>
  <c r="BN57" i="11"/>
  <c r="BO57" i="11"/>
  <c r="BP57" i="11"/>
  <c r="BQ57" i="11"/>
  <c r="BR57" i="11"/>
  <c r="BS57" i="11"/>
  <c r="AP56" i="11"/>
  <c r="AP57" i="11"/>
  <c r="AP55" i="11"/>
  <c r="AQ37" i="11"/>
  <c r="AR37" i="11"/>
  <c r="AS37" i="11"/>
  <c r="AT37" i="11"/>
  <c r="AU37" i="11"/>
  <c r="AV37" i="11"/>
  <c r="AW37" i="11"/>
  <c r="AX37" i="11"/>
  <c r="AY37" i="11"/>
  <c r="AZ37" i="11"/>
  <c r="Q8" i="2" s="1"/>
  <c r="BA37" i="11"/>
  <c r="BB37" i="11"/>
  <c r="BC37" i="11"/>
  <c r="BD37" i="11"/>
  <c r="BE37" i="11"/>
  <c r="BF37" i="11"/>
  <c r="BG37" i="11"/>
  <c r="BH37" i="11"/>
  <c r="BI37" i="11"/>
  <c r="BJ37" i="11"/>
  <c r="BK37" i="11"/>
  <c r="BL37" i="11"/>
  <c r="BM37" i="11"/>
  <c r="BN37" i="11"/>
  <c r="BO37" i="11"/>
  <c r="BP37" i="11"/>
  <c r="BQ37" i="11"/>
  <c r="BR37" i="11"/>
  <c r="BS37" i="11"/>
  <c r="AQ38" i="11"/>
  <c r="AR38" i="11"/>
  <c r="AS38" i="11"/>
  <c r="AT38" i="11"/>
  <c r="AU38" i="11"/>
  <c r="AV38" i="11"/>
  <c r="AW38" i="11"/>
  <c r="AX38" i="11"/>
  <c r="AY38" i="11"/>
  <c r="AZ38" i="11"/>
  <c r="BA38" i="11"/>
  <c r="BB38" i="11"/>
  <c r="BC38" i="11"/>
  <c r="BD38" i="11"/>
  <c r="BE38" i="11"/>
  <c r="BF38" i="11"/>
  <c r="BG38" i="11"/>
  <c r="BH38" i="11"/>
  <c r="BI38" i="11"/>
  <c r="BJ38" i="11"/>
  <c r="BK38" i="11"/>
  <c r="BL38" i="11"/>
  <c r="BM38" i="11"/>
  <c r="BN38" i="11"/>
  <c r="BO38" i="11"/>
  <c r="BP38" i="11"/>
  <c r="BQ38" i="11"/>
  <c r="BR38" i="11"/>
  <c r="BS38" i="11"/>
  <c r="AQ39" i="11"/>
  <c r="AR39" i="11"/>
  <c r="AS39" i="11"/>
  <c r="AT39" i="11"/>
  <c r="AU39" i="11"/>
  <c r="AV39" i="11"/>
  <c r="AW39" i="11"/>
  <c r="AX39" i="11"/>
  <c r="AY39" i="11"/>
  <c r="AZ39" i="11"/>
  <c r="Q10" i="2" s="1"/>
  <c r="BA39" i="11"/>
  <c r="BB39" i="11"/>
  <c r="BC39" i="11"/>
  <c r="BD39" i="11"/>
  <c r="BE39" i="11"/>
  <c r="BF39" i="11"/>
  <c r="BG39" i="11"/>
  <c r="BH39" i="11"/>
  <c r="BI39" i="11"/>
  <c r="BJ39" i="11"/>
  <c r="BK39" i="11"/>
  <c r="BL39" i="11"/>
  <c r="BM39" i="11"/>
  <c r="BN39" i="11"/>
  <c r="BO39" i="11"/>
  <c r="BP39" i="11"/>
  <c r="BQ39" i="11"/>
  <c r="BR39" i="11"/>
  <c r="BS39" i="11"/>
  <c r="AP38" i="11"/>
  <c r="AP39" i="11"/>
  <c r="AP37" i="11"/>
  <c r="J91" i="11"/>
  <c r="K91" i="11"/>
  <c r="L91" i="11"/>
  <c r="M91" i="11"/>
  <c r="N91" i="11"/>
  <c r="O91" i="11"/>
  <c r="P91" i="11"/>
  <c r="Q91" i="11"/>
  <c r="R91" i="11"/>
  <c r="S91" i="11"/>
  <c r="T91" i="11"/>
  <c r="U91" i="11"/>
  <c r="V91" i="11"/>
  <c r="W91" i="11"/>
  <c r="X91" i="11"/>
  <c r="Y91" i="11"/>
  <c r="Z91" i="11"/>
  <c r="AA91" i="11"/>
  <c r="AB91" i="11"/>
  <c r="AC91" i="11"/>
  <c r="AD91" i="11"/>
  <c r="AE91" i="11"/>
  <c r="AF91" i="11"/>
  <c r="AG91" i="11"/>
  <c r="AH91" i="11"/>
  <c r="AI91" i="11"/>
  <c r="AJ91" i="11"/>
  <c r="AK91" i="11"/>
  <c r="AL91" i="11"/>
  <c r="J92" i="11"/>
  <c r="K92" i="11"/>
  <c r="L92" i="11"/>
  <c r="M92" i="11"/>
  <c r="N92" i="11"/>
  <c r="O92" i="11"/>
  <c r="P92" i="11"/>
  <c r="Q92" i="11"/>
  <c r="R92" i="11"/>
  <c r="S92" i="11"/>
  <c r="T92" i="11"/>
  <c r="U92" i="11"/>
  <c r="V92" i="11"/>
  <c r="W92" i="11"/>
  <c r="X92" i="11"/>
  <c r="Y92" i="11"/>
  <c r="Z92" i="11"/>
  <c r="AA92" i="11"/>
  <c r="AB92" i="11"/>
  <c r="AC92" i="11"/>
  <c r="AD92" i="11"/>
  <c r="AE92" i="11"/>
  <c r="AF92" i="11"/>
  <c r="AG92" i="11"/>
  <c r="AH92" i="11"/>
  <c r="AI92" i="11"/>
  <c r="AJ92" i="11"/>
  <c r="AK92" i="11"/>
  <c r="AL92" i="11"/>
  <c r="J93" i="11"/>
  <c r="K93" i="11"/>
  <c r="L93" i="11"/>
  <c r="M93" i="11"/>
  <c r="N93" i="11"/>
  <c r="O93" i="11"/>
  <c r="P93" i="11"/>
  <c r="Q93" i="11"/>
  <c r="R93" i="11"/>
  <c r="S93" i="11"/>
  <c r="T93" i="11"/>
  <c r="U93" i="11"/>
  <c r="V93" i="11"/>
  <c r="W93" i="11"/>
  <c r="X93" i="11"/>
  <c r="Y93" i="11"/>
  <c r="Z93" i="11"/>
  <c r="AA93" i="11"/>
  <c r="AB93" i="11"/>
  <c r="AC93" i="11"/>
  <c r="AD93" i="11"/>
  <c r="AE93" i="11"/>
  <c r="AF93" i="11"/>
  <c r="AG93" i="11"/>
  <c r="AH93" i="11"/>
  <c r="AI93" i="11"/>
  <c r="AJ93" i="11"/>
  <c r="AK93" i="11"/>
  <c r="AL93" i="11"/>
  <c r="I92" i="11"/>
  <c r="I93" i="11"/>
  <c r="I91" i="11"/>
  <c r="J73" i="11"/>
  <c r="K73" i="11"/>
  <c r="L73" i="11"/>
  <c r="M73" i="11"/>
  <c r="N73" i="11"/>
  <c r="O73" i="11"/>
  <c r="P73" i="11"/>
  <c r="Q73" i="11"/>
  <c r="R73" i="11"/>
  <c r="S73" i="11"/>
  <c r="T73" i="11"/>
  <c r="U73" i="11"/>
  <c r="V73" i="11"/>
  <c r="W73" i="11"/>
  <c r="X73" i="11"/>
  <c r="Y73" i="11"/>
  <c r="Z73" i="11"/>
  <c r="AA73" i="11"/>
  <c r="AB73" i="11"/>
  <c r="AC73" i="11"/>
  <c r="AD73" i="11"/>
  <c r="AE73" i="11"/>
  <c r="AF73" i="11"/>
  <c r="AG73" i="11"/>
  <c r="AH73" i="11"/>
  <c r="AI73" i="11"/>
  <c r="AJ73" i="11"/>
  <c r="AK73" i="11"/>
  <c r="AL73" i="11"/>
  <c r="J74" i="11"/>
  <c r="K74" i="11"/>
  <c r="L74" i="11"/>
  <c r="M74" i="11"/>
  <c r="N74" i="11"/>
  <c r="O74" i="11"/>
  <c r="P74" i="11"/>
  <c r="Q74" i="11"/>
  <c r="R74" i="11"/>
  <c r="S74" i="11"/>
  <c r="T74" i="11"/>
  <c r="U74" i="11"/>
  <c r="V74" i="11"/>
  <c r="W74" i="11"/>
  <c r="X74" i="11"/>
  <c r="Y74" i="11"/>
  <c r="Z74" i="11"/>
  <c r="AA74" i="11"/>
  <c r="AB74" i="11"/>
  <c r="AC74" i="11"/>
  <c r="AD74" i="11"/>
  <c r="AE74" i="11"/>
  <c r="AF74" i="11"/>
  <c r="AG74" i="11"/>
  <c r="AH74" i="11"/>
  <c r="AI74" i="11"/>
  <c r="AJ74" i="11"/>
  <c r="AK74" i="11"/>
  <c r="AL74" i="11"/>
  <c r="J75" i="11"/>
  <c r="K75" i="11"/>
  <c r="L75" i="11"/>
  <c r="M75" i="11"/>
  <c r="N75" i="11"/>
  <c r="O75" i="11"/>
  <c r="P75" i="11"/>
  <c r="Q75" i="11"/>
  <c r="R75" i="11"/>
  <c r="S75" i="11"/>
  <c r="T75" i="11"/>
  <c r="U75" i="11"/>
  <c r="V75" i="11"/>
  <c r="W75" i="11"/>
  <c r="X75" i="11"/>
  <c r="Y75" i="11"/>
  <c r="Z75" i="11"/>
  <c r="AA75" i="11"/>
  <c r="AB75" i="11"/>
  <c r="AC75" i="11"/>
  <c r="AD75" i="11"/>
  <c r="AE75" i="11"/>
  <c r="AF75" i="11"/>
  <c r="AG75" i="11"/>
  <c r="AH75" i="11"/>
  <c r="AI75" i="11"/>
  <c r="AJ75" i="11"/>
  <c r="AK75" i="11"/>
  <c r="AL75" i="11"/>
  <c r="I74" i="11"/>
  <c r="I75" i="11"/>
  <c r="I73" i="11"/>
  <c r="J55" i="11"/>
  <c r="K55" i="11"/>
  <c r="L55" i="11"/>
  <c r="M55" i="11"/>
  <c r="N55" i="11"/>
  <c r="O55" i="11"/>
  <c r="P55" i="11"/>
  <c r="Q55" i="11"/>
  <c r="R55" i="11"/>
  <c r="S55" i="11"/>
  <c r="T55" i="11"/>
  <c r="U55" i="11"/>
  <c r="V55" i="11"/>
  <c r="W55" i="11"/>
  <c r="X55" i="11"/>
  <c r="Y55" i="11"/>
  <c r="Z55" i="11"/>
  <c r="AA55" i="11"/>
  <c r="AB55" i="11"/>
  <c r="AC55" i="11"/>
  <c r="AD55" i="11"/>
  <c r="AE55" i="11"/>
  <c r="AF55" i="11"/>
  <c r="AG55" i="11"/>
  <c r="AH55" i="11"/>
  <c r="AI55" i="11"/>
  <c r="AJ55" i="11"/>
  <c r="AK55" i="11"/>
  <c r="AL55" i="11"/>
  <c r="J56" i="11"/>
  <c r="K56" i="11"/>
  <c r="L56" i="11"/>
  <c r="M56" i="11"/>
  <c r="N56" i="11"/>
  <c r="O56" i="11"/>
  <c r="P56" i="11"/>
  <c r="Q56" i="11"/>
  <c r="R56" i="11"/>
  <c r="S56" i="11"/>
  <c r="T56" i="11"/>
  <c r="U56" i="11"/>
  <c r="V56" i="11"/>
  <c r="W56" i="11"/>
  <c r="X56" i="11"/>
  <c r="Y56" i="11"/>
  <c r="Z56" i="11"/>
  <c r="AA56" i="11"/>
  <c r="AB56" i="11"/>
  <c r="AC56" i="11"/>
  <c r="AD56" i="11"/>
  <c r="AE56" i="11"/>
  <c r="AF56" i="11"/>
  <c r="AG56" i="11"/>
  <c r="AH56" i="11"/>
  <c r="AI56" i="11"/>
  <c r="AJ56" i="11"/>
  <c r="AK56" i="11"/>
  <c r="AL56" i="11"/>
  <c r="J57" i="11"/>
  <c r="K57" i="11"/>
  <c r="L57" i="11"/>
  <c r="M57" i="11"/>
  <c r="N57" i="11"/>
  <c r="O57" i="11"/>
  <c r="P57" i="11"/>
  <c r="Q57" i="11"/>
  <c r="R57" i="11"/>
  <c r="S57" i="11"/>
  <c r="T57" i="11"/>
  <c r="U57" i="11"/>
  <c r="V57" i="11"/>
  <c r="W57" i="11"/>
  <c r="X57" i="11"/>
  <c r="Y57" i="11"/>
  <c r="Z57" i="11"/>
  <c r="AA57" i="11"/>
  <c r="AB57" i="11"/>
  <c r="AC57" i="11"/>
  <c r="AD57" i="11"/>
  <c r="AE57" i="11"/>
  <c r="AF57" i="11"/>
  <c r="AG57" i="11"/>
  <c r="AH57" i="11"/>
  <c r="AI57" i="11"/>
  <c r="AJ57" i="11"/>
  <c r="AK57" i="11"/>
  <c r="AL57" i="11"/>
  <c r="I56" i="11"/>
  <c r="I57" i="11"/>
  <c r="I55" i="11"/>
  <c r="J37" i="11"/>
  <c r="K37" i="11"/>
  <c r="L37" i="11"/>
  <c r="M37" i="11"/>
  <c r="N37" i="11"/>
  <c r="O37" i="11"/>
  <c r="P37" i="11"/>
  <c r="Q37" i="11"/>
  <c r="R37" i="11"/>
  <c r="S37" i="11"/>
  <c r="T37" i="11"/>
  <c r="U37" i="11"/>
  <c r="V37" i="11"/>
  <c r="W37" i="11"/>
  <c r="X37" i="11"/>
  <c r="Y37" i="11"/>
  <c r="Z37" i="11"/>
  <c r="AA37" i="11"/>
  <c r="AB37" i="11"/>
  <c r="AC37" i="11"/>
  <c r="AD37" i="11"/>
  <c r="AE37" i="11"/>
  <c r="AF37" i="11"/>
  <c r="AG37" i="11"/>
  <c r="AH37" i="11"/>
  <c r="AI37" i="11"/>
  <c r="AJ37" i="11"/>
  <c r="AK37" i="11"/>
  <c r="AL37" i="11"/>
  <c r="J38" i="11"/>
  <c r="K38" i="11"/>
  <c r="L38" i="11"/>
  <c r="M38" i="11"/>
  <c r="N38" i="11"/>
  <c r="O38" i="11"/>
  <c r="P38" i="11"/>
  <c r="Q38" i="11"/>
  <c r="R38" i="11"/>
  <c r="S38" i="11"/>
  <c r="T38" i="11"/>
  <c r="U38" i="11"/>
  <c r="V38" i="11"/>
  <c r="W38" i="11"/>
  <c r="X38" i="11"/>
  <c r="Y38" i="11"/>
  <c r="Z38" i="11"/>
  <c r="AA38" i="11"/>
  <c r="AB38" i="11"/>
  <c r="AC38" i="11"/>
  <c r="AD38" i="11"/>
  <c r="AE38" i="11"/>
  <c r="AF38" i="11"/>
  <c r="AG38" i="11"/>
  <c r="AH38" i="11"/>
  <c r="AI38" i="11"/>
  <c r="AJ38" i="11"/>
  <c r="AK38" i="11"/>
  <c r="AL38" i="11"/>
  <c r="J39" i="11"/>
  <c r="K39" i="11"/>
  <c r="L39" i="11"/>
  <c r="M39" i="11"/>
  <c r="N39" i="11"/>
  <c r="O39" i="11"/>
  <c r="P39" i="11"/>
  <c r="Q39" i="11"/>
  <c r="R39" i="11"/>
  <c r="S39" i="11"/>
  <c r="T39" i="11"/>
  <c r="U39" i="11"/>
  <c r="V39" i="11"/>
  <c r="W39" i="11"/>
  <c r="X39" i="11"/>
  <c r="Y39" i="11"/>
  <c r="Z39" i="11"/>
  <c r="AA39" i="11"/>
  <c r="AB39" i="11"/>
  <c r="AC39" i="11"/>
  <c r="AD39" i="11"/>
  <c r="AE39" i="11"/>
  <c r="AF39" i="11"/>
  <c r="AG39" i="11"/>
  <c r="AH39" i="11"/>
  <c r="AI39" i="11"/>
  <c r="AJ39" i="11"/>
  <c r="AK39" i="11"/>
  <c r="AL39" i="11"/>
  <c r="I38" i="11"/>
  <c r="I39" i="11"/>
  <c r="I37" i="11"/>
  <c r="Q48" i="2"/>
  <c r="Q50" i="2"/>
  <c r="R9" i="2" l="1"/>
  <c r="R49" i="2" s="1"/>
  <c r="S10" i="2"/>
  <c r="Q49" i="2"/>
  <c r="Q9" i="2"/>
  <c r="R8" i="2"/>
  <c r="R48" i="2" s="1"/>
  <c r="S9" i="2"/>
  <c r="R10" i="2"/>
  <c r="R50" i="2" s="1"/>
  <c r="S8" i="2"/>
  <c r="S48" i="2" s="1"/>
  <c r="Q37" i="24"/>
  <c r="D31" i="25"/>
  <c r="Q38" i="24"/>
  <c r="D32" i="25"/>
  <c r="Q36" i="24"/>
  <c r="D30" i="25"/>
  <c r="Q41" i="24"/>
  <c r="D35" i="25"/>
  <c r="W18" i="24"/>
  <c r="I34" i="24"/>
  <c r="J103" i="2"/>
  <c r="K85" i="24"/>
  <c r="Q17" i="24"/>
  <c r="T29" i="2"/>
  <c r="N29" i="2"/>
  <c r="U28" i="2"/>
  <c r="O28" i="2"/>
  <c r="T28" i="2"/>
  <c r="N28" i="2"/>
  <c r="S50" i="2"/>
  <c r="U30" i="2"/>
  <c r="O30" i="2"/>
  <c r="V29" i="2"/>
  <c r="P29" i="2"/>
  <c r="S49" i="2"/>
  <c r="V30" i="2"/>
  <c r="P30" i="2"/>
  <c r="T30" i="2"/>
  <c r="N30" i="2"/>
  <c r="U29" i="2"/>
  <c r="O29" i="2"/>
  <c r="V28" i="2"/>
  <c r="P28" i="2"/>
  <c r="Q42" i="24" l="1"/>
  <c r="D36" i="25"/>
  <c r="W19" i="24"/>
  <c r="J38" i="25" s="1"/>
  <c r="J37" i="25"/>
  <c r="X22" i="24"/>
  <c r="AI18" i="24"/>
  <c r="P68" i="2"/>
  <c r="S28" i="2"/>
  <c r="S88" i="2" s="1"/>
  <c r="P48" i="2"/>
  <c r="N70" i="2"/>
  <c r="Q30" i="2"/>
  <c r="N50" i="2"/>
  <c r="U70" i="2"/>
  <c r="U90" i="2" s="1"/>
  <c r="U50" i="2"/>
  <c r="O68" i="2"/>
  <c r="R28" i="2"/>
  <c r="R88" i="2" s="1"/>
  <c r="O48" i="2"/>
  <c r="V68" i="2"/>
  <c r="V88" i="2" s="1"/>
  <c r="V48" i="2"/>
  <c r="T70" i="2"/>
  <c r="T90" i="2" s="1"/>
  <c r="T50" i="2"/>
  <c r="P69" i="2"/>
  <c r="P49" i="2"/>
  <c r="S29" i="2"/>
  <c r="U68" i="2"/>
  <c r="U88" i="2" s="1"/>
  <c r="U48" i="2"/>
  <c r="O69" i="2"/>
  <c r="R29" i="2"/>
  <c r="O49" i="2"/>
  <c r="P70" i="2"/>
  <c r="S30" i="2"/>
  <c r="P50" i="2"/>
  <c r="V69" i="2"/>
  <c r="V89" i="2" s="1"/>
  <c r="V49" i="2"/>
  <c r="N68" i="2"/>
  <c r="N48" i="2"/>
  <c r="Q28" i="2"/>
  <c r="Q88" i="2" s="1"/>
  <c r="N69" i="2"/>
  <c r="N49" i="2"/>
  <c r="Q29" i="2"/>
  <c r="U69" i="2"/>
  <c r="U89" i="2" s="1"/>
  <c r="U49" i="2"/>
  <c r="V70" i="2"/>
  <c r="V90" i="2" s="1"/>
  <c r="V50" i="2"/>
  <c r="O70" i="2"/>
  <c r="R30" i="2"/>
  <c r="O50" i="2"/>
  <c r="T68" i="2"/>
  <c r="T88" i="2" s="1"/>
  <c r="T48" i="2"/>
  <c r="T69" i="2"/>
  <c r="T89" i="2" s="1"/>
  <c r="T49" i="2"/>
  <c r="D123" i="10"/>
  <c r="E123" i="10" s="1"/>
  <c r="C123" i="10"/>
  <c r="B123" i="10"/>
  <c r="D122" i="10"/>
  <c r="E122" i="10" s="1"/>
  <c r="C122" i="10"/>
  <c r="B122" i="10"/>
  <c r="D121" i="10"/>
  <c r="E121" i="10" s="1"/>
  <c r="C121" i="10"/>
  <c r="B121" i="10"/>
  <c r="D120" i="10"/>
  <c r="E120" i="10" s="1"/>
  <c r="C120" i="10"/>
  <c r="B120" i="10"/>
  <c r="D119" i="10"/>
  <c r="E119" i="10" s="1"/>
  <c r="C119" i="10"/>
  <c r="B119" i="10"/>
  <c r="D118" i="10"/>
  <c r="E118" i="10" s="1"/>
  <c r="C118" i="10"/>
  <c r="B118" i="10"/>
  <c r="D117" i="10"/>
  <c r="E117" i="10" s="1"/>
  <c r="C117" i="10"/>
  <c r="B117" i="10"/>
  <c r="D116" i="10"/>
  <c r="E116" i="10" s="1"/>
  <c r="C116" i="10"/>
  <c r="B116" i="10"/>
  <c r="D115" i="10"/>
  <c r="E115" i="10" s="1"/>
  <c r="C115" i="10"/>
  <c r="B115" i="10"/>
  <c r="D114" i="10"/>
  <c r="E114" i="10" s="1"/>
  <c r="C114" i="10"/>
  <c r="B114" i="10"/>
  <c r="D113" i="10"/>
  <c r="E113" i="10" s="1"/>
  <c r="C113" i="10"/>
  <c r="B113" i="10"/>
  <c r="D112" i="10"/>
  <c r="E112" i="10" s="1"/>
  <c r="C112" i="10"/>
  <c r="B112" i="10"/>
  <c r="D111" i="10"/>
  <c r="E111" i="10" s="1"/>
  <c r="C111" i="10"/>
  <c r="B111" i="10"/>
  <c r="D110" i="10"/>
  <c r="E110" i="10" s="1"/>
  <c r="C110" i="10"/>
  <c r="B110" i="10"/>
  <c r="D123" i="11"/>
  <c r="E123" i="11" s="1"/>
  <c r="C123" i="11"/>
  <c r="B123" i="11"/>
  <c r="D122" i="11"/>
  <c r="E122" i="11" s="1"/>
  <c r="C122" i="11"/>
  <c r="B122" i="11"/>
  <c r="D121" i="11"/>
  <c r="E121" i="11" s="1"/>
  <c r="C121" i="11"/>
  <c r="B121" i="11"/>
  <c r="D120" i="11"/>
  <c r="E120" i="11" s="1"/>
  <c r="C120" i="11"/>
  <c r="B120" i="11"/>
  <c r="D119" i="11"/>
  <c r="E119" i="11" s="1"/>
  <c r="C119" i="11"/>
  <c r="B119" i="11"/>
  <c r="D118" i="11"/>
  <c r="E118" i="11" s="1"/>
  <c r="C118" i="11"/>
  <c r="B118" i="11"/>
  <c r="D117" i="11"/>
  <c r="E117" i="11" s="1"/>
  <c r="C117" i="11"/>
  <c r="B117" i="11"/>
  <c r="D116" i="11"/>
  <c r="E116" i="11" s="1"/>
  <c r="C116" i="11"/>
  <c r="B116" i="11"/>
  <c r="D115" i="11"/>
  <c r="E115" i="11" s="1"/>
  <c r="C115" i="11"/>
  <c r="B115" i="11"/>
  <c r="D114" i="11"/>
  <c r="E114" i="11" s="1"/>
  <c r="C114" i="11"/>
  <c r="B114" i="11"/>
  <c r="D113" i="11"/>
  <c r="E113" i="11" s="1"/>
  <c r="C113" i="11"/>
  <c r="B113" i="11"/>
  <c r="D112" i="11"/>
  <c r="E112" i="11" s="1"/>
  <c r="C112" i="11"/>
  <c r="B112" i="11"/>
  <c r="D111" i="11"/>
  <c r="E111" i="11" s="1"/>
  <c r="C111" i="11"/>
  <c r="B111" i="11"/>
  <c r="D110" i="11"/>
  <c r="E110" i="11" s="1"/>
  <c r="C110" i="11"/>
  <c r="B110" i="11"/>
  <c r="D123" i="12"/>
  <c r="E123" i="12" s="1"/>
  <c r="C123" i="12"/>
  <c r="B123" i="12"/>
  <c r="D122" i="12"/>
  <c r="E122" i="12" s="1"/>
  <c r="C122" i="12"/>
  <c r="B122" i="12"/>
  <c r="D121" i="12"/>
  <c r="E121" i="12" s="1"/>
  <c r="C121" i="12"/>
  <c r="B121" i="12"/>
  <c r="D120" i="12"/>
  <c r="E120" i="12" s="1"/>
  <c r="C120" i="12"/>
  <c r="B120" i="12"/>
  <c r="D119" i="12"/>
  <c r="E119" i="12" s="1"/>
  <c r="C119" i="12"/>
  <c r="B119" i="12"/>
  <c r="D118" i="12"/>
  <c r="E118" i="12" s="1"/>
  <c r="C118" i="12"/>
  <c r="B118" i="12"/>
  <c r="D117" i="12"/>
  <c r="E117" i="12" s="1"/>
  <c r="C117" i="12"/>
  <c r="B117" i="12"/>
  <c r="D116" i="12"/>
  <c r="E116" i="12" s="1"/>
  <c r="C116" i="12"/>
  <c r="B116" i="12"/>
  <c r="D115" i="12"/>
  <c r="E115" i="12" s="1"/>
  <c r="C115" i="12"/>
  <c r="B115" i="12"/>
  <c r="D114" i="12"/>
  <c r="E114" i="12" s="1"/>
  <c r="C114" i="12"/>
  <c r="B114" i="12"/>
  <c r="D113" i="12"/>
  <c r="E113" i="12" s="1"/>
  <c r="C113" i="12"/>
  <c r="B113" i="12"/>
  <c r="D112" i="12"/>
  <c r="E112" i="12" s="1"/>
  <c r="C112" i="12"/>
  <c r="B112" i="12"/>
  <c r="D111" i="12"/>
  <c r="E111" i="12" s="1"/>
  <c r="C111" i="12"/>
  <c r="B111" i="12"/>
  <c r="D110" i="12"/>
  <c r="E110" i="12" s="1"/>
  <c r="C110" i="12"/>
  <c r="B110" i="12"/>
  <c r="C107" i="2" l="1"/>
  <c r="J3" i="25" s="1"/>
  <c r="AI19" i="24"/>
  <c r="N89" i="2"/>
  <c r="P90" i="2"/>
  <c r="P89" i="2"/>
  <c r="N90" i="2"/>
  <c r="O90" i="2"/>
  <c r="N88" i="2"/>
  <c r="Q68" i="2"/>
  <c r="O89" i="2"/>
  <c r="O88" i="2"/>
  <c r="R68" i="2"/>
  <c r="P88" i="2"/>
  <c r="S68" i="2"/>
  <c r="V34" i="2"/>
  <c r="V35" i="2"/>
  <c r="V36" i="2"/>
  <c r="V37" i="2"/>
  <c r="V38" i="2"/>
  <c r="V39" i="2"/>
  <c r="V40" i="2"/>
  <c r="V41" i="2"/>
  <c r="V33" i="2"/>
  <c r="U34" i="2"/>
  <c r="U35" i="2"/>
  <c r="U36" i="2"/>
  <c r="U37" i="2"/>
  <c r="U38" i="2"/>
  <c r="U39" i="2"/>
  <c r="U40" i="2"/>
  <c r="U41" i="2"/>
  <c r="U33" i="2"/>
  <c r="P32" i="2"/>
  <c r="P33" i="2"/>
  <c r="P34" i="2"/>
  <c r="P35" i="2"/>
  <c r="P36" i="2"/>
  <c r="P37" i="2"/>
  <c r="P38" i="2"/>
  <c r="P39" i="2"/>
  <c r="P40" i="2"/>
  <c r="P41" i="2"/>
  <c r="O33" i="2"/>
  <c r="O34" i="2"/>
  <c r="O35" i="2"/>
  <c r="O36" i="2"/>
  <c r="O37" i="2"/>
  <c r="O38" i="2"/>
  <c r="O39" i="2"/>
  <c r="O40" i="2"/>
  <c r="O41" i="2"/>
  <c r="O31" i="2"/>
  <c r="N32" i="2"/>
  <c r="N33" i="2"/>
  <c r="N34" i="2"/>
  <c r="N35" i="2"/>
  <c r="N36" i="2"/>
  <c r="N37" i="2"/>
  <c r="N38" i="2"/>
  <c r="N39" i="2"/>
  <c r="N40" i="2"/>
  <c r="N41" i="2"/>
  <c r="T41" i="2"/>
  <c r="T40" i="2"/>
  <c r="T39" i="2"/>
  <c r="T38" i="2"/>
  <c r="T37" i="2"/>
  <c r="T36" i="2"/>
  <c r="T35" i="2"/>
  <c r="T34" i="2"/>
  <c r="T33" i="2"/>
  <c r="T32" i="2"/>
  <c r="D123" i="18"/>
  <c r="E123" i="18" s="1"/>
  <c r="C123" i="18"/>
  <c r="B123" i="18"/>
  <c r="D122" i="18"/>
  <c r="E122" i="18" s="1"/>
  <c r="C122" i="18"/>
  <c r="B122" i="18"/>
  <c r="D121" i="18"/>
  <c r="E121" i="18" s="1"/>
  <c r="C121" i="18"/>
  <c r="B121" i="18"/>
  <c r="D120" i="18"/>
  <c r="E120" i="18" s="1"/>
  <c r="C120" i="18"/>
  <c r="B120" i="18"/>
  <c r="D119" i="18"/>
  <c r="E119" i="18" s="1"/>
  <c r="C119" i="18"/>
  <c r="B119" i="18"/>
  <c r="D118" i="18"/>
  <c r="E118" i="18" s="1"/>
  <c r="C118" i="18"/>
  <c r="B118" i="18"/>
  <c r="D117" i="18"/>
  <c r="E117" i="18" s="1"/>
  <c r="C117" i="18"/>
  <c r="B117" i="18"/>
  <c r="D116" i="18"/>
  <c r="E116" i="18" s="1"/>
  <c r="C116" i="18"/>
  <c r="B116" i="18"/>
  <c r="D115" i="18"/>
  <c r="E115" i="18" s="1"/>
  <c r="C115" i="18"/>
  <c r="B115" i="18"/>
  <c r="D114" i="18"/>
  <c r="E114" i="18" s="1"/>
  <c r="C114" i="18"/>
  <c r="B114" i="18"/>
  <c r="D113" i="18"/>
  <c r="E113" i="18" s="1"/>
  <c r="C113" i="18"/>
  <c r="B113" i="18"/>
  <c r="D112" i="18"/>
  <c r="E112" i="18" s="1"/>
  <c r="C112" i="18"/>
  <c r="B112" i="18"/>
  <c r="D111" i="18"/>
  <c r="E111" i="18" s="1"/>
  <c r="C111" i="18"/>
  <c r="B111" i="18"/>
  <c r="D110" i="18"/>
  <c r="E110" i="18" s="1"/>
  <c r="C110" i="18"/>
  <c r="B110" i="18"/>
  <c r="D105" i="18"/>
  <c r="E105" i="18" s="1"/>
  <c r="C105" i="18"/>
  <c r="B105" i="18"/>
  <c r="D104" i="18"/>
  <c r="E104" i="18" s="1"/>
  <c r="C104" i="18"/>
  <c r="B104" i="18"/>
  <c r="D103" i="18"/>
  <c r="E103" i="18" s="1"/>
  <c r="C103" i="18"/>
  <c r="B103" i="18"/>
  <c r="D102" i="18"/>
  <c r="E102" i="18" s="1"/>
  <c r="C102" i="18"/>
  <c r="B102" i="18"/>
  <c r="D101" i="18"/>
  <c r="E101" i="18" s="1"/>
  <c r="C101" i="18"/>
  <c r="B101" i="18"/>
  <c r="D100" i="18"/>
  <c r="E100" i="18" s="1"/>
  <c r="C100" i="18"/>
  <c r="B100" i="18"/>
  <c r="D99" i="18"/>
  <c r="E99" i="18" s="1"/>
  <c r="C99" i="18"/>
  <c r="B99" i="18"/>
  <c r="D98" i="18"/>
  <c r="E98" i="18" s="1"/>
  <c r="C98" i="18"/>
  <c r="B98" i="18"/>
  <c r="D97" i="18"/>
  <c r="E97" i="18" s="1"/>
  <c r="C97" i="18"/>
  <c r="B97" i="18"/>
  <c r="D96" i="18"/>
  <c r="E96" i="18" s="1"/>
  <c r="C96" i="18"/>
  <c r="B96" i="18"/>
  <c r="D95" i="18"/>
  <c r="E95" i="18" s="1"/>
  <c r="C95" i="18"/>
  <c r="B95" i="18"/>
  <c r="D94" i="18"/>
  <c r="E94" i="18" s="1"/>
  <c r="C94" i="18"/>
  <c r="B94" i="18"/>
  <c r="D93" i="18"/>
  <c r="E93" i="18" s="1"/>
  <c r="C93" i="18"/>
  <c r="B93" i="18"/>
  <c r="D92" i="18"/>
  <c r="E92" i="18" s="1"/>
  <c r="C92" i="18"/>
  <c r="B92" i="18"/>
  <c r="D87" i="18"/>
  <c r="E87" i="18" s="1"/>
  <c r="C87" i="18"/>
  <c r="B87" i="18"/>
  <c r="D86" i="18"/>
  <c r="E86" i="18" s="1"/>
  <c r="C86" i="18"/>
  <c r="B86" i="18"/>
  <c r="D85" i="18"/>
  <c r="E85" i="18" s="1"/>
  <c r="C85" i="18"/>
  <c r="B85" i="18"/>
  <c r="D84" i="18"/>
  <c r="E84" i="18" s="1"/>
  <c r="C84" i="18"/>
  <c r="B84" i="18"/>
  <c r="D83" i="18"/>
  <c r="E83" i="18" s="1"/>
  <c r="C83" i="18"/>
  <c r="B83" i="18"/>
  <c r="D82" i="18"/>
  <c r="E82" i="18" s="1"/>
  <c r="C82" i="18"/>
  <c r="B82" i="18"/>
  <c r="D81" i="18"/>
  <c r="E81" i="18" s="1"/>
  <c r="C81" i="18"/>
  <c r="B81" i="18"/>
  <c r="D80" i="18"/>
  <c r="E80" i="18" s="1"/>
  <c r="C80" i="18"/>
  <c r="B80" i="18"/>
  <c r="D79" i="18"/>
  <c r="E79" i="18" s="1"/>
  <c r="C79" i="18"/>
  <c r="B79" i="18"/>
  <c r="D78" i="18"/>
  <c r="E78" i="18" s="1"/>
  <c r="C78" i="18"/>
  <c r="B78" i="18"/>
  <c r="D77" i="18"/>
  <c r="E77" i="18" s="1"/>
  <c r="C77" i="18"/>
  <c r="B77" i="18"/>
  <c r="D76" i="18"/>
  <c r="E76" i="18" s="1"/>
  <c r="C76" i="18"/>
  <c r="B76" i="18"/>
  <c r="D75" i="18"/>
  <c r="E75" i="18" s="1"/>
  <c r="C75" i="18"/>
  <c r="B75" i="18"/>
  <c r="D74" i="18"/>
  <c r="E74" i="18" s="1"/>
  <c r="C74" i="18"/>
  <c r="B74" i="18"/>
  <c r="D69" i="18"/>
  <c r="E69" i="18" s="1"/>
  <c r="C69" i="18"/>
  <c r="B69" i="18"/>
  <c r="D68" i="18"/>
  <c r="E68" i="18" s="1"/>
  <c r="C68" i="18"/>
  <c r="C32" i="18" s="1"/>
  <c r="B68" i="18"/>
  <c r="D67" i="18"/>
  <c r="E67" i="18" s="1"/>
  <c r="C67" i="18"/>
  <c r="B67" i="18"/>
  <c r="B31" i="18" s="1"/>
  <c r="D66" i="18"/>
  <c r="E66" i="18" s="1"/>
  <c r="C66" i="18"/>
  <c r="C30" i="18" s="1"/>
  <c r="B66" i="18"/>
  <c r="B30" i="18" s="1"/>
  <c r="D65" i="18"/>
  <c r="E65" i="18" s="1"/>
  <c r="C65" i="18"/>
  <c r="C29" i="18" s="1"/>
  <c r="B65" i="18"/>
  <c r="B29" i="18" s="1"/>
  <c r="D64" i="18"/>
  <c r="E64" i="18" s="1"/>
  <c r="C64" i="18"/>
  <c r="C28" i="18" s="1"/>
  <c r="B64" i="18"/>
  <c r="D63" i="18"/>
  <c r="E63" i="18" s="1"/>
  <c r="C63" i="18"/>
  <c r="C27" i="18" s="1"/>
  <c r="B63" i="18"/>
  <c r="D62" i="18"/>
  <c r="E62" i="18" s="1"/>
  <c r="C62" i="18"/>
  <c r="C26" i="18" s="1"/>
  <c r="B62" i="18"/>
  <c r="B26" i="18" s="1"/>
  <c r="D61" i="18"/>
  <c r="E61" i="18" s="1"/>
  <c r="C61" i="18"/>
  <c r="B61" i="18"/>
  <c r="B25" i="18" s="1"/>
  <c r="D60" i="18"/>
  <c r="E60" i="18" s="1"/>
  <c r="C60" i="18"/>
  <c r="C24" i="18" s="1"/>
  <c r="B60" i="18"/>
  <c r="B24" i="18" s="1"/>
  <c r="D59" i="18"/>
  <c r="E59" i="18" s="1"/>
  <c r="C59" i="18"/>
  <c r="C23" i="18" s="1"/>
  <c r="B59" i="18"/>
  <c r="B23" i="18" s="1"/>
  <c r="D58" i="18"/>
  <c r="E58" i="18" s="1"/>
  <c r="C58" i="18"/>
  <c r="C22" i="18" s="1"/>
  <c r="B58" i="18"/>
  <c r="D57" i="18"/>
  <c r="E57" i="18" s="1"/>
  <c r="C57" i="18"/>
  <c r="B57" i="18"/>
  <c r="B21" i="18" s="1"/>
  <c r="D56" i="18"/>
  <c r="E56" i="18" s="1"/>
  <c r="C56" i="18"/>
  <c r="C20" i="18" s="1"/>
  <c r="B56" i="18"/>
  <c r="D51" i="18"/>
  <c r="E51" i="18" s="1"/>
  <c r="C51" i="18"/>
  <c r="B51" i="18"/>
  <c r="D50" i="18"/>
  <c r="E50" i="18" s="1"/>
  <c r="C50" i="18"/>
  <c r="B50" i="18"/>
  <c r="D49" i="18"/>
  <c r="E49" i="18" s="1"/>
  <c r="C49" i="18"/>
  <c r="B49" i="18"/>
  <c r="D48" i="18"/>
  <c r="C48" i="18"/>
  <c r="B48" i="18"/>
  <c r="D47" i="18"/>
  <c r="E47" i="18" s="1"/>
  <c r="C47" i="18"/>
  <c r="B47" i="18"/>
  <c r="D46" i="18"/>
  <c r="E46" i="18" s="1"/>
  <c r="C46" i="18"/>
  <c r="B46" i="18"/>
  <c r="D45" i="18"/>
  <c r="E45" i="18" s="1"/>
  <c r="C45" i="18"/>
  <c r="B45" i="18"/>
  <c r="D44" i="18"/>
  <c r="C44" i="18"/>
  <c r="B44" i="18"/>
  <c r="D43" i="18"/>
  <c r="E43" i="18" s="1"/>
  <c r="C43" i="18"/>
  <c r="B43" i="18"/>
  <c r="D42" i="18"/>
  <c r="E42" i="18" s="1"/>
  <c r="C42" i="18"/>
  <c r="B42" i="18"/>
  <c r="D41" i="18"/>
  <c r="E41" i="18" s="1"/>
  <c r="C41" i="18"/>
  <c r="B41" i="18"/>
  <c r="D40" i="18"/>
  <c r="C40" i="18"/>
  <c r="B40" i="18"/>
  <c r="D39" i="18"/>
  <c r="E39" i="18" s="1"/>
  <c r="C39" i="18"/>
  <c r="B39" i="18"/>
  <c r="D38" i="18"/>
  <c r="E38" i="18" s="1"/>
  <c r="C38" i="18"/>
  <c r="B38" i="18"/>
  <c r="C33" i="18"/>
  <c r="B33" i="18"/>
  <c r="B32" i="18"/>
  <c r="C31" i="18"/>
  <c r="B28" i="18"/>
  <c r="B27" i="18"/>
  <c r="C25" i="18"/>
  <c r="B22" i="18"/>
  <c r="C21" i="18"/>
  <c r="B20" i="18"/>
  <c r="D122" i="17"/>
  <c r="E122" i="17" s="1"/>
  <c r="C122" i="17"/>
  <c r="B122" i="17"/>
  <c r="D121" i="17"/>
  <c r="E121" i="17" s="1"/>
  <c r="C121" i="17"/>
  <c r="B121" i="17"/>
  <c r="D120" i="17"/>
  <c r="E120" i="17" s="1"/>
  <c r="C120" i="17"/>
  <c r="B120" i="17"/>
  <c r="D119" i="17"/>
  <c r="E119" i="17" s="1"/>
  <c r="C119" i="17"/>
  <c r="B119" i="17"/>
  <c r="D118" i="17"/>
  <c r="E118" i="17" s="1"/>
  <c r="C118" i="17"/>
  <c r="B118" i="17"/>
  <c r="D117" i="17"/>
  <c r="E117" i="17" s="1"/>
  <c r="C117" i="17"/>
  <c r="B117" i="17"/>
  <c r="D116" i="17"/>
  <c r="E116" i="17" s="1"/>
  <c r="C116" i="17"/>
  <c r="B116" i="17"/>
  <c r="D115" i="17"/>
  <c r="E115" i="17" s="1"/>
  <c r="C115" i="17"/>
  <c r="B115" i="17"/>
  <c r="D114" i="17"/>
  <c r="E114" i="17" s="1"/>
  <c r="C114" i="17"/>
  <c r="B114" i="17"/>
  <c r="D113" i="17"/>
  <c r="E113" i="17" s="1"/>
  <c r="C113" i="17"/>
  <c r="B113" i="17"/>
  <c r="D112" i="17"/>
  <c r="E112" i="17" s="1"/>
  <c r="C112" i="17"/>
  <c r="B112" i="17"/>
  <c r="D111" i="17"/>
  <c r="E111" i="17" s="1"/>
  <c r="C111" i="17"/>
  <c r="B111" i="17"/>
  <c r="D110" i="17"/>
  <c r="E110" i="17" s="1"/>
  <c r="C110" i="17"/>
  <c r="B110" i="17"/>
  <c r="D109" i="17"/>
  <c r="E109" i="17" s="1"/>
  <c r="C109" i="17"/>
  <c r="B109" i="17"/>
  <c r="D104" i="17"/>
  <c r="E104" i="17" s="1"/>
  <c r="C104" i="17"/>
  <c r="B104" i="17"/>
  <c r="D103" i="17"/>
  <c r="E103" i="17" s="1"/>
  <c r="C103" i="17"/>
  <c r="B103" i="17"/>
  <c r="D102" i="17"/>
  <c r="E102" i="17" s="1"/>
  <c r="C102" i="17"/>
  <c r="B102" i="17"/>
  <c r="D101" i="17"/>
  <c r="E101" i="17" s="1"/>
  <c r="C101" i="17"/>
  <c r="B101" i="17"/>
  <c r="D100" i="17"/>
  <c r="E100" i="17" s="1"/>
  <c r="C100" i="17"/>
  <c r="B100" i="17"/>
  <c r="D99" i="17"/>
  <c r="E99" i="17" s="1"/>
  <c r="C99" i="17"/>
  <c r="B99" i="17"/>
  <c r="D98" i="17"/>
  <c r="E98" i="17" s="1"/>
  <c r="C98" i="17"/>
  <c r="B98" i="17"/>
  <c r="D97" i="17"/>
  <c r="E97" i="17" s="1"/>
  <c r="C97" i="17"/>
  <c r="B97" i="17"/>
  <c r="D96" i="17"/>
  <c r="E96" i="17" s="1"/>
  <c r="C96" i="17"/>
  <c r="B96" i="17"/>
  <c r="D95" i="17"/>
  <c r="E95" i="17" s="1"/>
  <c r="C95" i="17"/>
  <c r="B95" i="17"/>
  <c r="D94" i="17"/>
  <c r="E94" i="17" s="1"/>
  <c r="C94" i="17"/>
  <c r="B94" i="17"/>
  <c r="D93" i="17"/>
  <c r="E93" i="17" s="1"/>
  <c r="C93" i="17"/>
  <c r="B93" i="17"/>
  <c r="D92" i="17"/>
  <c r="E92" i="17" s="1"/>
  <c r="C92" i="17"/>
  <c r="B92" i="17"/>
  <c r="D91" i="17"/>
  <c r="E91" i="17" s="1"/>
  <c r="C91" i="17"/>
  <c r="B91" i="17"/>
  <c r="D86" i="17"/>
  <c r="E86" i="17" s="1"/>
  <c r="C86" i="17"/>
  <c r="B86" i="17"/>
  <c r="D85" i="17"/>
  <c r="E85" i="17" s="1"/>
  <c r="C85" i="17"/>
  <c r="B85" i="17"/>
  <c r="D84" i="17"/>
  <c r="E84" i="17" s="1"/>
  <c r="C84" i="17"/>
  <c r="B84" i="17"/>
  <c r="D83" i="17"/>
  <c r="E83" i="17" s="1"/>
  <c r="C83" i="17"/>
  <c r="B83" i="17"/>
  <c r="D82" i="17"/>
  <c r="E82" i="17" s="1"/>
  <c r="C82" i="17"/>
  <c r="B82" i="17"/>
  <c r="D81" i="17"/>
  <c r="E81" i="17" s="1"/>
  <c r="C81" i="17"/>
  <c r="B81" i="17"/>
  <c r="D80" i="17"/>
  <c r="E80" i="17" s="1"/>
  <c r="C80" i="17"/>
  <c r="B80" i="17"/>
  <c r="D79" i="17"/>
  <c r="E79" i="17" s="1"/>
  <c r="C79" i="17"/>
  <c r="B79" i="17"/>
  <c r="D78" i="17"/>
  <c r="E78" i="17" s="1"/>
  <c r="C78" i="17"/>
  <c r="B78" i="17"/>
  <c r="D77" i="17"/>
  <c r="E77" i="17" s="1"/>
  <c r="C77" i="17"/>
  <c r="B77" i="17"/>
  <c r="D76" i="17"/>
  <c r="E76" i="17" s="1"/>
  <c r="C76" i="17"/>
  <c r="B76" i="17"/>
  <c r="D75" i="17"/>
  <c r="E75" i="17" s="1"/>
  <c r="C75" i="17"/>
  <c r="B75" i="17"/>
  <c r="D74" i="17"/>
  <c r="E74" i="17" s="1"/>
  <c r="C74" i="17"/>
  <c r="B74" i="17"/>
  <c r="D73" i="17"/>
  <c r="E73" i="17" s="1"/>
  <c r="C73" i="17"/>
  <c r="B73" i="17"/>
  <c r="D68" i="17"/>
  <c r="E68" i="17" s="1"/>
  <c r="C68" i="17"/>
  <c r="B68" i="17"/>
  <c r="B32" i="17" s="1"/>
  <c r="D67" i="17"/>
  <c r="E67" i="17" s="1"/>
  <c r="C67" i="17"/>
  <c r="B67" i="17"/>
  <c r="B31" i="17" s="1"/>
  <c r="D66" i="17"/>
  <c r="E66" i="17" s="1"/>
  <c r="C66" i="17"/>
  <c r="B66" i="17"/>
  <c r="D65" i="17"/>
  <c r="E65" i="17" s="1"/>
  <c r="C65" i="17"/>
  <c r="C29" i="17" s="1"/>
  <c r="B65" i="17"/>
  <c r="B29" i="17" s="1"/>
  <c r="D64" i="17"/>
  <c r="E64" i="17" s="1"/>
  <c r="C64" i="17"/>
  <c r="C28" i="17" s="1"/>
  <c r="B64" i="17"/>
  <c r="B28" i="17" s="1"/>
  <c r="D63" i="17"/>
  <c r="E63" i="17" s="1"/>
  <c r="C63" i="17"/>
  <c r="B63" i="17"/>
  <c r="B27" i="17" s="1"/>
  <c r="D62" i="17"/>
  <c r="E62" i="17" s="1"/>
  <c r="C62" i="17"/>
  <c r="C26" i="17" s="1"/>
  <c r="B62" i="17"/>
  <c r="D61" i="17"/>
  <c r="E61" i="17" s="1"/>
  <c r="C61" i="17"/>
  <c r="C25" i="17" s="1"/>
  <c r="B61" i="17"/>
  <c r="B25" i="17" s="1"/>
  <c r="D60" i="17"/>
  <c r="E60" i="17" s="1"/>
  <c r="C60" i="17"/>
  <c r="C24" i="17" s="1"/>
  <c r="B60" i="17"/>
  <c r="B24" i="17" s="1"/>
  <c r="D59" i="17"/>
  <c r="E59" i="17" s="1"/>
  <c r="C59" i="17"/>
  <c r="B59" i="17"/>
  <c r="B23" i="17" s="1"/>
  <c r="D58" i="17"/>
  <c r="E58" i="17" s="1"/>
  <c r="C58" i="17"/>
  <c r="C22" i="17" s="1"/>
  <c r="B58" i="17"/>
  <c r="D57" i="17"/>
  <c r="E57" i="17" s="1"/>
  <c r="C57" i="17"/>
  <c r="C21" i="17" s="1"/>
  <c r="B57" i="17"/>
  <c r="B21" i="17" s="1"/>
  <c r="D56" i="17"/>
  <c r="E56" i="17" s="1"/>
  <c r="C56" i="17"/>
  <c r="C20" i="17" s="1"/>
  <c r="B56" i="17"/>
  <c r="B20" i="17" s="1"/>
  <c r="D55" i="17"/>
  <c r="E55" i="17" s="1"/>
  <c r="C55" i="17"/>
  <c r="C19" i="17" s="1"/>
  <c r="B55" i="17"/>
  <c r="B19" i="17" s="1"/>
  <c r="D50" i="17"/>
  <c r="E50" i="17" s="1"/>
  <c r="C50" i="17"/>
  <c r="B50" i="17"/>
  <c r="D49" i="17"/>
  <c r="E49" i="17" s="1"/>
  <c r="C49" i="17"/>
  <c r="B49" i="17"/>
  <c r="D48" i="17"/>
  <c r="E48" i="17" s="1"/>
  <c r="C48" i="17"/>
  <c r="B48" i="17"/>
  <c r="D47" i="17"/>
  <c r="C47" i="17"/>
  <c r="B47" i="17"/>
  <c r="D46" i="17"/>
  <c r="E46" i="17" s="1"/>
  <c r="C46" i="17"/>
  <c r="B46" i="17"/>
  <c r="D45" i="17"/>
  <c r="E45" i="17" s="1"/>
  <c r="C45" i="17"/>
  <c r="B45" i="17"/>
  <c r="D44" i="17"/>
  <c r="E44" i="17" s="1"/>
  <c r="C44" i="17"/>
  <c r="B44" i="17"/>
  <c r="D43" i="17"/>
  <c r="C43" i="17"/>
  <c r="B43" i="17"/>
  <c r="D42" i="17"/>
  <c r="E42" i="17" s="1"/>
  <c r="C42" i="17"/>
  <c r="B42" i="17"/>
  <c r="D41" i="17"/>
  <c r="E41" i="17" s="1"/>
  <c r="C41" i="17"/>
  <c r="B41" i="17"/>
  <c r="D40" i="17"/>
  <c r="E40" i="17" s="1"/>
  <c r="C40" i="17"/>
  <c r="B40" i="17"/>
  <c r="D39" i="17"/>
  <c r="C39" i="17"/>
  <c r="B39" i="17"/>
  <c r="D38" i="17"/>
  <c r="C38" i="17"/>
  <c r="B38" i="17"/>
  <c r="D37" i="17"/>
  <c r="E37" i="17" s="1"/>
  <c r="C37" i="17"/>
  <c r="B37" i="17"/>
  <c r="C32" i="17"/>
  <c r="C31" i="17"/>
  <c r="C30" i="17"/>
  <c r="B30" i="17"/>
  <c r="C27" i="17"/>
  <c r="B26" i="17"/>
  <c r="C23" i="17"/>
  <c r="B22" i="17"/>
  <c r="E39" i="17" l="1"/>
  <c r="D21" i="17"/>
  <c r="E21" i="17" s="1"/>
  <c r="E38" i="17"/>
  <c r="D20" i="17"/>
  <c r="E20" i="17" s="1"/>
  <c r="T72" i="2"/>
  <c r="T92" i="2" s="1"/>
  <c r="T52" i="2"/>
  <c r="T76" i="2"/>
  <c r="T96" i="2" s="1"/>
  <c r="T56" i="2"/>
  <c r="T80" i="2"/>
  <c r="T100" i="2" s="1"/>
  <c r="T60" i="2"/>
  <c r="N79" i="2"/>
  <c r="N99" i="2" s="1"/>
  <c r="N59" i="2"/>
  <c r="N75" i="2"/>
  <c r="N95" i="2" s="1"/>
  <c r="N55" i="2"/>
  <c r="T31" i="2"/>
  <c r="N31" i="2"/>
  <c r="O79" i="2"/>
  <c r="O99" i="2" s="1"/>
  <c r="O59" i="2"/>
  <c r="O75" i="2"/>
  <c r="O95" i="2" s="1"/>
  <c r="O55" i="2"/>
  <c r="V31" i="2"/>
  <c r="P31" i="2"/>
  <c r="P78" i="2"/>
  <c r="P98" i="2" s="1"/>
  <c r="P58" i="2"/>
  <c r="P74" i="2"/>
  <c r="P94" i="2" s="1"/>
  <c r="P54" i="2"/>
  <c r="U73" i="2"/>
  <c r="U93" i="2" s="1"/>
  <c r="U53" i="2"/>
  <c r="U78" i="2"/>
  <c r="U98" i="2" s="1"/>
  <c r="U58" i="2"/>
  <c r="U74" i="2"/>
  <c r="U94" i="2" s="1"/>
  <c r="U54" i="2"/>
  <c r="V79" i="2"/>
  <c r="V99" i="2" s="1"/>
  <c r="V59" i="2"/>
  <c r="V75" i="2"/>
  <c r="V95" i="2" s="1"/>
  <c r="V55" i="2"/>
  <c r="T73" i="2"/>
  <c r="T93" i="2" s="1"/>
  <c r="T53" i="2"/>
  <c r="T77" i="2"/>
  <c r="T97" i="2" s="1"/>
  <c r="T57" i="2"/>
  <c r="T81" i="2"/>
  <c r="T101" i="2" s="1"/>
  <c r="T61" i="2"/>
  <c r="N78" i="2"/>
  <c r="N98" i="2" s="1"/>
  <c r="N58" i="2"/>
  <c r="N74" i="2"/>
  <c r="N94" i="2" s="1"/>
  <c r="N54" i="2"/>
  <c r="O71" i="2"/>
  <c r="O91" i="2" s="1"/>
  <c r="O51" i="2"/>
  <c r="R51" i="2" s="1"/>
  <c r="O78" i="2"/>
  <c r="O98" i="2" s="1"/>
  <c r="O58" i="2"/>
  <c r="O74" i="2"/>
  <c r="O94" i="2" s="1"/>
  <c r="O54" i="2"/>
  <c r="P81" i="2"/>
  <c r="P101" i="2" s="1"/>
  <c r="P61" i="2"/>
  <c r="P77" i="2"/>
  <c r="P97" i="2" s="1"/>
  <c r="P57" i="2"/>
  <c r="P73" i="2"/>
  <c r="P93" i="2" s="1"/>
  <c r="P53" i="2"/>
  <c r="U81" i="2"/>
  <c r="U101" i="2" s="1"/>
  <c r="U61" i="2"/>
  <c r="U77" i="2"/>
  <c r="U97" i="2" s="1"/>
  <c r="U57" i="2"/>
  <c r="V73" i="2"/>
  <c r="V93" i="2" s="1"/>
  <c r="V53" i="2"/>
  <c r="V78" i="2"/>
  <c r="V98" i="2" s="1"/>
  <c r="V58" i="2"/>
  <c r="V74" i="2"/>
  <c r="V94" i="2" s="1"/>
  <c r="V54" i="2"/>
  <c r="T74" i="2"/>
  <c r="T94" i="2" s="1"/>
  <c r="T54" i="2"/>
  <c r="T78" i="2"/>
  <c r="T98" i="2" s="1"/>
  <c r="T58" i="2"/>
  <c r="N81" i="2"/>
  <c r="N101" i="2" s="1"/>
  <c r="N61" i="2"/>
  <c r="N77" i="2"/>
  <c r="N97" i="2" s="1"/>
  <c r="N57" i="2"/>
  <c r="N73" i="2"/>
  <c r="N93" i="2" s="1"/>
  <c r="N53" i="2"/>
  <c r="O81" i="2"/>
  <c r="O101" i="2" s="1"/>
  <c r="O61" i="2"/>
  <c r="O77" i="2"/>
  <c r="O97" i="2" s="1"/>
  <c r="O57" i="2"/>
  <c r="O73" i="2"/>
  <c r="O93" i="2" s="1"/>
  <c r="O53" i="2"/>
  <c r="P80" i="2"/>
  <c r="P100" i="2" s="1"/>
  <c r="P60" i="2"/>
  <c r="P76" i="2"/>
  <c r="P96" i="2" s="1"/>
  <c r="P56" i="2"/>
  <c r="P72" i="2"/>
  <c r="P92" i="2" s="1"/>
  <c r="P52" i="2"/>
  <c r="U80" i="2"/>
  <c r="U100" i="2" s="1"/>
  <c r="U60" i="2"/>
  <c r="U76" i="2"/>
  <c r="U96" i="2" s="1"/>
  <c r="U56" i="2"/>
  <c r="V81" i="2"/>
  <c r="V101" i="2" s="1"/>
  <c r="V61" i="2"/>
  <c r="V77" i="2"/>
  <c r="V97" i="2" s="1"/>
  <c r="V57" i="2"/>
  <c r="T75" i="2"/>
  <c r="T95" i="2" s="1"/>
  <c r="T55" i="2"/>
  <c r="T79" i="2"/>
  <c r="T99" i="2" s="1"/>
  <c r="T59" i="2"/>
  <c r="N80" i="2"/>
  <c r="N100" i="2" s="1"/>
  <c r="N60" i="2"/>
  <c r="N76" i="2"/>
  <c r="N96" i="2" s="1"/>
  <c r="N56" i="2"/>
  <c r="N72" i="2"/>
  <c r="N92" i="2" s="1"/>
  <c r="N52" i="2"/>
  <c r="O80" i="2"/>
  <c r="O100" i="2" s="1"/>
  <c r="O60" i="2"/>
  <c r="O76" i="2"/>
  <c r="O96" i="2" s="1"/>
  <c r="O56" i="2"/>
  <c r="U32" i="2"/>
  <c r="O32" i="2"/>
  <c r="P79" i="2"/>
  <c r="P99" i="2" s="1"/>
  <c r="P59" i="2"/>
  <c r="P75" i="2"/>
  <c r="P95" i="2" s="1"/>
  <c r="P55" i="2"/>
  <c r="U79" i="2"/>
  <c r="U99" i="2" s="1"/>
  <c r="U59" i="2"/>
  <c r="U75" i="2"/>
  <c r="U95" i="2" s="1"/>
  <c r="U55" i="2"/>
  <c r="V80" i="2"/>
  <c r="V100" i="2" s="1"/>
  <c r="V60" i="2"/>
  <c r="V76" i="2"/>
  <c r="V96" i="2" s="1"/>
  <c r="V56" i="2"/>
  <c r="D25" i="18"/>
  <c r="E25" i="18" s="1"/>
  <c r="D21" i="18"/>
  <c r="E21" i="18" s="1"/>
  <c r="D32" i="17"/>
  <c r="E32" i="17" s="1"/>
  <c r="D29" i="18"/>
  <c r="E29" i="18" s="1"/>
  <c r="D33" i="18"/>
  <c r="E33" i="18" s="1"/>
  <c r="D26" i="17"/>
  <c r="E26" i="17" s="1"/>
  <c r="D28" i="17"/>
  <c r="E28" i="17" s="1"/>
  <c r="D30" i="17"/>
  <c r="E30" i="17" s="1"/>
  <c r="D24" i="17"/>
  <c r="E24" i="17" s="1"/>
  <c r="D22" i="17"/>
  <c r="E22" i="17" s="1"/>
  <c r="D31" i="17"/>
  <c r="E31" i="17" s="1"/>
  <c r="D20" i="18"/>
  <c r="E20" i="18" s="1"/>
  <c r="D32" i="18"/>
  <c r="E32" i="18" s="1"/>
  <c r="D23" i="18"/>
  <c r="E23" i="18" s="1"/>
  <c r="D27" i="18"/>
  <c r="E27" i="18" s="1"/>
  <c r="D31" i="18"/>
  <c r="E31" i="18" s="1"/>
  <c r="E43" i="17"/>
  <c r="D25" i="17"/>
  <c r="E25" i="17" s="1"/>
  <c r="E40" i="18"/>
  <c r="D22" i="18"/>
  <c r="E22" i="18" s="1"/>
  <c r="E44" i="18"/>
  <c r="D26" i="18"/>
  <c r="E26" i="18" s="1"/>
  <c r="D23" i="17"/>
  <c r="E23" i="17" s="1"/>
  <c r="D28" i="18"/>
  <c r="E28" i="18" s="1"/>
  <c r="D24" i="18"/>
  <c r="E24" i="18" s="1"/>
  <c r="E47" i="17"/>
  <c r="D29" i="17"/>
  <c r="E29" i="17" s="1"/>
  <c r="D27" i="17"/>
  <c r="E27" i="17" s="1"/>
  <c r="E48" i="18"/>
  <c r="D30" i="18"/>
  <c r="E30" i="18" s="1"/>
  <c r="D19" i="17"/>
  <c r="E19" i="17" s="1"/>
  <c r="V32" i="2"/>
  <c r="U31" i="2"/>
  <c r="D123" i="16"/>
  <c r="E123" i="16" s="1"/>
  <c r="C123" i="16"/>
  <c r="B123" i="16"/>
  <c r="D122" i="16"/>
  <c r="E122" i="16" s="1"/>
  <c r="C122" i="16"/>
  <c r="B122" i="16"/>
  <c r="D121" i="16"/>
  <c r="E121" i="16" s="1"/>
  <c r="C121" i="16"/>
  <c r="B121" i="16"/>
  <c r="D120" i="16"/>
  <c r="E120" i="16" s="1"/>
  <c r="C120" i="16"/>
  <c r="B120" i="16"/>
  <c r="D119" i="16"/>
  <c r="E119" i="16" s="1"/>
  <c r="C119" i="16"/>
  <c r="B119" i="16"/>
  <c r="D118" i="16"/>
  <c r="E118" i="16" s="1"/>
  <c r="C118" i="16"/>
  <c r="B118" i="16"/>
  <c r="D117" i="16"/>
  <c r="E117" i="16" s="1"/>
  <c r="C117" i="16"/>
  <c r="B117" i="16"/>
  <c r="D116" i="16"/>
  <c r="E116" i="16" s="1"/>
  <c r="C116" i="16"/>
  <c r="B116" i="16"/>
  <c r="D115" i="16"/>
  <c r="E115" i="16" s="1"/>
  <c r="C115" i="16"/>
  <c r="B115" i="16"/>
  <c r="D114" i="16"/>
  <c r="E114" i="16" s="1"/>
  <c r="C114" i="16"/>
  <c r="B114" i="16"/>
  <c r="D113" i="16"/>
  <c r="E113" i="16" s="1"/>
  <c r="C113" i="16"/>
  <c r="B113" i="16"/>
  <c r="D112" i="16"/>
  <c r="E112" i="16" s="1"/>
  <c r="C112" i="16"/>
  <c r="B112" i="16"/>
  <c r="D111" i="16"/>
  <c r="E111" i="16" s="1"/>
  <c r="C111" i="16"/>
  <c r="B111" i="16"/>
  <c r="D110" i="16"/>
  <c r="E110" i="16" s="1"/>
  <c r="C110" i="16"/>
  <c r="B110" i="16"/>
  <c r="D105" i="16"/>
  <c r="E105" i="16" s="1"/>
  <c r="C105" i="16"/>
  <c r="B105" i="16"/>
  <c r="D104" i="16"/>
  <c r="E104" i="16" s="1"/>
  <c r="C104" i="16"/>
  <c r="B104" i="16"/>
  <c r="D103" i="16"/>
  <c r="E103" i="16" s="1"/>
  <c r="C103" i="16"/>
  <c r="B103" i="16"/>
  <c r="D102" i="16"/>
  <c r="E102" i="16" s="1"/>
  <c r="C102" i="16"/>
  <c r="B102" i="16"/>
  <c r="D101" i="16"/>
  <c r="E101" i="16" s="1"/>
  <c r="C101" i="16"/>
  <c r="B101" i="16"/>
  <c r="D100" i="16"/>
  <c r="E100" i="16" s="1"/>
  <c r="C100" i="16"/>
  <c r="B100" i="16"/>
  <c r="D99" i="16"/>
  <c r="E99" i="16" s="1"/>
  <c r="C99" i="16"/>
  <c r="B99" i="16"/>
  <c r="D98" i="16"/>
  <c r="E98" i="16" s="1"/>
  <c r="C98" i="16"/>
  <c r="B98" i="16"/>
  <c r="D97" i="16"/>
  <c r="E97" i="16" s="1"/>
  <c r="C97" i="16"/>
  <c r="B97" i="16"/>
  <c r="D96" i="16"/>
  <c r="E96" i="16" s="1"/>
  <c r="C96" i="16"/>
  <c r="B96" i="16"/>
  <c r="D95" i="16"/>
  <c r="E95" i="16" s="1"/>
  <c r="C95" i="16"/>
  <c r="B95" i="16"/>
  <c r="D94" i="16"/>
  <c r="E94" i="16" s="1"/>
  <c r="C94" i="16"/>
  <c r="B94" i="16"/>
  <c r="D93" i="16"/>
  <c r="E93" i="16" s="1"/>
  <c r="C93" i="16"/>
  <c r="B93" i="16"/>
  <c r="D92" i="16"/>
  <c r="E92" i="16" s="1"/>
  <c r="C92" i="16"/>
  <c r="B92" i="16"/>
  <c r="D87" i="16"/>
  <c r="E87" i="16" s="1"/>
  <c r="C87" i="16"/>
  <c r="B87" i="16"/>
  <c r="D86" i="16"/>
  <c r="E86" i="16" s="1"/>
  <c r="C86" i="16"/>
  <c r="B86" i="16"/>
  <c r="D85" i="16"/>
  <c r="E85" i="16" s="1"/>
  <c r="C85" i="16"/>
  <c r="B85" i="16"/>
  <c r="D84" i="16"/>
  <c r="E84" i="16" s="1"/>
  <c r="C84" i="16"/>
  <c r="B84" i="16"/>
  <c r="D83" i="16"/>
  <c r="E83" i="16" s="1"/>
  <c r="C83" i="16"/>
  <c r="B83" i="16"/>
  <c r="D82" i="16"/>
  <c r="E82" i="16" s="1"/>
  <c r="C82" i="16"/>
  <c r="B82" i="16"/>
  <c r="D81" i="16"/>
  <c r="E81" i="16" s="1"/>
  <c r="C81" i="16"/>
  <c r="B81" i="16"/>
  <c r="D80" i="16"/>
  <c r="E80" i="16" s="1"/>
  <c r="C80" i="16"/>
  <c r="B80" i="16"/>
  <c r="D79" i="16"/>
  <c r="E79" i="16" s="1"/>
  <c r="C79" i="16"/>
  <c r="B79" i="16"/>
  <c r="D78" i="16"/>
  <c r="E78" i="16" s="1"/>
  <c r="C78" i="16"/>
  <c r="B78" i="16"/>
  <c r="D77" i="16"/>
  <c r="E77" i="16" s="1"/>
  <c r="C77" i="16"/>
  <c r="B77" i="16"/>
  <c r="D76" i="16"/>
  <c r="E76" i="16" s="1"/>
  <c r="C76" i="16"/>
  <c r="B76" i="16"/>
  <c r="D75" i="16"/>
  <c r="E75" i="16" s="1"/>
  <c r="C75" i="16"/>
  <c r="B75" i="16"/>
  <c r="D74" i="16"/>
  <c r="E74" i="16" s="1"/>
  <c r="C74" i="16"/>
  <c r="B74" i="16"/>
  <c r="D69" i="16"/>
  <c r="E69" i="16" s="1"/>
  <c r="C69" i="16"/>
  <c r="B69" i="16"/>
  <c r="D68" i="16"/>
  <c r="E68" i="16" s="1"/>
  <c r="C68" i="16"/>
  <c r="B68" i="16"/>
  <c r="B32" i="16" s="1"/>
  <c r="D67" i="16"/>
  <c r="E67" i="16" s="1"/>
  <c r="C67" i="16"/>
  <c r="B67" i="16"/>
  <c r="D66" i="16"/>
  <c r="E66" i="16" s="1"/>
  <c r="C66" i="16"/>
  <c r="B66" i="16"/>
  <c r="B30" i="16" s="1"/>
  <c r="D65" i="16"/>
  <c r="E65" i="16" s="1"/>
  <c r="C65" i="16"/>
  <c r="C29" i="16" s="1"/>
  <c r="B65" i="16"/>
  <c r="D64" i="16"/>
  <c r="E64" i="16" s="1"/>
  <c r="C64" i="16"/>
  <c r="B64" i="16"/>
  <c r="B28" i="16" s="1"/>
  <c r="D63" i="16"/>
  <c r="E63" i="16" s="1"/>
  <c r="C63" i="16"/>
  <c r="C27" i="16" s="1"/>
  <c r="B63" i="16"/>
  <c r="D62" i="16"/>
  <c r="E62" i="16" s="1"/>
  <c r="C62" i="16"/>
  <c r="B62" i="16"/>
  <c r="B26" i="16" s="1"/>
  <c r="D61" i="16"/>
  <c r="E61" i="16" s="1"/>
  <c r="C61" i="16"/>
  <c r="B61" i="16"/>
  <c r="D60" i="16"/>
  <c r="E60" i="16" s="1"/>
  <c r="C60" i="16"/>
  <c r="B60" i="16"/>
  <c r="B24" i="16" s="1"/>
  <c r="D59" i="16"/>
  <c r="E59" i="16" s="1"/>
  <c r="C59" i="16"/>
  <c r="C23" i="16" s="1"/>
  <c r="B59" i="16"/>
  <c r="D58" i="16"/>
  <c r="E58" i="16" s="1"/>
  <c r="C58" i="16"/>
  <c r="B58" i="16"/>
  <c r="B22" i="16" s="1"/>
  <c r="D57" i="16"/>
  <c r="E57" i="16" s="1"/>
  <c r="C57" i="16"/>
  <c r="C21" i="16" s="1"/>
  <c r="B57" i="16"/>
  <c r="D56" i="16"/>
  <c r="E56" i="16" s="1"/>
  <c r="C56" i="16"/>
  <c r="B56" i="16"/>
  <c r="B20" i="16" s="1"/>
  <c r="D51" i="16"/>
  <c r="E51" i="16" s="1"/>
  <c r="C51" i="16"/>
  <c r="B51" i="16"/>
  <c r="D50" i="16"/>
  <c r="E50" i="16" s="1"/>
  <c r="C50" i="16"/>
  <c r="B50" i="16"/>
  <c r="D49" i="16"/>
  <c r="E49" i="16" s="1"/>
  <c r="C49" i="16"/>
  <c r="B49" i="16"/>
  <c r="D48" i="16"/>
  <c r="E48" i="16" s="1"/>
  <c r="C48" i="16"/>
  <c r="B48" i="16"/>
  <c r="D47" i="16"/>
  <c r="E47" i="16" s="1"/>
  <c r="C47" i="16"/>
  <c r="B47" i="16"/>
  <c r="D46" i="16"/>
  <c r="E46" i="16" s="1"/>
  <c r="C46" i="16"/>
  <c r="B46" i="16"/>
  <c r="D45" i="16"/>
  <c r="E45" i="16" s="1"/>
  <c r="C45" i="16"/>
  <c r="B45" i="16"/>
  <c r="D44" i="16"/>
  <c r="E44" i="16" s="1"/>
  <c r="C44" i="16"/>
  <c r="B44" i="16"/>
  <c r="D43" i="16"/>
  <c r="E43" i="16" s="1"/>
  <c r="C43" i="16"/>
  <c r="B43" i="16"/>
  <c r="D42" i="16"/>
  <c r="E42" i="16" s="1"/>
  <c r="C42" i="16"/>
  <c r="B42" i="16"/>
  <c r="D41" i="16"/>
  <c r="E41" i="16" s="1"/>
  <c r="C41" i="16"/>
  <c r="B41" i="16"/>
  <c r="D40" i="16"/>
  <c r="C40" i="16"/>
  <c r="B40" i="16"/>
  <c r="D39" i="16"/>
  <c r="C39" i="16"/>
  <c r="B39" i="16"/>
  <c r="D38" i="16"/>
  <c r="E38" i="16" s="1"/>
  <c r="C38" i="16"/>
  <c r="B38" i="16"/>
  <c r="C33" i="16"/>
  <c r="B33" i="16"/>
  <c r="C32" i="16"/>
  <c r="C31" i="16"/>
  <c r="B31" i="16"/>
  <c r="C30" i="16"/>
  <c r="B29" i="16"/>
  <c r="C28" i="16"/>
  <c r="B27" i="16"/>
  <c r="C26" i="16"/>
  <c r="C25" i="16"/>
  <c r="B25" i="16"/>
  <c r="C24" i="16"/>
  <c r="B23" i="16"/>
  <c r="C22" i="16"/>
  <c r="B21" i="16"/>
  <c r="C20" i="16"/>
  <c r="E40" i="16" l="1"/>
  <c r="D22" i="16"/>
  <c r="E22" i="16" s="1"/>
  <c r="AN6" i="24" s="1"/>
  <c r="E39" i="16"/>
  <c r="D21" i="16"/>
  <c r="E21" i="16" s="1"/>
  <c r="AN5" i="24" s="1"/>
  <c r="N71" i="2"/>
  <c r="N91" i="2" s="1"/>
  <c r="N51" i="2"/>
  <c r="Q51" i="2" s="1"/>
  <c r="U71" i="2"/>
  <c r="U91" i="2" s="1"/>
  <c r="U51" i="2"/>
  <c r="T71" i="2"/>
  <c r="T91" i="2" s="1"/>
  <c r="T51" i="2"/>
  <c r="V72" i="2"/>
  <c r="V92" i="2" s="1"/>
  <c r="V52" i="2"/>
  <c r="O72" i="2"/>
  <c r="O92" i="2" s="1"/>
  <c r="O52" i="2"/>
  <c r="P71" i="2"/>
  <c r="P91" i="2" s="1"/>
  <c r="P51" i="2"/>
  <c r="S51" i="2" s="1"/>
  <c r="U72" i="2"/>
  <c r="U92" i="2" s="1"/>
  <c r="U52" i="2"/>
  <c r="V71" i="2"/>
  <c r="V91" i="2" s="1"/>
  <c r="V51" i="2"/>
  <c r="D29" i="16"/>
  <c r="E29" i="16" s="1"/>
  <c r="D26" i="16"/>
  <c r="E26" i="16" s="1"/>
  <c r="D25" i="16"/>
  <c r="E25" i="16" s="1"/>
  <c r="D33" i="16"/>
  <c r="E33" i="16" s="1"/>
  <c r="D30" i="16"/>
  <c r="E30" i="16" s="1"/>
  <c r="D23" i="16"/>
  <c r="E23" i="16" s="1"/>
  <c r="D27" i="16"/>
  <c r="E27" i="16" s="1"/>
  <c r="D31" i="16"/>
  <c r="E31" i="16" s="1"/>
  <c r="D20" i="16"/>
  <c r="E20" i="16" s="1"/>
  <c r="AN4" i="24" s="1"/>
  <c r="D24" i="16"/>
  <c r="E24" i="16" s="1"/>
  <c r="D28" i="16"/>
  <c r="E28" i="16" s="1"/>
  <c r="D32" i="16"/>
  <c r="E32" i="16" s="1"/>
  <c r="C111" i="3" l="1"/>
  <c r="C112" i="3"/>
  <c r="C113" i="3"/>
  <c r="C114" i="3"/>
  <c r="C115" i="3"/>
  <c r="C116" i="3"/>
  <c r="C117" i="3"/>
  <c r="C118" i="3"/>
  <c r="C119" i="3"/>
  <c r="C120" i="3"/>
  <c r="C121" i="3"/>
  <c r="C122" i="3"/>
  <c r="C123" i="3"/>
  <c r="C110" i="3"/>
  <c r="B111" i="3"/>
  <c r="B112" i="3"/>
  <c r="B113" i="3"/>
  <c r="B114" i="3"/>
  <c r="B115" i="3"/>
  <c r="B116" i="3"/>
  <c r="B117" i="3"/>
  <c r="B118" i="3"/>
  <c r="B119" i="3"/>
  <c r="B120" i="3"/>
  <c r="B121" i="3"/>
  <c r="B122" i="3"/>
  <c r="B123" i="3"/>
  <c r="B110" i="3"/>
  <c r="D104" i="12" l="1"/>
  <c r="E104" i="12" s="1"/>
  <c r="C104" i="12"/>
  <c r="B104" i="12"/>
  <c r="D103" i="12"/>
  <c r="E103" i="12" s="1"/>
  <c r="C103" i="12"/>
  <c r="B103" i="12"/>
  <c r="D102" i="12"/>
  <c r="E102" i="12" s="1"/>
  <c r="C102" i="12"/>
  <c r="B102" i="12"/>
  <c r="D101" i="12"/>
  <c r="E101" i="12" s="1"/>
  <c r="C101" i="12"/>
  <c r="B101" i="12"/>
  <c r="D100" i="12"/>
  <c r="E100" i="12" s="1"/>
  <c r="C100" i="12"/>
  <c r="B100" i="12"/>
  <c r="D99" i="12"/>
  <c r="E99" i="12" s="1"/>
  <c r="C99" i="12"/>
  <c r="B99" i="12"/>
  <c r="D98" i="12"/>
  <c r="E98" i="12" s="1"/>
  <c r="C98" i="12"/>
  <c r="B98" i="12"/>
  <c r="D97" i="12"/>
  <c r="E97" i="12" s="1"/>
  <c r="C97" i="12"/>
  <c r="B97" i="12"/>
  <c r="D96" i="12"/>
  <c r="E96" i="12" s="1"/>
  <c r="C96" i="12"/>
  <c r="B96" i="12"/>
  <c r="D95" i="12"/>
  <c r="E95" i="12" s="1"/>
  <c r="C95" i="12"/>
  <c r="B95" i="12"/>
  <c r="D94" i="12"/>
  <c r="E94" i="12" s="1"/>
  <c r="C94" i="12"/>
  <c r="B94" i="12"/>
  <c r="D86" i="12"/>
  <c r="E86" i="12" s="1"/>
  <c r="C86" i="12"/>
  <c r="B86" i="12"/>
  <c r="D85" i="12"/>
  <c r="E85" i="12" s="1"/>
  <c r="C85" i="12"/>
  <c r="B85" i="12"/>
  <c r="D84" i="12"/>
  <c r="E84" i="12" s="1"/>
  <c r="C84" i="12"/>
  <c r="B84" i="12"/>
  <c r="D83" i="12"/>
  <c r="E83" i="12" s="1"/>
  <c r="C83" i="12"/>
  <c r="B83" i="12"/>
  <c r="D82" i="12"/>
  <c r="E82" i="12" s="1"/>
  <c r="C82" i="12"/>
  <c r="B82" i="12"/>
  <c r="D81" i="12"/>
  <c r="E81" i="12" s="1"/>
  <c r="C81" i="12"/>
  <c r="B81" i="12"/>
  <c r="D80" i="12"/>
  <c r="E80" i="12" s="1"/>
  <c r="C80" i="12"/>
  <c r="B80" i="12"/>
  <c r="D79" i="12"/>
  <c r="E79" i="12" s="1"/>
  <c r="C79" i="12"/>
  <c r="B79" i="12"/>
  <c r="D78" i="12"/>
  <c r="E78" i="12" s="1"/>
  <c r="C78" i="12"/>
  <c r="B78" i="12"/>
  <c r="D77" i="12"/>
  <c r="E77" i="12" s="1"/>
  <c r="C77" i="12"/>
  <c r="B77" i="12"/>
  <c r="D76" i="12"/>
  <c r="E76" i="12" s="1"/>
  <c r="C76" i="12"/>
  <c r="B76" i="12"/>
  <c r="C75" i="12"/>
  <c r="D68" i="12"/>
  <c r="E68" i="12" s="1"/>
  <c r="C68" i="12"/>
  <c r="C32" i="12" s="1"/>
  <c r="B68" i="12"/>
  <c r="B32" i="12" s="1"/>
  <c r="D67" i="12"/>
  <c r="E67" i="12" s="1"/>
  <c r="C67" i="12"/>
  <c r="C31" i="12" s="1"/>
  <c r="B67" i="12"/>
  <c r="B31" i="12" s="1"/>
  <c r="D66" i="12"/>
  <c r="E66" i="12" s="1"/>
  <c r="C66" i="12"/>
  <c r="C30" i="12" s="1"/>
  <c r="B66" i="12"/>
  <c r="B30" i="12" s="1"/>
  <c r="D65" i="12"/>
  <c r="E65" i="12" s="1"/>
  <c r="C65" i="12"/>
  <c r="C29" i="12" s="1"/>
  <c r="B65" i="12"/>
  <c r="B29" i="12" s="1"/>
  <c r="D64" i="12"/>
  <c r="E64" i="12" s="1"/>
  <c r="C64" i="12"/>
  <c r="C28" i="12" s="1"/>
  <c r="B64" i="12"/>
  <c r="B28" i="12" s="1"/>
  <c r="D63" i="12"/>
  <c r="E63" i="12" s="1"/>
  <c r="C63" i="12"/>
  <c r="C27" i="12" s="1"/>
  <c r="B63" i="12"/>
  <c r="B27" i="12" s="1"/>
  <c r="D62" i="12"/>
  <c r="E62" i="12" s="1"/>
  <c r="C62" i="12"/>
  <c r="C26" i="12" s="1"/>
  <c r="B62" i="12"/>
  <c r="B26" i="12" s="1"/>
  <c r="D61" i="12"/>
  <c r="E61" i="12" s="1"/>
  <c r="C61" i="12"/>
  <c r="C25" i="12" s="1"/>
  <c r="B61" i="12"/>
  <c r="B25" i="12" s="1"/>
  <c r="D60" i="12"/>
  <c r="E60" i="12" s="1"/>
  <c r="C60" i="12"/>
  <c r="C24" i="12" s="1"/>
  <c r="B60" i="12"/>
  <c r="B24" i="12" s="1"/>
  <c r="D59" i="12"/>
  <c r="E59" i="12" s="1"/>
  <c r="C59" i="12"/>
  <c r="C23" i="12" s="1"/>
  <c r="B59" i="12"/>
  <c r="B23" i="12" s="1"/>
  <c r="D58" i="12"/>
  <c r="E58" i="12" s="1"/>
  <c r="C58" i="12"/>
  <c r="C22" i="12" s="1"/>
  <c r="B58" i="12"/>
  <c r="B22" i="12" s="1"/>
  <c r="D50" i="12"/>
  <c r="E50" i="12" s="1"/>
  <c r="C50" i="12"/>
  <c r="B50" i="12"/>
  <c r="D49" i="12"/>
  <c r="E49" i="12" s="1"/>
  <c r="C49" i="12"/>
  <c r="B49" i="12"/>
  <c r="D48" i="12"/>
  <c r="E48" i="12" s="1"/>
  <c r="C48" i="12"/>
  <c r="B48" i="12"/>
  <c r="D47" i="12"/>
  <c r="E47" i="12" s="1"/>
  <c r="C47" i="12"/>
  <c r="B47" i="12"/>
  <c r="D46" i="12"/>
  <c r="E46" i="12" s="1"/>
  <c r="C46" i="12"/>
  <c r="B46" i="12"/>
  <c r="D45" i="12"/>
  <c r="E45" i="12" s="1"/>
  <c r="C45" i="12"/>
  <c r="B45" i="12"/>
  <c r="D44" i="12"/>
  <c r="E44" i="12" s="1"/>
  <c r="C44" i="12"/>
  <c r="B44" i="12"/>
  <c r="D43" i="12"/>
  <c r="E43" i="12" s="1"/>
  <c r="C43" i="12"/>
  <c r="B43" i="12"/>
  <c r="D42" i="12"/>
  <c r="E42" i="12" s="1"/>
  <c r="C42" i="12"/>
  <c r="B42" i="12"/>
  <c r="D41" i="12"/>
  <c r="E41" i="12" s="1"/>
  <c r="C41" i="12"/>
  <c r="B41" i="12"/>
  <c r="D40" i="12"/>
  <c r="E40" i="12" s="1"/>
  <c r="C40" i="12"/>
  <c r="B40" i="12"/>
  <c r="B57" i="12"/>
  <c r="B21" i="12" s="1"/>
  <c r="C39" i="12"/>
  <c r="C38" i="12"/>
  <c r="F32" i="12"/>
  <c r="G32" i="12" s="1"/>
  <c r="F31" i="12"/>
  <c r="G31" i="12" s="1"/>
  <c r="F30" i="12"/>
  <c r="G30" i="12" s="1"/>
  <c r="F29" i="12"/>
  <c r="G29" i="12" s="1"/>
  <c r="F28" i="12"/>
  <c r="G28" i="12" s="1"/>
  <c r="F27" i="12"/>
  <c r="G27" i="12" s="1"/>
  <c r="F26" i="12"/>
  <c r="G26" i="12" s="1"/>
  <c r="F25" i="12"/>
  <c r="G25" i="12" s="1"/>
  <c r="F24" i="12"/>
  <c r="G24" i="12" s="1"/>
  <c r="F23" i="12"/>
  <c r="G23" i="12" s="1"/>
  <c r="F22" i="12"/>
  <c r="G22" i="12" s="1"/>
  <c r="F21" i="12"/>
  <c r="G21" i="12" s="1"/>
  <c r="F20" i="12"/>
  <c r="G20" i="12" s="1"/>
  <c r="F19" i="12"/>
  <c r="G19" i="12" s="1"/>
  <c r="D104" i="11"/>
  <c r="E104" i="11" s="1"/>
  <c r="C104" i="11"/>
  <c r="B104" i="11"/>
  <c r="D103" i="11"/>
  <c r="E103" i="11" s="1"/>
  <c r="C103" i="11"/>
  <c r="B103" i="11"/>
  <c r="D102" i="11"/>
  <c r="E102" i="11" s="1"/>
  <c r="C102" i="11"/>
  <c r="B102" i="11"/>
  <c r="D101" i="11"/>
  <c r="E101" i="11" s="1"/>
  <c r="C101" i="11"/>
  <c r="B101" i="11"/>
  <c r="D100" i="11"/>
  <c r="E100" i="11" s="1"/>
  <c r="C100" i="11"/>
  <c r="B100" i="11"/>
  <c r="D99" i="11"/>
  <c r="E99" i="11" s="1"/>
  <c r="C99" i="11"/>
  <c r="B99" i="11"/>
  <c r="D98" i="11"/>
  <c r="E98" i="11" s="1"/>
  <c r="C98" i="11"/>
  <c r="B98" i="11"/>
  <c r="D97" i="11"/>
  <c r="E97" i="11" s="1"/>
  <c r="C97" i="11"/>
  <c r="B97" i="11"/>
  <c r="D96" i="11"/>
  <c r="E96" i="11" s="1"/>
  <c r="C96" i="11"/>
  <c r="B96" i="11"/>
  <c r="D95" i="11"/>
  <c r="E95" i="11" s="1"/>
  <c r="C95" i="11"/>
  <c r="B95" i="11"/>
  <c r="D94" i="11"/>
  <c r="E94" i="11" s="1"/>
  <c r="C94" i="11"/>
  <c r="B94" i="11"/>
  <c r="D86" i="11"/>
  <c r="E86" i="11" s="1"/>
  <c r="C86" i="11"/>
  <c r="B86" i="11"/>
  <c r="D85" i="11"/>
  <c r="E85" i="11" s="1"/>
  <c r="C85" i="11"/>
  <c r="B85" i="11"/>
  <c r="D84" i="11"/>
  <c r="E84" i="11" s="1"/>
  <c r="C84" i="11"/>
  <c r="B84" i="11"/>
  <c r="D83" i="11"/>
  <c r="E83" i="11" s="1"/>
  <c r="C83" i="11"/>
  <c r="B83" i="11"/>
  <c r="D82" i="11"/>
  <c r="E82" i="11" s="1"/>
  <c r="C82" i="11"/>
  <c r="B82" i="11"/>
  <c r="D81" i="11"/>
  <c r="E81" i="11" s="1"/>
  <c r="C81" i="11"/>
  <c r="B81" i="11"/>
  <c r="D80" i="11"/>
  <c r="E80" i="11" s="1"/>
  <c r="C80" i="11"/>
  <c r="B80" i="11"/>
  <c r="D79" i="11"/>
  <c r="E79" i="11" s="1"/>
  <c r="C79" i="11"/>
  <c r="B79" i="11"/>
  <c r="D78" i="11"/>
  <c r="E78" i="11" s="1"/>
  <c r="C78" i="11"/>
  <c r="B78" i="11"/>
  <c r="D77" i="11"/>
  <c r="E77" i="11" s="1"/>
  <c r="C77" i="11"/>
  <c r="B77" i="11"/>
  <c r="D76" i="11"/>
  <c r="E76" i="11" s="1"/>
  <c r="C76" i="11"/>
  <c r="B76" i="11"/>
  <c r="D75" i="11"/>
  <c r="E75" i="11" s="1"/>
  <c r="B92" i="11"/>
  <c r="C74" i="11"/>
  <c r="D73" i="11"/>
  <c r="E73" i="11" s="1"/>
  <c r="D68" i="11"/>
  <c r="E68" i="11" s="1"/>
  <c r="C68" i="11"/>
  <c r="C32" i="11" s="1"/>
  <c r="B68" i="11"/>
  <c r="B32" i="11" s="1"/>
  <c r="D67" i="11"/>
  <c r="E67" i="11" s="1"/>
  <c r="C67" i="11"/>
  <c r="C31" i="11" s="1"/>
  <c r="B67" i="11"/>
  <c r="B31" i="11" s="1"/>
  <c r="D66" i="11"/>
  <c r="E66" i="11" s="1"/>
  <c r="C66" i="11"/>
  <c r="C30" i="11" s="1"/>
  <c r="B66" i="11"/>
  <c r="B30" i="11" s="1"/>
  <c r="D65" i="11"/>
  <c r="E65" i="11" s="1"/>
  <c r="C65" i="11"/>
  <c r="C29" i="11" s="1"/>
  <c r="B65" i="11"/>
  <c r="B29" i="11" s="1"/>
  <c r="D64" i="11"/>
  <c r="E64" i="11" s="1"/>
  <c r="C64" i="11"/>
  <c r="C28" i="11" s="1"/>
  <c r="B64" i="11"/>
  <c r="B28" i="11" s="1"/>
  <c r="D63" i="11"/>
  <c r="E63" i="11" s="1"/>
  <c r="C63" i="11"/>
  <c r="C27" i="11" s="1"/>
  <c r="B63" i="11"/>
  <c r="B27" i="11" s="1"/>
  <c r="D62" i="11"/>
  <c r="E62" i="11" s="1"/>
  <c r="C62" i="11"/>
  <c r="C26" i="11" s="1"/>
  <c r="B62" i="11"/>
  <c r="B26" i="11" s="1"/>
  <c r="D61" i="11"/>
  <c r="E61" i="11" s="1"/>
  <c r="C61" i="11"/>
  <c r="B61" i="11"/>
  <c r="B25" i="11" s="1"/>
  <c r="D60" i="11"/>
  <c r="E60" i="11" s="1"/>
  <c r="C60" i="11"/>
  <c r="C24" i="11" s="1"/>
  <c r="B60" i="11"/>
  <c r="B24" i="11" s="1"/>
  <c r="D59" i="11"/>
  <c r="E59" i="11" s="1"/>
  <c r="C59" i="11"/>
  <c r="C23" i="11" s="1"/>
  <c r="B59" i="11"/>
  <c r="B23" i="11" s="1"/>
  <c r="D58" i="11"/>
  <c r="E58" i="11" s="1"/>
  <c r="C58" i="11"/>
  <c r="C22" i="11" s="1"/>
  <c r="B58" i="11"/>
  <c r="B22" i="11" s="1"/>
  <c r="D50" i="11"/>
  <c r="E50" i="11" s="1"/>
  <c r="C50" i="11"/>
  <c r="B50" i="11"/>
  <c r="D49" i="11"/>
  <c r="E49" i="11" s="1"/>
  <c r="C49" i="11"/>
  <c r="B49" i="11"/>
  <c r="D48" i="11"/>
  <c r="E48" i="11" s="1"/>
  <c r="C48" i="11"/>
  <c r="B48" i="11"/>
  <c r="D47" i="11"/>
  <c r="E47" i="11" s="1"/>
  <c r="C47" i="11"/>
  <c r="B47" i="11"/>
  <c r="D46" i="11"/>
  <c r="E46" i="11" s="1"/>
  <c r="C46" i="11"/>
  <c r="B46" i="11"/>
  <c r="D45" i="11"/>
  <c r="E45" i="11" s="1"/>
  <c r="C45" i="11"/>
  <c r="B45" i="11"/>
  <c r="D44" i="11"/>
  <c r="E44" i="11" s="1"/>
  <c r="C44" i="11"/>
  <c r="B44" i="11"/>
  <c r="D43" i="11"/>
  <c r="E43" i="11" s="1"/>
  <c r="C43" i="11"/>
  <c r="B43" i="11"/>
  <c r="D42" i="11"/>
  <c r="E42" i="11" s="1"/>
  <c r="C42" i="11"/>
  <c r="B42" i="11"/>
  <c r="D41" i="11"/>
  <c r="E41" i="11" s="1"/>
  <c r="C41" i="11"/>
  <c r="B41" i="11"/>
  <c r="D40" i="11"/>
  <c r="E40" i="11" s="1"/>
  <c r="C40" i="11"/>
  <c r="B40" i="11"/>
  <c r="D55" i="11"/>
  <c r="B37" i="11"/>
  <c r="D37" i="11"/>
  <c r="E37" i="11" s="1"/>
  <c r="F32" i="11"/>
  <c r="G32" i="11" s="1"/>
  <c r="F31" i="11"/>
  <c r="G31" i="11" s="1"/>
  <c r="F30" i="11"/>
  <c r="G30" i="11" s="1"/>
  <c r="F29" i="11"/>
  <c r="G29" i="11" s="1"/>
  <c r="F28" i="11"/>
  <c r="G28" i="11" s="1"/>
  <c r="F27" i="11"/>
  <c r="G27" i="11" s="1"/>
  <c r="F26" i="11"/>
  <c r="G26" i="11" s="1"/>
  <c r="F25" i="11"/>
  <c r="G25" i="11" s="1"/>
  <c r="C25" i="11"/>
  <c r="F24" i="11"/>
  <c r="G24" i="11" s="1"/>
  <c r="F23" i="11"/>
  <c r="G23" i="11" s="1"/>
  <c r="F22" i="11"/>
  <c r="G22" i="11" s="1"/>
  <c r="F21" i="11"/>
  <c r="G21" i="11" s="1"/>
  <c r="F20" i="11"/>
  <c r="G20" i="11" s="1"/>
  <c r="F19" i="11"/>
  <c r="G19" i="11" s="1"/>
  <c r="D104" i="10"/>
  <c r="E104" i="10" s="1"/>
  <c r="C104" i="10"/>
  <c r="B104" i="10"/>
  <c r="D103" i="10"/>
  <c r="E103" i="10" s="1"/>
  <c r="C103" i="10"/>
  <c r="B103" i="10"/>
  <c r="D102" i="10"/>
  <c r="E102" i="10" s="1"/>
  <c r="C102" i="10"/>
  <c r="B102" i="10"/>
  <c r="D101" i="10"/>
  <c r="E101" i="10" s="1"/>
  <c r="C101" i="10"/>
  <c r="B101" i="10"/>
  <c r="D100" i="10"/>
  <c r="E100" i="10" s="1"/>
  <c r="C100" i="10"/>
  <c r="B100" i="10"/>
  <c r="D99" i="10"/>
  <c r="E99" i="10" s="1"/>
  <c r="C99" i="10"/>
  <c r="B99" i="10"/>
  <c r="D98" i="10"/>
  <c r="E98" i="10" s="1"/>
  <c r="C98" i="10"/>
  <c r="B98" i="10"/>
  <c r="D97" i="10"/>
  <c r="E97" i="10" s="1"/>
  <c r="C97" i="10"/>
  <c r="B97" i="10"/>
  <c r="D96" i="10"/>
  <c r="E96" i="10" s="1"/>
  <c r="C96" i="10"/>
  <c r="B96" i="10"/>
  <c r="D95" i="10"/>
  <c r="E95" i="10" s="1"/>
  <c r="C95" i="10"/>
  <c r="B95" i="10"/>
  <c r="D94" i="10"/>
  <c r="E94" i="10" s="1"/>
  <c r="C94" i="10"/>
  <c r="B94" i="10"/>
  <c r="D86" i="10"/>
  <c r="E86" i="10" s="1"/>
  <c r="C86" i="10"/>
  <c r="B86" i="10"/>
  <c r="D85" i="10"/>
  <c r="E85" i="10" s="1"/>
  <c r="C85" i="10"/>
  <c r="B85" i="10"/>
  <c r="D84" i="10"/>
  <c r="E84" i="10" s="1"/>
  <c r="C84" i="10"/>
  <c r="B84" i="10"/>
  <c r="D83" i="10"/>
  <c r="E83" i="10" s="1"/>
  <c r="C83" i="10"/>
  <c r="B83" i="10"/>
  <c r="D82" i="10"/>
  <c r="E82" i="10" s="1"/>
  <c r="C82" i="10"/>
  <c r="B82" i="10"/>
  <c r="D81" i="10"/>
  <c r="E81" i="10" s="1"/>
  <c r="C81" i="10"/>
  <c r="B81" i="10"/>
  <c r="D80" i="10"/>
  <c r="E80" i="10" s="1"/>
  <c r="C80" i="10"/>
  <c r="B80" i="10"/>
  <c r="D79" i="10"/>
  <c r="E79" i="10" s="1"/>
  <c r="C79" i="10"/>
  <c r="B79" i="10"/>
  <c r="D78" i="10"/>
  <c r="E78" i="10" s="1"/>
  <c r="C78" i="10"/>
  <c r="B78" i="10"/>
  <c r="D77" i="10"/>
  <c r="E77" i="10" s="1"/>
  <c r="C77" i="10"/>
  <c r="B77" i="10"/>
  <c r="D76" i="10"/>
  <c r="E76" i="10" s="1"/>
  <c r="C76" i="10"/>
  <c r="B76" i="10"/>
  <c r="D68" i="10"/>
  <c r="E68" i="10" s="1"/>
  <c r="C68" i="10"/>
  <c r="C32" i="10" s="1"/>
  <c r="B68" i="10"/>
  <c r="B32" i="10" s="1"/>
  <c r="D67" i="10"/>
  <c r="E67" i="10" s="1"/>
  <c r="C67" i="10"/>
  <c r="B67" i="10"/>
  <c r="D66" i="10"/>
  <c r="E66" i="10" s="1"/>
  <c r="C66" i="10"/>
  <c r="B66" i="10"/>
  <c r="D65" i="10"/>
  <c r="E65" i="10" s="1"/>
  <c r="C65" i="10"/>
  <c r="C29" i="10" s="1"/>
  <c r="D13" i="25" s="1"/>
  <c r="B65" i="10"/>
  <c r="B29" i="10" s="1"/>
  <c r="C13" i="25" s="1"/>
  <c r="D64" i="10"/>
  <c r="E64" i="10" s="1"/>
  <c r="C64" i="10"/>
  <c r="C28" i="10" s="1"/>
  <c r="D12" i="25" s="1"/>
  <c r="B64" i="10"/>
  <c r="B28" i="10" s="1"/>
  <c r="C12" i="25" s="1"/>
  <c r="D63" i="10"/>
  <c r="E63" i="10" s="1"/>
  <c r="C63" i="10"/>
  <c r="B63" i="10"/>
  <c r="D62" i="10"/>
  <c r="E62" i="10" s="1"/>
  <c r="C62" i="10"/>
  <c r="C26" i="10" s="1"/>
  <c r="D10" i="25" s="1"/>
  <c r="B62" i="10"/>
  <c r="B26" i="10" s="1"/>
  <c r="C10" i="25" s="1"/>
  <c r="D61" i="10"/>
  <c r="E61" i="10" s="1"/>
  <c r="C61" i="10"/>
  <c r="C25" i="10" s="1"/>
  <c r="D9" i="25" s="1"/>
  <c r="B61" i="10"/>
  <c r="D60" i="10"/>
  <c r="E60" i="10" s="1"/>
  <c r="C60" i="10"/>
  <c r="C24" i="10" s="1"/>
  <c r="D8" i="25" s="1"/>
  <c r="B60" i="10"/>
  <c r="B24" i="10" s="1"/>
  <c r="C8" i="25" s="1"/>
  <c r="D59" i="10"/>
  <c r="E59" i="10" s="1"/>
  <c r="C59" i="10"/>
  <c r="C23" i="10" s="1"/>
  <c r="D7" i="25" s="1"/>
  <c r="B59" i="10"/>
  <c r="B23" i="10" s="1"/>
  <c r="C7" i="25" s="1"/>
  <c r="D58" i="10"/>
  <c r="E58" i="10" s="1"/>
  <c r="C58" i="10"/>
  <c r="C22" i="10" s="1"/>
  <c r="D6" i="25" s="1"/>
  <c r="B58" i="10"/>
  <c r="D50" i="10"/>
  <c r="E50" i="10" s="1"/>
  <c r="C50" i="10"/>
  <c r="B50" i="10"/>
  <c r="D49" i="10"/>
  <c r="E49" i="10" s="1"/>
  <c r="C49" i="10"/>
  <c r="B49" i="10"/>
  <c r="D48" i="10"/>
  <c r="E48" i="10" s="1"/>
  <c r="C48" i="10"/>
  <c r="B48" i="10"/>
  <c r="D47" i="10"/>
  <c r="E47" i="10" s="1"/>
  <c r="C47" i="10"/>
  <c r="B47" i="10"/>
  <c r="D46" i="10"/>
  <c r="E46" i="10" s="1"/>
  <c r="C46" i="10"/>
  <c r="B46" i="10"/>
  <c r="D45" i="10"/>
  <c r="E45" i="10" s="1"/>
  <c r="C45" i="10"/>
  <c r="B45" i="10"/>
  <c r="D44" i="10"/>
  <c r="E44" i="10" s="1"/>
  <c r="C44" i="10"/>
  <c r="B44" i="10"/>
  <c r="D43" i="10"/>
  <c r="E43" i="10" s="1"/>
  <c r="C43" i="10"/>
  <c r="B43" i="10"/>
  <c r="D42" i="10"/>
  <c r="E42" i="10" s="1"/>
  <c r="C42" i="10"/>
  <c r="B42" i="10"/>
  <c r="D41" i="10"/>
  <c r="E41" i="10" s="1"/>
  <c r="C41" i="10"/>
  <c r="B41" i="10"/>
  <c r="D40" i="10"/>
  <c r="E40" i="10" s="1"/>
  <c r="C40" i="10"/>
  <c r="B40" i="10"/>
  <c r="F32" i="10"/>
  <c r="G32" i="10" s="1"/>
  <c r="F31" i="10"/>
  <c r="G31" i="10" s="1"/>
  <c r="C31" i="10"/>
  <c r="D15" i="25" s="1"/>
  <c r="B31" i="10"/>
  <c r="C15" i="25" s="1"/>
  <c r="F30" i="10"/>
  <c r="G30" i="10" s="1"/>
  <c r="C30" i="10"/>
  <c r="D14" i="25" s="1"/>
  <c r="B30" i="10"/>
  <c r="C14" i="25" s="1"/>
  <c r="F29" i="10"/>
  <c r="G29" i="10" s="1"/>
  <c r="F28" i="10"/>
  <c r="G28" i="10" s="1"/>
  <c r="F27" i="10"/>
  <c r="G27" i="10" s="1"/>
  <c r="C27" i="10"/>
  <c r="D11" i="25" s="1"/>
  <c r="B27" i="10"/>
  <c r="C11" i="25" s="1"/>
  <c r="F26" i="10"/>
  <c r="G26" i="10" s="1"/>
  <c r="F25" i="10"/>
  <c r="G25" i="10" s="1"/>
  <c r="B25" i="10"/>
  <c r="C9" i="25" s="1"/>
  <c r="F24" i="10"/>
  <c r="G24" i="10" s="1"/>
  <c r="F23" i="10"/>
  <c r="G23" i="10" s="1"/>
  <c r="F22" i="10"/>
  <c r="G22" i="10" s="1"/>
  <c r="B22" i="10"/>
  <c r="C6" i="25" s="1"/>
  <c r="F21" i="10"/>
  <c r="G21" i="10" s="1"/>
  <c r="F20" i="10"/>
  <c r="G20" i="10" s="1"/>
  <c r="F19" i="10"/>
  <c r="G19" i="10" s="1"/>
  <c r="D39" i="10" l="1"/>
  <c r="E39" i="10" s="1"/>
  <c r="D74" i="10"/>
  <c r="E74" i="10" s="1"/>
  <c r="D37" i="10"/>
  <c r="E37" i="10" s="1"/>
  <c r="B56" i="10"/>
  <c r="B20" i="10" s="1"/>
  <c r="C4" i="25" s="1"/>
  <c r="D75" i="10"/>
  <c r="E75" i="10" s="1"/>
  <c r="B75" i="10"/>
  <c r="D93" i="10"/>
  <c r="E93" i="10" s="1"/>
  <c r="D38" i="11"/>
  <c r="E38" i="11" s="1"/>
  <c r="C39" i="11"/>
  <c r="B57" i="11"/>
  <c r="B21" i="11" s="1"/>
  <c r="C37" i="12"/>
  <c r="B37" i="12"/>
  <c r="D55" i="12"/>
  <c r="E55" i="12" s="1"/>
  <c r="C73" i="12"/>
  <c r="C74" i="12"/>
  <c r="B92" i="12"/>
  <c r="C73" i="10"/>
  <c r="B91" i="10"/>
  <c r="D73" i="12"/>
  <c r="E73" i="12" s="1"/>
  <c r="C91" i="12"/>
  <c r="C38" i="10"/>
  <c r="D38" i="12"/>
  <c r="E38" i="12" s="1"/>
  <c r="C56" i="12"/>
  <c r="C20" i="12" s="1"/>
  <c r="D55" i="10"/>
  <c r="E55" i="10" s="1"/>
  <c r="C39" i="10"/>
  <c r="C74" i="10"/>
  <c r="B92" i="10"/>
  <c r="B38" i="11"/>
  <c r="C75" i="11"/>
  <c r="C57" i="12"/>
  <c r="C21" i="12" s="1"/>
  <c r="B73" i="12"/>
  <c r="C92" i="12"/>
  <c r="B93" i="12"/>
  <c r="B38" i="10"/>
  <c r="D56" i="10"/>
  <c r="E56" i="10" s="1"/>
  <c r="B73" i="10"/>
  <c r="D91" i="10"/>
  <c r="E91" i="10" s="1"/>
  <c r="C75" i="10"/>
  <c r="B93" i="10"/>
  <c r="C37" i="11"/>
  <c r="B55" i="11"/>
  <c r="B19" i="11" s="1"/>
  <c r="B39" i="11"/>
  <c r="D57" i="11"/>
  <c r="E57" i="11" s="1"/>
  <c r="B74" i="11"/>
  <c r="D92" i="11"/>
  <c r="E92" i="11" s="1"/>
  <c r="B55" i="12"/>
  <c r="B19" i="12" s="1"/>
  <c r="B39" i="12"/>
  <c r="D57" i="12"/>
  <c r="E57" i="12" s="1"/>
  <c r="B74" i="12"/>
  <c r="D92" i="12"/>
  <c r="E92" i="12" s="1"/>
  <c r="D75" i="12"/>
  <c r="E75" i="12" s="1"/>
  <c r="C93" i="12"/>
  <c r="B37" i="10"/>
  <c r="B57" i="10"/>
  <c r="B21" i="10" s="1"/>
  <c r="C5" i="25" s="1"/>
  <c r="D56" i="11"/>
  <c r="E56" i="11" s="1"/>
  <c r="B73" i="11"/>
  <c r="D91" i="11"/>
  <c r="E91" i="11" s="1"/>
  <c r="B93" i="11"/>
  <c r="B38" i="12"/>
  <c r="D56" i="12"/>
  <c r="E56" i="12" s="1"/>
  <c r="D39" i="12"/>
  <c r="E39" i="12" s="1"/>
  <c r="D91" i="12"/>
  <c r="E91" i="12" s="1"/>
  <c r="D74" i="12"/>
  <c r="E74" i="12" s="1"/>
  <c r="C37" i="10"/>
  <c r="B55" i="10"/>
  <c r="B19" i="10" s="1"/>
  <c r="C3" i="25" s="1"/>
  <c r="D38" i="10"/>
  <c r="E38" i="10" s="1"/>
  <c r="B39" i="10"/>
  <c r="D57" i="10"/>
  <c r="E57" i="10" s="1"/>
  <c r="D73" i="10"/>
  <c r="E73" i="10" s="1"/>
  <c r="B74" i="10"/>
  <c r="D92" i="10"/>
  <c r="E92" i="10" s="1"/>
  <c r="C38" i="11"/>
  <c r="B56" i="11"/>
  <c r="B20" i="11" s="1"/>
  <c r="D39" i="11"/>
  <c r="E39" i="11" s="1"/>
  <c r="C73" i="11"/>
  <c r="B91" i="11"/>
  <c r="D74" i="11"/>
  <c r="E74" i="11" s="1"/>
  <c r="B75" i="11"/>
  <c r="D93" i="11"/>
  <c r="E93" i="11" s="1"/>
  <c r="D37" i="12"/>
  <c r="E37" i="12" s="1"/>
  <c r="C55" i="12"/>
  <c r="C19" i="12" s="1"/>
  <c r="B56" i="12"/>
  <c r="B20" i="12" s="1"/>
  <c r="B91" i="12"/>
  <c r="B75" i="12"/>
  <c r="D93" i="12"/>
  <c r="E93" i="12" s="1"/>
  <c r="D24" i="10"/>
  <c r="D28" i="10"/>
  <c r="D23" i="12"/>
  <c r="D31" i="12"/>
  <c r="D25" i="12"/>
  <c r="D29" i="12"/>
  <c r="D27" i="12"/>
  <c r="D31" i="11"/>
  <c r="D23" i="11"/>
  <c r="D27" i="11"/>
  <c r="D25" i="11"/>
  <c r="D29" i="11"/>
  <c r="D32" i="10"/>
  <c r="E32" i="10" s="1"/>
  <c r="C21" i="2" s="1"/>
  <c r="D27" i="10"/>
  <c r="D23" i="10"/>
  <c r="D31" i="10"/>
  <c r="D29" i="10"/>
  <c r="D25" i="10"/>
  <c r="D22" i="10"/>
  <c r="D26" i="10"/>
  <c r="D30" i="10"/>
  <c r="D22" i="12"/>
  <c r="D24" i="12"/>
  <c r="D26" i="12"/>
  <c r="D28" i="12"/>
  <c r="D30" i="12"/>
  <c r="D32" i="12"/>
  <c r="E55" i="11"/>
  <c r="D22" i="11"/>
  <c r="D24" i="11"/>
  <c r="D26" i="11"/>
  <c r="D28" i="11"/>
  <c r="D30" i="11"/>
  <c r="D32" i="11"/>
  <c r="C55" i="11"/>
  <c r="C19" i="11" s="1"/>
  <c r="C56" i="11"/>
  <c r="C20" i="11" s="1"/>
  <c r="C57" i="11"/>
  <c r="C21" i="11" s="1"/>
  <c r="C91" i="11"/>
  <c r="C92" i="11"/>
  <c r="C93" i="11"/>
  <c r="C55" i="10"/>
  <c r="C19" i="10" s="1"/>
  <c r="D3" i="25" s="1"/>
  <c r="C56" i="10"/>
  <c r="C20" i="10" s="1"/>
  <c r="D4" i="25" s="1"/>
  <c r="C57" i="10"/>
  <c r="C21" i="10" s="1"/>
  <c r="D5" i="25" s="1"/>
  <c r="C91" i="10"/>
  <c r="C92" i="10"/>
  <c r="C93" i="10"/>
  <c r="E22" i="10" l="1"/>
  <c r="E6" i="25"/>
  <c r="E23" i="10"/>
  <c r="E7" i="25"/>
  <c r="E25" i="10"/>
  <c r="E9" i="25"/>
  <c r="E28" i="10"/>
  <c r="E12" i="25"/>
  <c r="E27" i="10"/>
  <c r="E11" i="25"/>
  <c r="E30" i="10"/>
  <c r="E14" i="25"/>
  <c r="E29" i="10"/>
  <c r="E13" i="25"/>
  <c r="C22" i="2"/>
  <c r="E24" i="10"/>
  <c r="E8" i="25"/>
  <c r="E26" i="10"/>
  <c r="E10" i="25"/>
  <c r="E31" i="10"/>
  <c r="E15" i="25"/>
  <c r="D21" i="11"/>
  <c r="E21" i="11" s="1"/>
  <c r="D19" i="12"/>
  <c r="E19" i="12" s="1"/>
  <c r="H8" i="2" s="1"/>
  <c r="D19" i="11"/>
  <c r="D21" i="10"/>
  <c r="E5" i="25" s="1"/>
  <c r="E24" i="12"/>
  <c r="H13" i="2" s="1"/>
  <c r="E25" i="12"/>
  <c r="H14" i="2" s="1"/>
  <c r="D19" i="10"/>
  <c r="E3" i="25" s="1"/>
  <c r="E32" i="11"/>
  <c r="D21" i="2" s="1"/>
  <c r="D22" i="2" s="1"/>
  <c r="E22" i="12"/>
  <c r="E31" i="11"/>
  <c r="D20" i="2" s="1"/>
  <c r="E30" i="11"/>
  <c r="D19" i="2" s="1"/>
  <c r="E22" i="11"/>
  <c r="E28" i="12"/>
  <c r="H17" i="2" s="1"/>
  <c r="D21" i="12"/>
  <c r="D20" i="12"/>
  <c r="E25" i="11"/>
  <c r="D14" i="2" s="1"/>
  <c r="E27" i="12"/>
  <c r="H16" i="2" s="1"/>
  <c r="E23" i="12"/>
  <c r="H12" i="2" s="1"/>
  <c r="E26" i="11"/>
  <c r="D15" i="2" s="1"/>
  <c r="E32" i="12"/>
  <c r="H21" i="2" s="1"/>
  <c r="H22" i="2" s="1"/>
  <c r="E23" i="11"/>
  <c r="D12" i="2" s="1"/>
  <c r="E24" i="11"/>
  <c r="D13" i="2" s="1"/>
  <c r="E30" i="12"/>
  <c r="H19" i="2" s="1"/>
  <c r="E29" i="11"/>
  <c r="D18" i="2" s="1"/>
  <c r="E31" i="12"/>
  <c r="H20" i="2" s="1"/>
  <c r="D20" i="10"/>
  <c r="E4" i="25" s="1"/>
  <c r="E28" i="11"/>
  <c r="D17" i="2" s="1"/>
  <c r="D20" i="11"/>
  <c r="E26" i="12"/>
  <c r="H15" i="2" s="1"/>
  <c r="E27" i="11"/>
  <c r="D16" i="2" s="1"/>
  <c r="E29" i="12"/>
  <c r="H18" i="2" s="1"/>
  <c r="C105" i="3"/>
  <c r="B105" i="3"/>
  <c r="C104" i="3"/>
  <c r="B104" i="3"/>
  <c r="C103" i="3"/>
  <c r="B103" i="3"/>
  <c r="C102" i="3"/>
  <c r="B102" i="3"/>
  <c r="C101" i="3"/>
  <c r="B101" i="3"/>
  <c r="C100" i="3"/>
  <c r="B100" i="3"/>
  <c r="C99" i="3"/>
  <c r="B99" i="3"/>
  <c r="C98" i="3"/>
  <c r="B98" i="3"/>
  <c r="C97" i="3"/>
  <c r="B97" i="3"/>
  <c r="C96" i="3"/>
  <c r="B96" i="3"/>
  <c r="C95" i="3"/>
  <c r="B95" i="3"/>
  <c r="C94" i="3"/>
  <c r="B94" i="3"/>
  <c r="C93" i="3"/>
  <c r="B93" i="3"/>
  <c r="C92" i="3"/>
  <c r="B92" i="3"/>
  <c r="C87" i="3"/>
  <c r="B87" i="3"/>
  <c r="C86" i="3"/>
  <c r="B86" i="3"/>
  <c r="C85" i="3"/>
  <c r="B85" i="3"/>
  <c r="C84" i="3"/>
  <c r="B84" i="3"/>
  <c r="C83" i="3"/>
  <c r="B83" i="3"/>
  <c r="C82" i="3"/>
  <c r="B82" i="3"/>
  <c r="C81" i="3"/>
  <c r="B81" i="3"/>
  <c r="C80" i="3"/>
  <c r="B80" i="3"/>
  <c r="C79" i="3"/>
  <c r="B79" i="3"/>
  <c r="C78" i="3"/>
  <c r="B78" i="3"/>
  <c r="C77" i="3"/>
  <c r="B77" i="3"/>
  <c r="C76" i="3"/>
  <c r="B76" i="3"/>
  <c r="C75" i="3"/>
  <c r="B75" i="3"/>
  <c r="C74" i="3"/>
  <c r="B74" i="3"/>
  <c r="C69" i="3"/>
  <c r="B69" i="3"/>
  <c r="C68" i="3"/>
  <c r="B68" i="3"/>
  <c r="B32" i="3" s="1"/>
  <c r="C67" i="3"/>
  <c r="C31" i="3" s="1"/>
  <c r="B67" i="3"/>
  <c r="B31" i="3" s="1"/>
  <c r="C66" i="3"/>
  <c r="C30" i="3" s="1"/>
  <c r="B66" i="3"/>
  <c r="B30" i="3" s="1"/>
  <c r="C65" i="3"/>
  <c r="C29" i="3" s="1"/>
  <c r="B65" i="3"/>
  <c r="B29" i="3" s="1"/>
  <c r="C64" i="3"/>
  <c r="C28" i="3" s="1"/>
  <c r="B64" i="3"/>
  <c r="B28" i="3" s="1"/>
  <c r="C63" i="3"/>
  <c r="C27" i="3" s="1"/>
  <c r="B63" i="3"/>
  <c r="B27" i="3" s="1"/>
  <c r="C62" i="3"/>
  <c r="B62" i="3"/>
  <c r="B26" i="3" s="1"/>
  <c r="C61" i="3"/>
  <c r="C25" i="3" s="1"/>
  <c r="B61" i="3"/>
  <c r="B25" i="3" s="1"/>
  <c r="C60" i="3"/>
  <c r="C24" i="3" s="1"/>
  <c r="B60" i="3"/>
  <c r="B24" i="3" s="1"/>
  <c r="C59" i="3"/>
  <c r="C23" i="3" s="1"/>
  <c r="B59" i="3"/>
  <c r="B23" i="3" s="1"/>
  <c r="C58" i="3"/>
  <c r="C22" i="3" s="1"/>
  <c r="B58" i="3"/>
  <c r="B22" i="3" s="1"/>
  <c r="C57" i="3"/>
  <c r="C21" i="3" s="1"/>
  <c r="B57" i="3"/>
  <c r="B21" i="3" s="1"/>
  <c r="C56" i="3"/>
  <c r="C20" i="3" s="1"/>
  <c r="B56" i="3"/>
  <c r="B20" i="3" s="1"/>
  <c r="C51" i="3"/>
  <c r="B51" i="3"/>
  <c r="C50" i="3"/>
  <c r="B50" i="3"/>
  <c r="C49" i="3"/>
  <c r="B49" i="3"/>
  <c r="C48" i="3"/>
  <c r="B48" i="3"/>
  <c r="C47" i="3"/>
  <c r="B47" i="3"/>
  <c r="C46" i="3"/>
  <c r="B46" i="3"/>
  <c r="C45" i="3"/>
  <c r="B45" i="3"/>
  <c r="C44" i="3"/>
  <c r="B44" i="3"/>
  <c r="C43" i="3"/>
  <c r="B43" i="3"/>
  <c r="C42" i="3"/>
  <c r="B42" i="3"/>
  <c r="C41" i="3"/>
  <c r="B41" i="3"/>
  <c r="C40" i="3"/>
  <c r="B40" i="3"/>
  <c r="C39" i="3"/>
  <c r="B39" i="3"/>
  <c r="C38" i="3"/>
  <c r="B38" i="3"/>
  <c r="C33" i="3"/>
  <c r="B33" i="3"/>
  <c r="C32" i="3"/>
  <c r="C26" i="3"/>
  <c r="F12" i="25" l="1"/>
  <c r="C17" i="2"/>
  <c r="E17" i="2" s="1"/>
  <c r="G17" i="2" s="1"/>
  <c r="I17" i="2"/>
  <c r="K17" i="2" s="1"/>
  <c r="F10" i="25"/>
  <c r="C15" i="2"/>
  <c r="I21" i="2"/>
  <c r="D11" i="2"/>
  <c r="C58" i="24" s="1"/>
  <c r="F14" i="25"/>
  <c r="C19" i="2"/>
  <c r="F15" i="25"/>
  <c r="C20" i="2"/>
  <c r="F8" i="25"/>
  <c r="C13" i="2"/>
  <c r="E13" i="2" s="1"/>
  <c r="G13" i="2" s="1"/>
  <c r="C12" i="2"/>
  <c r="F7" i="25"/>
  <c r="E21" i="2"/>
  <c r="C18" i="2"/>
  <c r="F13" i="25"/>
  <c r="F11" i="25"/>
  <c r="C16" i="2"/>
  <c r="C36" i="2" s="1"/>
  <c r="C56" i="2" s="1"/>
  <c r="B80" i="24" s="1"/>
  <c r="C14" i="2"/>
  <c r="F9" i="25"/>
  <c r="F6" i="25"/>
  <c r="C11" i="2"/>
  <c r="C31" i="2" s="1"/>
  <c r="E31" i="2" s="1"/>
  <c r="G8" i="24"/>
  <c r="G7" i="24"/>
  <c r="B65" i="24"/>
  <c r="C35" i="2"/>
  <c r="C55" i="2" s="1"/>
  <c r="B79" i="24" s="1"/>
  <c r="B62" i="24"/>
  <c r="C41" i="2"/>
  <c r="C42" i="2" s="1"/>
  <c r="B68" i="24"/>
  <c r="C39" i="2"/>
  <c r="B49" i="24" s="1"/>
  <c r="B66" i="24"/>
  <c r="C34" i="2"/>
  <c r="E34" i="2" s="1"/>
  <c r="B58" i="24"/>
  <c r="G55" i="24"/>
  <c r="H28" i="2"/>
  <c r="C33" i="2"/>
  <c r="C53" i="2" s="1"/>
  <c r="B77" i="24" s="1"/>
  <c r="B60" i="24"/>
  <c r="C40" i="2"/>
  <c r="B50" i="24" s="1"/>
  <c r="B67" i="24"/>
  <c r="C37" i="2"/>
  <c r="C57" i="2" s="1"/>
  <c r="B81" i="24" s="1"/>
  <c r="B64" i="24"/>
  <c r="C32" i="2"/>
  <c r="E32" i="2" s="1"/>
  <c r="B59" i="24"/>
  <c r="C67" i="24"/>
  <c r="K67" i="24" s="1"/>
  <c r="C65" i="24"/>
  <c r="C66" i="24"/>
  <c r="E20" i="10"/>
  <c r="E19" i="11"/>
  <c r="E21" i="10"/>
  <c r="E19" i="10"/>
  <c r="E20" i="12"/>
  <c r="H9" i="2" s="1"/>
  <c r="E21" i="12"/>
  <c r="H10" i="2" s="1"/>
  <c r="E20" i="11"/>
  <c r="F3" i="25" l="1"/>
  <c r="C8" i="2"/>
  <c r="I14" i="2"/>
  <c r="K14" i="2" s="1"/>
  <c r="E14" i="2"/>
  <c r="G14" i="2" s="1"/>
  <c r="I18" i="2"/>
  <c r="K18" i="2" s="1"/>
  <c r="E18" i="2"/>
  <c r="G18" i="2" s="1"/>
  <c r="I19" i="2"/>
  <c r="K19" i="2" s="1"/>
  <c r="E19" i="2"/>
  <c r="G19" i="2" s="1"/>
  <c r="I13" i="2"/>
  <c r="K13" i="2" s="1"/>
  <c r="F5" i="25"/>
  <c r="C10" i="2"/>
  <c r="I16" i="2"/>
  <c r="K16" i="2" s="1"/>
  <c r="E16" i="2"/>
  <c r="G16" i="2" s="1"/>
  <c r="K21" i="2"/>
  <c r="K22" i="2" s="1"/>
  <c r="I22" i="2"/>
  <c r="C38" i="2"/>
  <c r="B48" i="24" s="1"/>
  <c r="I20" i="2"/>
  <c r="K20" i="2" s="1"/>
  <c r="E20" i="2"/>
  <c r="G20" i="2" s="1"/>
  <c r="I15" i="2"/>
  <c r="K15" i="2" s="1"/>
  <c r="E15" i="2"/>
  <c r="G15" i="2" s="1"/>
  <c r="H11" i="2"/>
  <c r="I11" i="2" s="1"/>
  <c r="K11" i="2" s="1"/>
  <c r="E11" i="2"/>
  <c r="G11" i="2" s="1"/>
  <c r="G21" i="2"/>
  <c r="G22" i="2" s="1"/>
  <c r="E22" i="2"/>
  <c r="F4" i="25"/>
  <c r="C9" i="2"/>
  <c r="B61" i="24"/>
  <c r="B63" i="24"/>
  <c r="I12" i="2"/>
  <c r="K12" i="2" s="1"/>
  <c r="E12" i="2"/>
  <c r="G12" i="2" s="1"/>
  <c r="C80" i="2"/>
  <c r="B16" i="24" s="1"/>
  <c r="P16" i="24" s="1"/>
  <c r="E40" i="2"/>
  <c r="D50" i="24" s="1"/>
  <c r="C52" i="2"/>
  <c r="B76" i="24" s="1"/>
  <c r="E37" i="2"/>
  <c r="G37" i="2" s="1"/>
  <c r="F47" i="24" s="1"/>
  <c r="C68" i="24"/>
  <c r="K68" i="24" s="1"/>
  <c r="B51" i="24"/>
  <c r="E33" i="2"/>
  <c r="D43" i="24" s="1"/>
  <c r="C51" i="2"/>
  <c r="B75" i="24" s="1"/>
  <c r="E39" i="2"/>
  <c r="D49" i="24" s="1"/>
  <c r="C58" i="2"/>
  <c r="B82" i="24" s="1"/>
  <c r="C59" i="2"/>
  <c r="B83" i="24" s="1"/>
  <c r="C78" i="2"/>
  <c r="B14" i="24" s="1"/>
  <c r="P14" i="24" s="1"/>
  <c r="E35" i="2"/>
  <c r="D45" i="24" s="1"/>
  <c r="E38" i="2"/>
  <c r="D48" i="24" s="1"/>
  <c r="C79" i="2"/>
  <c r="B15" i="24" s="1"/>
  <c r="P15" i="24" s="1"/>
  <c r="C60" i="2"/>
  <c r="B84" i="24" s="1"/>
  <c r="E36" i="2"/>
  <c r="G36" i="2" s="1"/>
  <c r="F46" i="24" s="1"/>
  <c r="E41" i="2"/>
  <c r="E42" i="2" s="1"/>
  <c r="C54" i="2"/>
  <c r="B78" i="24" s="1"/>
  <c r="C81" i="2"/>
  <c r="C82" i="2" s="1"/>
  <c r="C61" i="2"/>
  <c r="C62" i="2" s="1"/>
  <c r="G62" i="24"/>
  <c r="H35" i="2"/>
  <c r="G68" i="24"/>
  <c r="H41" i="2"/>
  <c r="H42" i="2" s="1"/>
  <c r="G66" i="24"/>
  <c r="H39" i="2"/>
  <c r="G67" i="24"/>
  <c r="H40" i="2"/>
  <c r="G58" i="24"/>
  <c r="H31" i="2"/>
  <c r="C72" i="2"/>
  <c r="B42" i="24"/>
  <c r="G65" i="24"/>
  <c r="H38" i="2"/>
  <c r="G61" i="24"/>
  <c r="H34" i="2"/>
  <c r="Q15" i="24"/>
  <c r="K66" i="24"/>
  <c r="C61" i="24"/>
  <c r="C62" i="24"/>
  <c r="G59" i="24"/>
  <c r="H32" i="2"/>
  <c r="C74" i="2"/>
  <c r="B44" i="24"/>
  <c r="C76" i="2"/>
  <c r="B46" i="24"/>
  <c r="G57" i="24"/>
  <c r="H30" i="2"/>
  <c r="G56" i="24"/>
  <c r="H29" i="2"/>
  <c r="G60" i="24"/>
  <c r="H33" i="2"/>
  <c r="G63" i="24"/>
  <c r="H36" i="2"/>
  <c r="G64" i="24"/>
  <c r="H37" i="2"/>
  <c r="C60" i="24"/>
  <c r="K65" i="24"/>
  <c r="Q14" i="24"/>
  <c r="C64" i="24"/>
  <c r="C59" i="24"/>
  <c r="C63" i="24"/>
  <c r="K63" i="24" s="1"/>
  <c r="C77" i="2"/>
  <c r="B47" i="24"/>
  <c r="C73" i="2"/>
  <c r="B43" i="24"/>
  <c r="G38" i="24"/>
  <c r="H48" i="2"/>
  <c r="C71" i="2"/>
  <c r="B41" i="24"/>
  <c r="C75" i="2"/>
  <c r="B45" i="24"/>
  <c r="E53" i="2"/>
  <c r="D77" i="24" s="1"/>
  <c r="E55" i="2"/>
  <c r="D79" i="24" s="1"/>
  <c r="G34" i="2"/>
  <c r="F44" i="24" s="1"/>
  <c r="D44" i="24"/>
  <c r="E57" i="2"/>
  <c r="D81" i="24" s="1"/>
  <c r="G31" i="2"/>
  <c r="D41" i="24"/>
  <c r="G32" i="2"/>
  <c r="F42" i="24" s="1"/>
  <c r="D42" i="24"/>
  <c r="G51" i="2"/>
  <c r="F75" i="24" s="1"/>
  <c r="E56" i="2"/>
  <c r="D80" i="24" s="1"/>
  <c r="D58" i="24" l="1"/>
  <c r="I10" i="2"/>
  <c r="D10" i="2"/>
  <c r="I9" i="2"/>
  <c r="D9" i="2"/>
  <c r="G23" i="2"/>
  <c r="D8" i="2"/>
  <c r="D23" i="2" s="1"/>
  <c r="I8" i="2"/>
  <c r="I23" i="2" s="1"/>
  <c r="K24" i="2" s="1"/>
  <c r="C23" i="2"/>
  <c r="F58" i="24"/>
  <c r="K23" i="2"/>
  <c r="E23" i="2"/>
  <c r="G24" i="2" s="1"/>
  <c r="H23" i="2"/>
  <c r="D47" i="24"/>
  <c r="R13" i="24" s="1"/>
  <c r="R38" i="24" s="1"/>
  <c r="E59" i="2"/>
  <c r="D83" i="24" s="1"/>
  <c r="G40" i="2"/>
  <c r="F50" i="24" s="1"/>
  <c r="C101" i="2"/>
  <c r="C102" i="2" s="1"/>
  <c r="D46" i="24"/>
  <c r="R12" i="24" s="1"/>
  <c r="E31" i="25" s="1"/>
  <c r="G33" i="2"/>
  <c r="F43" i="24" s="1"/>
  <c r="E78" i="2"/>
  <c r="G78" i="2" s="1"/>
  <c r="F14" i="24" s="1"/>
  <c r="C99" i="2"/>
  <c r="E99" i="2" s="1"/>
  <c r="E80" i="2"/>
  <c r="G80" i="2" s="1"/>
  <c r="F16" i="24" s="1"/>
  <c r="E60" i="2"/>
  <c r="D84" i="24" s="1"/>
  <c r="R16" i="24" s="1"/>
  <c r="E35" i="25" s="1"/>
  <c r="Q40" i="24"/>
  <c r="D34" i="25"/>
  <c r="P40" i="24"/>
  <c r="C34" i="25"/>
  <c r="C98" i="2"/>
  <c r="E98" i="2" s="1"/>
  <c r="Q39" i="24"/>
  <c r="D33" i="25"/>
  <c r="P41" i="24"/>
  <c r="C35" i="25"/>
  <c r="P39" i="24"/>
  <c r="C33" i="25"/>
  <c r="C100" i="2"/>
  <c r="E100" i="2" s="1"/>
  <c r="H43" i="2"/>
  <c r="E43" i="2"/>
  <c r="D108" i="2" s="1"/>
  <c r="E79" i="2"/>
  <c r="G79" i="2" s="1"/>
  <c r="F15" i="24" s="1"/>
  <c r="E52" i="2"/>
  <c r="G52" i="2" s="1"/>
  <c r="K31" i="2"/>
  <c r="J58" i="24"/>
  <c r="J59" i="24"/>
  <c r="K32" i="2"/>
  <c r="G38" i="2"/>
  <c r="F48" i="24" s="1"/>
  <c r="E81" i="2"/>
  <c r="E82" i="2" s="1"/>
  <c r="E58" i="2"/>
  <c r="D82" i="24" s="1"/>
  <c r="B17" i="24"/>
  <c r="P17" i="24" s="1"/>
  <c r="D68" i="24"/>
  <c r="G39" i="2"/>
  <c r="F49" i="24" s="1"/>
  <c r="D51" i="24"/>
  <c r="G35" i="2"/>
  <c r="F45" i="24" s="1"/>
  <c r="I41" i="2"/>
  <c r="I42" i="2" s="1"/>
  <c r="B85" i="24"/>
  <c r="E54" i="2"/>
  <c r="D78" i="24" s="1"/>
  <c r="E61" i="2"/>
  <c r="E62" i="2" s="1"/>
  <c r="H68" i="24"/>
  <c r="K40" i="2"/>
  <c r="J67" i="24"/>
  <c r="C29" i="2"/>
  <c r="C49" i="2" s="1"/>
  <c r="B73" i="24" s="1"/>
  <c r="B56" i="24"/>
  <c r="C28" i="2"/>
  <c r="D28" i="2" s="1"/>
  <c r="B55" i="24"/>
  <c r="F67" i="24"/>
  <c r="D67" i="24"/>
  <c r="B13" i="24"/>
  <c r="P13" i="24" s="1"/>
  <c r="E77" i="2"/>
  <c r="C97" i="2"/>
  <c r="F59" i="24"/>
  <c r="D59" i="24"/>
  <c r="F64" i="24"/>
  <c r="D64" i="24"/>
  <c r="F60" i="24"/>
  <c r="D60" i="24"/>
  <c r="G39" i="24"/>
  <c r="H49" i="2"/>
  <c r="H61" i="24"/>
  <c r="I34" i="2"/>
  <c r="H58" i="24"/>
  <c r="I31" i="2"/>
  <c r="G49" i="24"/>
  <c r="H59" i="2"/>
  <c r="J66" i="24"/>
  <c r="K39" i="2"/>
  <c r="F65" i="24"/>
  <c r="D65" i="24"/>
  <c r="B7" i="24"/>
  <c r="C91" i="2"/>
  <c r="E71" i="2"/>
  <c r="G47" i="24"/>
  <c r="H57" i="2"/>
  <c r="H63" i="24"/>
  <c r="I36" i="2"/>
  <c r="B12" i="24"/>
  <c r="P12" i="24" s="1"/>
  <c r="E76" i="2"/>
  <c r="C96" i="2"/>
  <c r="G42" i="24"/>
  <c r="H52" i="2"/>
  <c r="F62" i="24"/>
  <c r="D62" i="24"/>
  <c r="L62" i="24" s="1"/>
  <c r="G48" i="24"/>
  <c r="H58" i="2"/>
  <c r="B8" i="24"/>
  <c r="E72" i="2"/>
  <c r="C92" i="2"/>
  <c r="G50" i="24"/>
  <c r="H60" i="2"/>
  <c r="H60" i="24"/>
  <c r="I33" i="2"/>
  <c r="J63" i="24"/>
  <c r="K36" i="2"/>
  <c r="C30" i="2"/>
  <c r="C50" i="2" s="1"/>
  <c r="B74" i="24" s="1"/>
  <c r="B57" i="24"/>
  <c r="J61" i="24"/>
  <c r="K34" i="2"/>
  <c r="F66" i="24"/>
  <c r="D66" i="24"/>
  <c r="R15" i="24" s="1"/>
  <c r="E34" i="25" s="1"/>
  <c r="H68" i="2"/>
  <c r="G72" i="24"/>
  <c r="B9" i="24"/>
  <c r="P9" i="24" s="1"/>
  <c r="C93" i="2"/>
  <c r="E73" i="2"/>
  <c r="F63" i="24"/>
  <c r="D63" i="24"/>
  <c r="G43" i="24"/>
  <c r="H53" i="2"/>
  <c r="G40" i="24"/>
  <c r="H50" i="2"/>
  <c r="G44" i="24"/>
  <c r="H54" i="2"/>
  <c r="G41" i="24"/>
  <c r="H51" i="2"/>
  <c r="H66" i="24"/>
  <c r="I39" i="2"/>
  <c r="G45" i="24"/>
  <c r="H55" i="2"/>
  <c r="H62" i="24"/>
  <c r="I35" i="2"/>
  <c r="H64" i="24"/>
  <c r="I37" i="2"/>
  <c r="J65" i="24"/>
  <c r="K38" i="2"/>
  <c r="B11" i="24"/>
  <c r="P11" i="24" s="1"/>
  <c r="C95" i="2"/>
  <c r="E75" i="2"/>
  <c r="K64" i="24"/>
  <c r="G46" i="24"/>
  <c r="H56" i="2"/>
  <c r="B10" i="24"/>
  <c r="P10" i="24" s="1"/>
  <c r="E74" i="2"/>
  <c r="C94" i="2"/>
  <c r="H59" i="24"/>
  <c r="I32" i="2"/>
  <c r="F61" i="24"/>
  <c r="D61" i="24"/>
  <c r="I38" i="2"/>
  <c r="H65" i="24"/>
  <c r="H67" i="24"/>
  <c r="I40" i="2"/>
  <c r="G51" i="24"/>
  <c r="H61" i="2"/>
  <c r="R11" i="24"/>
  <c r="G55" i="2"/>
  <c r="F79" i="24" s="1"/>
  <c r="G56" i="2"/>
  <c r="F80" i="24" s="1"/>
  <c r="F41" i="24"/>
  <c r="G57" i="2"/>
  <c r="F81" i="24" s="1"/>
  <c r="G53" i="2"/>
  <c r="F77" i="24" s="1"/>
  <c r="G41" i="2"/>
  <c r="G42" i="2" s="1"/>
  <c r="C56" i="24"/>
  <c r="C57" i="24"/>
  <c r="E101" i="2" l="1"/>
  <c r="E102" i="2" s="1"/>
  <c r="E32" i="25"/>
  <c r="D15" i="24"/>
  <c r="L84" i="24"/>
  <c r="G59" i="2"/>
  <c r="F83" i="24" s="1"/>
  <c r="L63" i="24"/>
  <c r="T13" i="24"/>
  <c r="G32" i="25" s="1"/>
  <c r="G61" i="2"/>
  <c r="G62" i="2" s="1"/>
  <c r="B34" i="24"/>
  <c r="B31" i="24"/>
  <c r="D76" i="24"/>
  <c r="G81" i="2"/>
  <c r="G82" i="2" s="1"/>
  <c r="D14" i="24"/>
  <c r="G58" i="2"/>
  <c r="F82" i="24" s="1"/>
  <c r="B33" i="24"/>
  <c r="B32" i="24"/>
  <c r="D16" i="24"/>
  <c r="E63" i="2"/>
  <c r="D110" i="2" s="1"/>
  <c r="T38" i="24"/>
  <c r="G60" i="2"/>
  <c r="F84" i="24" s="1"/>
  <c r="G54" i="2"/>
  <c r="F78" i="24" s="1"/>
  <c r="R36" i="24"/>
  <c r="E30" i="25"/>
  <c r="P36" i="24"/>
  <c r="C30" i="25"/>
  <c r="P37" i="24"/>
  <c r="C31" i="25"/>
  <c r="L82" i="24"/>
  <c r="P38" i="24"/>
  <c r="C32" i="25"/>
  <c r="E108" i="2"/>
  <c r="L4" i="25" s="1"/>
  <c r="K4" i="25"/>
  <c r="P34" i="24"/>
  <c r="C28" i="25"/>
  <c r="P42" i="24"/>
  <c r="C36" i="25"/>
  <c r="P35" i="24"/>
  <c r="C29" i="25"/>
  <c r="G43" i="2"/>
  <c r="D29" i="2"/>
  <c r="C39" i="24" s="1"/>
  <c r="H62" i="2"/>
  <c r="H63" i="2" s="1"/>
  <c r="C48" i="2"/>
  <c r="D48" i="2" s="1"/>
  <c r="C43" i="2"/>
  <c r="H51" i="24"/>
  <c r="C55" i="24"/>
  <c r="F76" i="24"/>
  <c r="T15" i="24"/>
  <c r="R40" i="24"/>
  <c r="T12" i="24"/>
  <c r="R37" i="24"/>
  <c r="T16" i="24"/>
  <c r="R41" i="24"/>
  <c r="P8" i="24"/>
  <c r="H8" i="24"/>
  <c r="J8" i="24" s="1"/>
  <c r="X8" i="24" s="1"/>
  <c r="K27" i="25" s="1"/>
  <c r="P7" i="24"/>
  <c r="C26" i="25" s="1"/>
  <c r="H7" i="24"/>
  <c r="J7" i="24" s="1"/>
  <c r="J42" i="24"/>
  <c r="K52" i="2"/>
  <c r="K51" i="2"/>
  <c r="J41" i="24"/>
  <c r="D17" i="24"/>
  <c r="F68" i="24"/>
  <c r="I61" i="2"/>
  <c r="I62" i="2" s="1"/>
  <c r="D85" i="24"/>
  <c r="G44" i="2"/>
  <c r="L83" i="24"/>
  <c r="D30" i="2"/>
  <c r="C40" i="24" s="1"/>
  <c r="H56" i="24"/>
  <c r="I29" i="2"/>
  <c r="G74" i="2"/>
  <c r="F10" i="24" s="1"/>
  <c r="D10" i="24"/>
  <c r="J62" i="24"/>
  <c r="K35" i="2"/>
  <c r="E93" i="2"/>
  <c r="B26" i="24"/>
  <c r="J44" i="24"/>
  <c r="K54" i="2"/>
  <c r="J46" i="24"/>
  <c r="K56" i="2"/>
  <c r="J60" i="24"/>
  <c r="K33" i="2"/>
  <c r="G72" i="2"/>
  <c r="F8" i="24" s="1"/>
  <c r="D8" i="24"/>
  <c r="B29" i="24"/>
  <c r="E96" i="2"/>
  <c r="E91" i="2"/>
  <c r="B24" i="24"/>
  <c r="H57" i="24"/>
  <c r="I30" i="2"/>
  <c r="H81" i="2"/>
  <c r="H82" i="2" s="1"/>
  <c r="G85" i="24"/>
  <c r="H42" i="24"/>
  <c r="I52" i="2"/>
  <c r="J48" i="24"/>
  <c r="K58" i="2"/>
  <c r="J64" i="24"/>
  <c r="K37" i="2"/>
  <c r="G79" i="24"/>
  <c r="H75" i="2"/>
  <c r="G75" i="24"/>
  <c r="H71" i="2"/>
  <c r="H70" i="2"/>
  <c r="G74" i="24"/>
  <c r="G84" i="24"/>
  <c r="H80" i="2"/>
  <c r="G76" i="2"/>
  <c r="F12" i="24" s="1"/>
  <c r="D12" i="24"/>
  <c r="H77" i="2"/>
  <c r="G81" i="24"/>
  <c r="J49" i="24"/>
  <c r="K59" i="2"/>
  <c r="H41" i="24"/>
  <c r="I51" i="2"/>
  <c r="G73" i="24"/>
  <c r="H69" i="2"/>
  <c r="B30" i="24"/>
  <c r="E97" i="2"/>
  <c r="C69" i="2"/>
  <c r="E69" i="2" s="1"/>
  <c r="B39" i="24"/>
  <c r="H48" i="24"/>
  <c r="I58" i="2"/>
  <c r="G80" i="24"/>
  <c r="H76" i="2"/>
  <c r="D11" i="24"/>
  <c r="G75" i="2"/>
  <c r="F11" i="24" s="1"/>
  <c r="H45" i="24"/>
  <c r="I55" i="2"/>
  <c r="H43" i="24"/>
  <c r="I53" i="2"/>
  <c r="G82" i="24"/>
  <c r="H78" i="2"/>
  <c r="G76" i="24"/>
  <c r="H72" i="2"/>
  <c r="L64" i="24"/>
  <c r="G77" i="2"/>
  <c r="F13" i="24" s="1"/>
  <c r="D13" i="24"/>
  <c r="H55" i="24"/>
  <c r="I28" i="2"/>
  <c r="H50" i="24"/>
  <c r="I60" i="2"/>
  <c r="B27" i="24"/>
  <c r="E94" i="2"/>
  <c r="E95" i="2"/>
  <c r="B28" i="24"/>
  <c r="H47" i="24"/>
  <c r="I57" i="2"/>
  <c r="H49" i="24"/>
  <c r="I59" i="2"/>
  <c r="G78" i="24"/>
  <c r="H74" i="2"/>
  <c r="H73" i="2"/>
  <c r="G77" i="24"/>
  <c r="G73" i="2"/>
  <c r="F9" i="24" s="1"/>
  <c r="D9" i="24"/>
  <c r="H88" i="2"/>
  <c r="G21" i="24" s="1"/>
  <c r="G4" i="24"/>
  <c r="U4" i="24" s="1"/>
  <c r="H23" i="25" s="1"/>
  <c r="C70" i="2"/>
  <c r="E70" i="2" s="1"/>
  <c r="B40" i="24"/>
  <c r="B25" i="24"/>
  <c r="E92" i="2"/>
  <c r="H46" i="24"/>
  <c r="I56" i="2"/>
  <c r="G71" i="2"/>
  <c r="F7" i="24" s="1"/>
  <c r="D7" i="24"/>
  <c r="R7" i="24" s="1"/>
  <c r="E26" i="25" s="1"/>
  <c r="R14" i="24"/>
  <c r="E33" i="25" s="1"/>
  <c r="L65" i="24"/>
  <c r="G83" i="24"/>
  <c r="H79" i="2"/>
  <c r="H44" i="24"/>
  <c r="I54" i="2"/>
  <c r="C68" i="2"/>
  <c r="B38" i="24"/>
  <c r="J50" i="24"/>
  <c r="K60" i="2"/>
  <c r="I81" i="2"/>
  <c r="I82" i="2" s="1"/>
  <c r="J68" i="24"/>
  <c r="K41" i="2"/>
  <c r="F51" i="24"/>
  <c r="D49" i="2"/>
  <c r="C73" i="24" s="1"/>
  <c r="F17" i="24"/>
  <c r="D50" i="2"/>
  <c r="C74" i="24" s="1"/>
  <c r="G100" i="2"/>
  <c r="F33" i="24" s="1"/>
  <c r="D33" i="24"/>
  <c r="C38" i="24"/>
  <c r="D34" i="24"/>
  <c r="G98" i="2"/>
  <c r="F31" i="24" s="1"/>
  <c r="D31" i="24"/>
  <c r="G99" i="2"/>
  <c r="F32" i="24" s="1"/>
  <c r="D32" i="24"/>
  <c r="G101" i="2"/>
  <c r="G102" i="2" s="1"/>
  <c r="D115" i="3"/>
  <c r="E115" i="3" s="1"/>
  <c r="D101" i="3"/>
  <c r="E101" i="3" s="1"/>
  <c r="D93" i="3"/>
  <c r="E93" i="3" s="1"/>
  <c r="D81" i="3"/>
  <c r="E81" i="3" s="1"/>
  <c r="D69" i="3"/>
  <c r="E69" i="3" s="1"/>
  <c r="D61" i="3"/>
  <c r="E61" i="3" s="1"/>
  <c r="D49" i="3"/>
  <c r="E49" i="3" s="1"/>
  <c r="D41" i="3"/>
  <c r="E41" i="3" s="1"/>
  <c r="D98" i="3"/>
  <c r="E98" i="3" s="1"/>
  <c r="D86" i="3"/>
  <c r="E86" i="3" s="1"/>
  <c r="D78" i="3"/>
  <c r="E78" i="3" s="1"/>
  <c r="D66" i="3"/>
  <c r="E66" i="3" s="1"/>
  <c r="D58" i="3"/>
  <c r="E58" i="3" s="1"/>
  <c r="D46" i="3"/>
  <c r="E46" i="3" s="1"/>
  <c r="D38" i="3"/>
  <c r="D99" i="3"/>
  <c r="E99" i="3" s="1"/>
  <c r="D87" i="3"/>
  <c r="E87" i="3" s="1"/>
  <c r="D79" i="3"/>
  <c r="E79" i="3" s="1"/>
  <c r="D67" i="3"/>
  <c r="E67" i="3" s="1"/>
  <c r="D59" i="3"/>
  <c r="E59" i="3" s="1"/>
  <c r="D47" i="3"/>
  <c r="E47" i="3" s="1"/>
  <c r="D39" i="3"/>
  <c r="D100" i="3"/>
  <c r="E100" i="3" s="1"/>
  <c r="D92" i="3"/>
  <c r="E92" i="3" s="1"/>
  <c r="D80" i="3"/>
  <c r="E80" i="3" s="1"/>
  <c r="D68" i="3"/>
  <c r="E68" i="3" s="1"/>
  <c r="D60" i="3"/>
  <c r="E60" i="3" s="1"/>
  <c r="D48" i="3"/>
  <c r="E48" i="3" s="1"/>
  <c r="D40" i="3"/>
  <c r="D110" i="3"/>
  <c r="E110" i="3" s="1"/>
  <c r="D105" i="3"/>
  <c r="E105" i="3" s="1"/>
  <c r="D97" i="3"/>
  <c r="E97" i="3" s="1"/>
  <c r="D85" i="3"/>
  <c r="E85" i="3" s="1"/>
  <c r="D77" i="3"/>
  <c r="E77" i="3" s="1"/>
  <c r="D65" i="3"/>
  <c r="E65" i="3" s="1"/>
  <c r="D57" i="3"/>
  <c r="E57" i="3" s="1"/>
  <c r="D45" i="3"/>
  <c r="E45" i="3" s="1"/>
  <c r="D102" i="3"/>
  <c r="E102" i="3" s="1"/>
  <c r="D94" i="3"/>
  <c r="E94" i="3" s="1"/>
  <c r="D82" i="3"/>
  <c r="E82" i="3" s="1"/>
  <c r="D74" i="3"/>
  <c r="E74" i="3" s="1"/>
  <c r="D62" i="3"/>
  <c r="E62" i="3" s="1"/>
  <c r="D50" i="3"/>
  <c r="E50" i="3" s="1"/>
  <c r="D42" i="3"/>
  <c r="E42" i="3" s="1"/>
  <c r="D103" i="3"/>
  <c r="E103" i="3" s="1"/>
  <c r="D95" i="3"/>
  <c r="E95" i="3" s="1"/>
  <c r="D83" i="3"/>
  <c r="E83" i="3" s="1"/>
  <c r="D75" i="3"/>
  <c r="E75" i="3" s="1"/>
  <c r="D63" i="3"/>
  <c r="E63" i="3" s="1"/>
  <c r="D51" i="3"/>
  <c r="D43" i="3"/>
  <c r="E43" i="3" s="1"/>
  <c r="D104" i="3"/>
  <c r="E104" i="3" s="1"/>
  <c r="D96" i="3"/>
  <c r="E96" i="3" s="1"/>
  <c r="D84" i="3"/>
  <c r="E84" i="3" s="1"/>
  <c r="D76" i="3"/>
  <c r="E76" i="3" s="1"/>
  <c r="D64" i="3"/>
  <c r="D56" i="3"/>
  <c r="E56" i="3" s="1"/>
  <c r="D44" i="3"/>
  <c r="D123" i="3"/>
  <c r="E123" i="3" s="1"/>
  <c r="D119" i="3"/>
  <c r="E119" i="3" s="1"/>
  <c r="D111" i="3"/>
  <c r="E111" i="3" s="1"/>
  <c r="D113" i="3"/>
  <c r="E113" i="3" s="1"/>
  <c r="D112" i="3"/>
  <c r="E112" i="3" s="1"/>
  <c r="D120" i="3"/>
  <c r="E120" i="3" s="1"/>
  <c r="D116" i="3"/>
  <c r="E116" i="3" s="1"/>
  <c r="D121" i="3"/>
  <c r="E121" i="3" s="1"/>
  <c r="D122" i="3"/>
  <c r="E122" i="3" s="1"/>
  <c r="D114" i="3"/>
  <c r="E114" i="3" s="1"/>
  <c r="D118" i="3"/>
  <c r="E118" i="3" s="1"/>
  <c r="D117" i="3"/>
  <c r="E117" i="3" s="1"/>
  <c r="E38" i="3" l="1"/>
  <c r="D20" i="3"/>
  <c r="F85" i="24"/>
  <c r="G63" i="2"/>
  <c r="E110" i="2"/>
  <c r="L6" i="25" s="1"/>
  <c r="K6" i="25"/>
  <c r="C83" i="2"/>
  <c r="P33" i="24"/>
  <c r="C27" i="25"/>
  <c r="T37" i="24"/>
  <c r="G31" i="25"/>
  <c r="I43" i="2"/>
  <c r="T41" i="24"/>
  <c r="G35" i="25"/>
  <c r="T40" i="24"/>
  <c r="G34" i="25"/>
  <c r="E83" i="2"/>
  <c r="G84" i="2" s="1"/>
  <c r="K42" i="2"/>
  <c r="K43" i="2" s="1"/>
  <c r="C72" i="24"/>
  <c r="D63" i="2"/>
  <c r="H83" i="2"/>
  <c r="H85" i="24"/>
  <c r="D43" i="2"/>
  <c r="B72" i="24"/>
  <c r="C63" i="2"/>
  <c r="T14" i="24"/>
  <c r="R39" i="24"/>
  <c r="T7" i="24"/>
  <c r="G26" i="25" s="1"/>
  <c r="U7" i="24"/>
  <c r="P32" i="24"/>
  <c r="R32" i="24" s="1"/>
  <c r="T32" i="24" s="1"/>
  <c r="E39" i="3"/>
  <c r="D21" i="3"/>
  <c r="G69" i="2"/>
  <c r="D5" i="24"/>
  <c r="AD5" i="24" s="1"/>
  <c r="E40" i="3"/>
  <c r="D22" i="3"/>
  <c r="G70" i="2"/>
  <c r="F6" i="24" s="1"/>
  <c r="T6" i="24" s="1"/>
  <c r="G25" i="25" s="1"/>
  <c r="D6" i="24"/>
  <c r="K71" i="2"/>
  <c r="K91" i="2" s="1"/>
  <c r="J24" i="24" s="1"/>
  <c r="J75" i="24"/>
  <c r="K72" i="2"/>
  <c r="K92" i="2" s="1"/>
  <c r="J76" i="24"/>
  <c r="L85" i="24"/>
  <c r="R17" i="24"/>
  <c r="K80" i="2"/>
  <c r="J84" i="24"/>
  <c r="B4" i="24"/>
  <c r="P4" i="24" s="1"/>
  <c r="C23" i="25" s="1"/>
  <c r="D68" i="2"/>
  <c r="D83" i="2" s="1"/>
  <c r="C88" i="2"/>
  <c r="H93" i="2"/>
  <c r="G26" i="24" s="1"/>
  <c r="G9" i="24"/>
  <c r="U9" i="24" s="1"/>
  <c r="H28" i="25" s="1"/>
  <c r="G95" i="2"/>
  <c r="F28" i="24" s="1"/>
  <c r="D28" i="24"/>
  <c r="H98" i="2"/>
  <c r="G31" i="24" s="1"/>
  <c r="G14" i="24"/>
  <c r="U14" i="24" s="1"/>
  <c r="H33" i="25" s="1"/>
  <c r="I75" i="2"/>
  <c r="H79" i="24"/>
  <c r="H96" i="2"/>
  <c r="G29" i="24" s="1"/>
  <c r="G12" i="24"/>
  <c r="U12" i="24" s="1"/>
  <c r="H31" i="25" s="1"/>
  <c r="H89" i="2"/>
  <c r="G22" i="24" s="1"/>
  <c r="G5" i="24"/>
  <c r="U5" i="24" s="1"/>
  <c r="H24" i="25" s="1"/>
  <c r="J83" i="24"/>
  <c r="K79" i="2"/>
  <c r="H95" i="2"/>
  <c r="G28" i="24" s="1"/>
  <c r="G11" i="24"/>
  <c r="U11" i="24" s="1"/>
  <c r="H30" i="25" s="1"/>
  <c r="K78" i="2"/>
  <c r="J82" i="24"/>
  <c r="K76" i="2"/>
  <c r="J80" i="24"/>
  <c r="I74" i="2"/>
  <c r="H78" i="24"/>
  <c r="I76" i="2"/>
  <c r="H80" i="24"/>
  <c r="H94" i="2"/>
  <c r="G27" i="24" s="1"/>
  <c r="G10" i="24"/>
  <c r="U10" i="24" s="1"/>
  <c r="H29" i="25" s="1"/>
  <c r="H81" i="24"/>
  <c r="I77" i="2"/>
  <c r="G94" i="2"/>
  <c r="F27" i="24" s="1"/>
  <c r="D27" i="24"/>
  <c r="H38" i="24"/>
  <c r="I48" i="2"/>
  <c r="B5" i="24"/>
  <c r="P5" i="24" s="1"/>
  <c r="C89" i="2"/>
  <c r="E89" i="2" s="1"/>
  <c r="H90" i="2"/>
  <c r="G23" i="24" s="1"/>
  <c r="G6" i="24"/>
  <c r="U6" i="24" s="1"/>
  <c r="H25" i="25" s="1"/>
  <c r="H101" i="2"/>
  <c r="H102" i="2" s="1"/>
  <c r="G17" i="24"/>
  <c r="U17" i="24" s="1"/>
  <c r="H36" i="25" s="1"/>
  <c r="G91" i="2"/>
  <c r="F24" i="24" s="1"/>
  <c r="D24" i="24"/>
  <c r="L24" i="24" s="1"/>
  <c r="G93" i="2"/>
  <c r="F26" i="24" s="1"/>
  <c r="D26" i="24"/>
  <c r="B6" i="24"/>
  <c r="P6" i="24" s="1"/>
  <c r="C25" i="25" s="1"/>
  <c r="Q6" i="24"/>
  <c r="D25" i="25" s="1"/>
  <c r="C90" i="2"/>
  <c r="E90" i="2" s="1"/>
  <c r="H92" i="2"/>
  <c r="G25" i="24" s="1"/>
  <c r="U8" i="24"/>
  <c r="H27" i="25" s="1"/>
  <c r="I73" i="2"/>
  <c r="H77" i="24"/>
  <c r="I78" i="2"/>
  <c r="H82" i="24"/>
  <c r="G97" i="2"/>
  <c r="F30" i="24" s="1"/>
  <c r="D30" i="24"/>
  <c r="I71" i="2"/>
  <c r="H75" i="24"/>
  <c r="G16" i="24"/>
  <c r="U16" i="24" s="1"/>
  <c r="H35" i="25" s="1"/>
  <c r="H100" i="2"/>
  <c r="G33" i="24" s="1"/>
  <c r="H91" i="2"/>
  <c r="G24" i="24" s="1"/>
  <c r="J47" i="24"/>
  <c r="K57" i="2"/>
  <c r="I72" i="2"/>
  <c r="H76" i="24"/>
  <c r="H40" i="24"/>
  <c r="I50" i="2"/>
  <c r="G96" i="2"/>
  <c r="F29" i="24" s="1"/>
  <c r="D29" i="24"/>
  <c r="J43" i="24"/>
  <c r="K53" i="2"/>
  <c r="K74" i="2"/>
  <c r="J78" i="24"/>
  <c r="J45" i="24"/>
  <c r="K55" i="2"/>
  <c r="I49" i="2"/>
  <c r="H39" i="24"/>
  <c r="H99" i="2"/>
  <c r="G32" i="24" s="1"/>
  <c r="G15" i="24"/>
  <c r="U15" i="24" s="1"/>
  <c r="H34" i="25" s="1"/>
  <c r="D25" i="24"/>
  <c r="G92" i="2"/>
  <c r="F25" i="24" s="1"/>
  <c r="I79" i="2"/>
  <c r="H83" i="24"/>
  <c r="I80" i="2"/>
  <c r="H84" i="24"/>
  <c r="H97" i="2"/>
  <c r="G30" i="24" s="1"/>
  <c r="G13" i="24"/>
  <c r="U13" i="24" s="1"/>
  <c r="H32" i="25" s="1"/>
  <c r="K61" i="2"/>
  <c r="K62" i="2" s="1"/>
  <c r="J51" i="24"/>
  <c r="I101" i="2"/>
  <c r="I102" i="2" s="1"/>
  <c r="H17" i="24"/>
  <c r="V17" i="24" s="1"/>
  <c r="I36" i="25" s="1"/>
  <c r="F34" i="24"/>
  <c r="D33" i="3"/>
  <c r="E33" i="3" s="1"/>
  <c r="D28" i="3"/>
  <c r="E28" i="3" s="1"/>
  <c r="D26" i="3"/>
  <c r="E26" i="3" s="1"/>
  <c r="D31" i="3"/>
  <c r="E31" i="3" s="1"/>
  <c r="E64" i="3"/>
  <c r="E44" i="3"/>
  <c r="E51" i="3"/>
  <c r="D24" i="3"/>
  <c r="E24" i="3" s="1"/>
  <c r="E20" i="3"/>
  <c r="D32" i="3"/>
  <c r="E32" i="3" s="1"/>
  <c r="D30" i="3"/>
  <c r="E30" i="3" s="1"/>
  <c r="D23" i="3"/>
  <c r="E23" i="3" s="1"/>
  <c r="D25" i="3"/>
  <c r="E25" i="3" s="1"/>
  <c r="E21" i="3"/>
  <c r="D27" i="3"/>
  <c r="E27" i="3" s="1"/>
  <c r="D29" i="3"/>
  <c r="E29" i="3" s="1"/>
  <c r="E22" i="3"/>
  <c r="P30" i="24" l="1"/>
  <c r="Q30" i="24" s="1"/>
  <c r="C24" i="25"/>
  <c r="T39" i="24"/>
  <c r="G33" i="25"/>
  <c r="R18" i="24"/>
  <c r="E37" i="25" s="1"/>
  <c r="E36" i="25"/>
  <c r="AG7" i="24"/>
  <c r="H26" i="25"/>
  <c r="G90" i="2"/>
  <c r="F23" i="24" s="1"/>
  <c r="D23" i="24"/>
  <c r="G34" i="24"/>
  <c r="H103" i="2"/>
  <c r="V18" i="24"/>
  <c r="I37" i="25" s="1"/>
  <c r="I63" i="2"/>
  <c r="C103" i="2"/>
  <c r="F5" i="24"/>
  <c r="G83" i="2"/>
  <c r="H34" i="24"/>
  <c r="E103" i="2"/>
  <c r="G89" i="2"/>
  <c r="D22" i="24"/>
  <c r="K63" i="2"/>
  <c r="J25" i="24"/>
  <c r="AB6" i="24"/>
  <c r="P31" i="24"/>
  <c r="R31" i="24" s="1"/>
  <c r="AB4" i="24"/>
  <c r="P29" i="24"/>
  <c r="R42" i="24"/>
  <c r="R43" i="24" s="1"/>
  <c r="Q5" i="24"/>
  <c r="D24" i="25" s="1"/>
  <c r="AB5" i="24"/>
  <c r="R6" i="24"/>
  <c r="E25" i="25" s="1"/>
  <c r="AD6" i="24"/>
  <c r="AF6" i="24" s="1"/>
  <c r="AF5" i="24"/>
  <c r="T17" i="24"/>
  <c r="K75" i="2"/>
  <c r="J79" i="24"/>
  <c r="K73" i="2"/>
  <c r="J77" i="24"/>
  <c r="H74" i="24"/>
  <c r="I70" i="2"/>
  <c r="K77" i="2"/>
  <c r="J81" i="24"/>
  <c r="C23" i="24"/>
  <c r="B23" i="24"/>
  <c r="R10" i="24"/>
  <c r="E29" i="25" s="1"/>
  <c r="L44" i="24"/>
  <c r="K99" i="2"/>
  <c r="J32" i="24" s="1"/>
  <c r="J15" i="24"/>
  <c r="X15" i="24" s="1"/>
  <c r="K34" i="25" s="1"/>
  <c r="C4" i="24"/>
  <c r="Q4" i="24" s="1"/>
  <c r="H15" i="24"/>
  <c r="V15" i="24" s="1"/>
  <c r="I34" i="25" s="1"/>
  <c r="I99" i="2"/>
  <c r="H32" i="24" s="1"/>
  <c r="I93" i="2"/>
  <c r="H26" i="24" s="1"/>
  <c r="H9" i="24"/>
  <c r="V9" i="24" s="1"/>
  <c r="I28" i="25" s="1"/>
  <c r="I94" i="2"/>
  <c r="H27" i="24" s="1"/>
  <c r="H10" i="24"/>
  <c r="V10" i="24" s="1"/>
  <c r="I29" i="25" s="1"/>
  <c r="K98" i="2"/>
  <c r="J31" i="24" s="1"/>
  <c r="J14" i="24"/>
  <c r="X14" i="24" s="1"/>
  <c r="K33" i="25" s="1"/>
  <c r="I68" i="2"/>
  <c r="H72" i="24"/>
  <c r="I97" i="2"/>
  <c r="H30" i="24" s="1"/>
  <c r="H13" i="24"/>
  <c r="V13" i="24" s="1"/>
  <c r="I32" i="25" s="1"/>
  <c r="T11" i="24"/>
  <c r="L45" i="24"/>
  <c r="D88" i="2"/>
  <c r="D103" i="2" s="1"/>
  <c r="B21" i="24"/>
  <c r="I100" i="2"/>
  <c r="H33" i="24" s="1"/>
  <c r="H16" i="24"/>
  <c r="V16" i="24" s="1"/>
  <c r="I35" i="25" s="1"/>
  <c r="L25" i="24"/>
  <c r="L42" i="24"/>
  <c r="R8" i="24"/>
  <c r="H73" i="24"/>
  <c r="I69" i="2"/>
  <c r="K94" i="2"/>
  <c r="J27" i="24" s="1"/>
  <c r="J10" i="24"/>
  <c r="X10" i="24" s="1"/>
  <c r="K29" i="25" s="1"/>
  <c r="I92" i="2"/>
  <c r="H25" i="24" s="1"/>
  <c r="V8" i="24"/>
  <c r="I27" i="25" s="1"/>
  <c r="I91" i="2"/>
  <c r="H24" i="24" s="1"/>
  <c r="I98" i="2"/>
  <c r="H31" i="24" s="1"/>
  <c r="H14" i="24"/>
  <c r="V14" i="24" s="1"/>
  <c r="I33" i="25" s="1"/>
  <c r="R9" i="24"/>
  <c r="E28" i="25" s="1"/>
  <c r="L43" i="24"/>
  <c r="C22" i="24"/>
  <c r="B22" i="24"/>
  <c r="I96" i="2"/>
  <c r="H29" i="24" s="1"/>
  <c r="H12" i="24"/>
  <c r="V12" i="24" s="1"/>
  <c r="I31" i="25" s="1"/>
  <c r="K96" i="2"/>
  <c r="J29" i="24" s="1"/>
  <c r="J12" i="24"/>
  <c r="X12" i="24" s="1"/>
  <c r="K31" i="25" s="1"/>
  <c r="I95" i="2"/>
  <c r="H28" i="24" s="1"/>
  <c r="H11" i="24"/>
  <c r="V11" i="24" s="1"/>
  <c r="I30" i="25" s="1"/>
  <c r="K100" i="2"/>
  <c r="J33" i="24" s="1"/>
  <c r="J16" i="24"/>
  <c r="X16" i="24" s="1"/>
  <c r="K35" i="25" s="1"/>
  <c r="J85" i="24"/>
  <c r="K81" i="2"/>
  <c r="AF19" i="24" l="1"/>
  <c r="T31" i="24"/>
  <c r="R33" i="24"/>
  <c r="E27" i="25"/>
  <c r="T36" i="24"/>
  <c r="G30" i="25"/>
  <c r="T18" i="24"/>
  <c r="G37" i="25" s="1"/>
  <c r="G36" i="25"/>
  <c r="Q29" i="24"/>
  <c r="D23" i="25"/>
  <c r="K82" i="2"/>
  <c r="K83" i="2" s="1"/>
  <c r="R19" i="24"/>
  <c r="E38" i="25" s="1"/>
  <c r="G103" i="2"/>
  <c r="F22" i="24"/>
  <c r="I83" i="2"/>
  <c r="AH18" i="24"/>
  <c r="AD19" i="24"/>
  <c r="AF20" i="24" s="1"/>
  <c r="T9" i="24"/>
  <c r="R34" i="24"/>
  <c r="R44" i="24" s="1"/>
  <c r="T10" i="24"/>
  <c r="R35" i="24"/>
  <c r="T42" i="24"/>
  <c r="T43" i="24" s="1"/>
  <c r="K97" i="2"/>
  <c r="J30" i="24" s="1"/>
  <c r="J13" i="24"/>
  <c r="X13" i="24" s="1"/>
  <c r="K32" i="25" s="1"/>
  <c r="K93" i="2"/>
  <c r="J9" i="24"/>
  <c r="X9" i="24" s="1"/>
  <c r="K28" i="25" s="1"/>
  <c r="I89" i="2"/>
  <c r="H22" i="24" s="1"/>
  <c r="H5" i="24"/>
  <c r="V5" i="24" s="1"/>
  <c r="I24" i="25" s="1"/>
  <c r="H4" i="24"/>
  <c r="V4" i="24" s="1"/>
  <c r="I23" i="25" s="1"/>
  <c r="I88" i="2"/>
  <c r="H21" i="24" s="1"/>
  <c r="I90" i="2"/>
  <c r="H23" i="24" s="1"/>
  <c r="H6" i="24"/>
  <c r="V6" i="24" s="1"/>
  <c r="I25" i="25" s="1"/>
  <c r="C21" i="24"/>
  <c r="K95" i="2"/>
  <c r="J28" i="24" s="1"/>
  <c r="J11" i="24"/>
  <c r="X11" i="24" s="1"/>
  <c r="K30" i="25" s="1"/>
  <c r="T8" i="24"/>
  <c r="J17" i="24"/>
  <c r="X17" i="24" s="1"/>
  <c r="K36" i="25" s="1"/>
  <c r="K101" i="2"/>
  <c r="K102" i="2" s="1"/>
  <c r="T19" i="24" l="1"/>
  <c r="G38" i="25" s="1"/>
  <c r="G27" i="25"/>
  <c r="T35" i="24"/>
  <c r="G29" i="25"/>
  <c r="T34" i="24"/>
  <c r="G28" i="25"/>
  <c r="T45" i="24"/>
  <c r="V19" i="24"/>
  <c r="I103" i="2"/>
  <c r="J34" i="24"/>
  <c r="K103" i="2"/>
  <c r="J26" i="24"/>
  <c r="X18" i="24"/>
  <c r="T33" i="24"/>
  <c r="T20" i="24"/>
  <c r="D111" i="2"/>
  <c r="T44" i="24" l="1"/>
  <c r="AJ18" i="24"/>
  <c r="K37" i="25"/>
  <c r="E111" i="2"/>
  <c r="L7" i="25" s="1"/>
  <c r="K7" i="25"/>
  <c r="AH19" i="24"/>
  <c r="AJ20" i="24" s="1"/>
  <c r="I38" i="25"/>
  <c r="X20" i="24"/>
  <c r="D107" i="2"/>
  <c r="X19" i="24"/>
  <c r="K38" i="25" s="1"/>
  <c r="K29" i="21"/>
  <c r="T21" i="24"/>
  <c r="E107" i="2" l="1"/>
  <c r="L3" i="25" s="1"/>
  <c r="K3" i="25"/>
  <c r="K25" i="21"/>
  <c r="AJ19" i="24"/>
  <c r="C109" i="2" l="1"/>
  <c r="J5" i="25" s="1"/>
  <c r="K28" i="21"/>
  <c r="D109" i="2"/>
  <c r="K5" i="25" s="1"/>
  <c r="K27" i="21"/>
  <c r="K26" i="21"/>
  <c r="E109" i="2" l="1"/>
  <c r="L5" i="25" s="1"/>
  <c r="K44" i="2" l="1"/>
  <c r="K84" i="2" l="1"/>
</calcChain>
</file>

<file path=xl/sharedStrings.xml><?xml version="1.0" encoding="utf-8"?>
<sst xmlns="http://schemas.openxmlformats.org/spreadsheetml/2006/main" count="10503" uniqueCount="217">
  <si>
    <t>Expected unserved energy (MWh)</t>
  </si>
  <si>
    <t>Years</t>
  </si>
  <si>
    <t>Discount Rate</t>
  </si>
  <si>
    <t>VCR ($k)</t>
  </si>
  <si>
    <t>Year</t>
  </si>
  <si>
    <t>Maximum Energy at risk (MWh)</t>
  </si>
  <si>
    <t>Weighted - Market Benefits</t>
  </si>
  <si>
    <t>Limitation cost 
($ '000)</t>
  </si>
  <si>
    <t>Scenario 2 - Limitation</t>
  </si>
  <si>
    <t>2014-15</t>
  </si>
  <si>
    <t>2015-16</t>
  </si>
  <si>
    <t>2016-17</t>
  </si>
  <si>
    <t>2017-18</t>
  </si>
  <si>
    <t>2018-19</t>
  </si>
  <si>
    <t>2020-21</t>
  </si>
  <si>
    <t>2021-22</t>
  </si>
  <si>
    <t>2022-23</t>
  </si>
  <si>
    <t>Maximum Load at risk (MW)</t>
  </si>
  <si>
    <t>Limitation cost 
($M)</t>
  </si>
  <si>
    <t xml:space="preserve">     ~ Expected unserved energy (MWh) - which is the portion of the energy at risk after taking into account the probability of the limitation occurring, including the probability of demand conditions occurring and weighted across the reasonable scenarios considered in the presented assessment</t>
  </si>
  <si>
    <t>The table presents the:</t>
  </si>
  <si>
    <t xml:space="preserve">     ~ Expected unserved energy reduction (MWh) - which is the portion of the energy at risk reduction after taking into account the probability of the limitation occurring, including the probability of demand conditions occurring and weighted across the reasonable scenarios considered in the presented assessment as a result of implementing the respective credible option</t>
  </si>
  <si>
    <t>50% POE</t>
  </si>
  <si>
    <t>10% POE</t>
  </si>
  <si>
    <t>2023-24</t>
  </si>
  <si>
    <t>10% POE 500kV new generation location S2</t>
  </si>
  <si>
    <t>50% POE 500kV new generation location S2</t>
  </si>
  <si>
    <t>10% POE 500kV new generation location S8</t>
  </si>
  <si>
    <t>50% POE 500kV new generation location S8</t>
  </si>
  <si>
    <t>Scenario 8 - Limitation</t>
  </si>
  <si>
    <t>S1, TSDF + 220kV new gen location</t>
  </si>
  <si>
    <t>S2, TSDF + 500kV new genlocation</t>
  </si>
  <si>
    <t>S7, NEFR + 220kV new gen location</t>
  </si>
  <si>
    <t>S8, NEFR + 500kV new gen location</t>
  </si>
  <si>
    <t>Scenario  1 :Limitation</t>
  </si>
  <si>
    <t>Scenario 7 :Limitation</t>
  </si>
  <si>
    <t>10% POE 500kV new generation location S1</t>
  </si>
  <si>
    <t>50% POE 500kV new generation location S1</t>
  </si>
  <si>
    <t>10% POE 500kV new generation location S7</t>
  </si>
  <si>
    <t>50% POE 500kV new generation location S7</t>
  </si>
  <si>
    <t>Sum</t>
  </si>
  <si>
    <t>Maximum</t>
  </si>
  <si>
    <t>Count</t>
  </si>
  <si>
    <t>VBAT</t>
  </si>
  <si>
    <t>VBE6</t>
  </si>
  <si>
    <t>VFVT</t>
  </si>
  <si>
    <t>VKG6</t>
  </si>
  <si>
    <t>VSHT</t>
  </si>
  <si>
    <t>VWE6</t>
  </si>
  <si>
    <t>VKG2</t>
  </si>
  <si>
    <t>VHOT</t>
  </si>
  <si>
    <t>VRC6</t>
  </si>
  <si>
    <t>2019-21</t>
  </si>
  <si>
    <t>2024-25</t>
  </si>
  <si>
    <t>2025-26</t>
  </si>
  <si>
    <t>2026-27</t>
  </si>
  <si>
    <t>2027-28</t>
  </si>
  <si>
    <t>VBE2</t>
  </si>
  <si>
    <t>P</t>
  </si>
  <si>
    <t>F</t>
  </si>
  <si>
    <t>Partial , only consider BATS - MLTS and BATS - BETS limitations</t>
  </si>
  <si>
    <t>Full, consider all limitations.</t>
  </si>
  <si>
    <t>Case type</t>
  </si>
  <si>
    <t>With up to stage 2 augmentation</t>
  </si>
  <si>
    <t>15 minute rating</t>
  </si>
  <si>
    <t>stage 3 100MW embedded generation at Bendigo</t>
  </si>
  <si>
    <t>10% POE S1</t>
  </si>
  <si>
    <t>10% POE S2</t>
  </si>
  <si>
    <t>50% POE S2</t>
  </si>
  <si>
    <t>10% POE S8</t>
  </si>
  <si>
    <t>50% POE S8</t>
  </si>
  <si>
    <t>50% POE S1</t>
  </si>
  <si>
    <t>10% POE S7</t>
  </si>
  <si>
    <t>50% POE S7</t>
  </si>
  <si>
    <t>Residual</t>
  </si>
  <si>
    <t>NPV</t>
  </si>
  <si>
    <t>Expected Generation (MWh)</t>
  </si>
  <si>
    <t>SRMC($)</t>
  </si>
  <si>
    <t>Generation Cost ($K)</t>
  </si>
  <si>
    <t>Generation cost is minimal and has not been included in the cost of the embedded generation option in the Cost-Benefit summary sheet</t>
  </si>
  <si>
    <t>10% POE S9</t>
  </si>
  <si>
    <t>50% POE S9</t>
  </si>
  <si>
    <t>Scenario 9 - Limitation</t>
  </si>
  <si>
    <t>S9, TSDF 2015-16 no growth</t>
  </si>
  <si>
    <t>S9, TSDF no growth</t>
  </si>
  <si>
    <t>Do nothing</t>
  </si>
  <si>
    <t>Limitation cost ($M)</t>
  </si>
  <si>
    <t>Remaining Limitation cost ($M)</t>
  </si>
  <si>
    <t>Gross Market Benefits ($M)</t>
  </si>
  <si>
    <t>Option cost ($M)</t>
  </si>
  <si>
    <t>Net Market Benefits ($M)</t>
  </si>
  <si>
    <t>BATS</t>
  </si>
  <si>
    <t>BETS</t>
  </si>
  <si>
    <t>Other</t>
  </si>
  <si>
    <t>Network Option (from 2019/20)</t>
  </si>
  <si>
    <t>Check</t>
  </si>
  <si>
    <t>Weighted cost-Benefit, with a tailored safety margin (SM) for each relevant constraint equation and 15 minute ratings</t>
  </si>
  <si>
    <t>2019-20</t>
  </si>
  <si>
    <t>Sensitivity</t>
  </si>
  <si>
    <t>VCR</t>
  </si>
  <si>
    <t>Table 19: Net market benefits under different scenario weightings (PV, $M)</t>
  </si>
  <si>
    <t>Description</t>
  </si>
  <si>
    <t>Net market benefit ($, M)</t>
  </si>
  <si>
    <t>Scenario weighting</t>
  </si>
  <si>
    <t>Scenario 1</t>
  </si>
  <si>
    <t>Scenario 2</t>
  </si>
  <si>
    <t>Under current scenario weightings</t>
  </si>
  <si>
    <t>Gen 80</t>
  </si>
  <si>
    <t>Gen 100</t>
  </si>
  <si>
    <t>Gen 120</t>
  </si>
  <si>
    <t>Base</t>
  </si>
  <si>
    <t>Network</t>
  </si>
  <si>
    <t>100MW</t>
  </si>
  <si>
    <t>80MW</t>
  </si>
  <si>
    <t>120MW</t>
  </si>
  <si>
    <t>Weightings</t>
  </si>
  <si>
    <t>S1</t>
  </si>
  <si>
    <t>S2</t>
  </si>
  <si>
    <t>S3</t>
  </si>
  <si>
    <t>S4</t>
  </si>
  <si>
    <t>Capital Cost, million (annualised)</t>
  </si>
  <si>
    <t>D1</t>
  </si>
  <si>
    <t>D2</t>
  </si>
  <si>
    <t>C1 (30%)</t>
  </si>
  <si>
    <t>C2(-30%)</t>
  </si>
  <si>
    <t>V1(20%)</t>
  </si>
  <si>
    <t>V2(-20%)</t>
  </si>
  <si>
    <t>Network Option Cost</t>
  </si>
  <si>
    <t>Lower 220kV new generation</t>
  </si>
  <si>
    <t>higher 220kV new generation</t>
  </si>
  <si>
    <t>Higher demand forecast</t>
  </si>
  <si>
    <t>Lower demand forecast</t>
  </si>
  <si>
    <t>Cost</t>
  </si>
  <si>
    <t>Gen 30</t>
  </si>
  <si>
    <t>Gen 50</t>
  </si>
  <si>
    <t>Incremental Option cost ($M)</t>
  </si>
  <si>
    <t>*no difference in benefits, USE suspected to be from RCTS-KGTS-WETS-BETS line</t>
  </si>
  <si>
    <t>Benefits Difference ($M)</t>
  </si>
  <si>
    <r>
      <t xml:space="preserve">Error Margin (cost </t>
    </r>
    <r>
      <rPr>
        <sz val="11"/>
        <color theme="1"/>
        <rFont val="Calibri"/>
        <family val="2"/>
      </rPr>
      <t>±30%)</t>
    </r>
  </si>
  <si>
    <t>No clear outcome?</t>
  </si>
  <si>
    <t>Option</t>
  </si>
  <si>
    <t>Project cost</t>
  </si>
  <si>
    <t>Weighted gross  market benefit</t>
  </si>
  <si>
    <t>Net market benefit</t>
  </si>
  <si>
    <t>Ranking under RIT-T</t>
  </si>
  <si>
    <t>Table 6</t>
  </si>
  <si>
    <t>Option 2</t>
  </si>
  <si>
    <t>Option 3a</t>
  </si>
  <si>
    <t>Option 3b</t>
  </si>
  <si>
    <t>Option 3c</t>
  </si>
  <si>
    <t>Option 3d</t>
  </si>
  <si>
    <t>Non-network option 3a</t>
  </si>
  <si>
    <t>Network option 2</t>
  </si>
  <si>
    <t>Non-network option 3b</t>
  </si>
  <si>
    <t>Non-netowrk option 3c</t>
  </si>
  <si>
    <t>Non-network option3d</t>
  </si>
  <si>
    <t>30MW</t>
  </si>
  <si>
    <t>50MW</t>
  </si>
  <si>
    <t>Non-network option 3d (from 2017/18)</t>
  </si>
  <si>
    <t>Network option 2 (from 2019/20)</t>
  </si>
  <si>
    <t>Scenario 3</t>
  </si>
  <si>
    <t>Scenario 4</t>
  </si>
  <si>
    <t>Table 8: Net present value of net market benefits (PV, $M)</t>
  </si>
  <si>
    <t>diff</t>
  </si>
  <si>
    <t>%</t>
  </si>
  <si>
    <t>Diff</t>
  </si>
  <si>
    <t>5 minutes rating</t>
  </si>
  <si>
    <t>Network Option (from 2018/19)</t>
  </si>
  <si>
    <t>Base case (15 minute rating)</t>
  </si>
  <si>
    <t>Non-network option 3d (from 2016/17)</t>
  </si>
  <si>
    <t>Network option 2 (from 2018/19)</t>
  </si>
  <si>
    <t>Alternative case (15 minute rating)</t>
  </si>
  <si>
    <t>Non-network option 3d (from 2015/16)</t>
  </si>
  <si>
    <t>C3(mixed 1)</t>
  </si>
  <si>
    <t>C4(mixed 2)</t>
  </si>
  <si>
    <t>5%/-5%</t>
  </si>
  <si>
    <t>15%/0%</t>
  </si>
  <si>
    <t>Table 3</t>
  </si>
  <si>
    <t>Load at risk (MW)</t>
  </si>
  <si>
    <t>Energy at risk (MWh)</t>
  </si>
  <si>
    <t>Limitation cost ($ million)</t>
  </si>
  <si>
    <t>Weighted gross market benefit</t>
  </si>
  <si>
    <t>Table 5</t>
  </si>
  <si>
    <t>Non-network Option 3d (from 2016/17)</t>
  </si>
  <si>
    <t>Network Option 2 (from 2018/19)</t>
  </si>
  <si>
    <t>5%/-5%[1]</t>
  </si>
  <si>
    <t>15%/0%[2]</t>
  </si>
  <si>
    <t>Non-network option 3c</t>
  </si>
  <si>
    <t>Non-network option 3d</t>
  </si>
  <si>
    <t>Table 7</t>
  </si>
  <si>
    <t>Net Market Benefit ($Million)</t>
  </si>
  <si>
    <t>Scenario Weighting</t>
  </si>
  <si>
    <t>Under base scenario weightings</t>
  </si>
  <si>
    <t>Higher 220kV new generation</t>
  </si>
  <si>
    <t>Table 8</t>
  </si>
  <si>
    <t>Do-Nothing means with stage 1 and stage 2, but without stage 3</t>
  </si>
  <si>
    <t>Detailed NPV analysis</t>
  </si>
  <si>
    <t>This spreadsheet presents the detailed NPV results for the post RIT-T analysis.</t>
  </si>
  <si>
    <t>The "Tables" tag contains links to the origional data used to derive the NPV results given in the publication.</t>
  </si>
  <si>
    <t xml:space="preserve">     ~ Load at risk (MW) - which is the MW load shedding required to avoid the network limitation under the highest POE demand conditions and highest impacting scenario of the presented assessment</t>
  </si>
  <si>
    <t xml:space="preserve">     ~Load at risk reduction (MW) - which is the MW load shedding reduction under the highest POE demand conditions and highest impacting scenario of the presented assessment as a result of implementing the respective credible option</t>
  </si>
  <si>
    <t xml:space="preserve">     ~ Energy at risk (MWh) -  which is the MWh unserved energy required to avoid the network limitation under the highest POE demand conditions and highest impacting scenario of the presented assessment</t>
  </si>
  <si>
    <t xml:space="preserve">     ~ Energy at risk reduction (MWh) -  which is the MWh unserved energy reduction under the highest POE demand conditions and highest impacting scenario of the presented assessment as a result of implementing the respective credible option</t>
  </si>
  <si>
    <t xml:space="preserve">     ~ Limitation cost ($ '000 or $M) - which is the cost of the sum of the expected unserved energy, obtained by multiplying the expected unserved energy by the VCR</t>
  </si>
  <si>
    <t xml:space="preserve">     ~ Remaining limitation cost ($ '000 or $M) - which is the cost of the remaining expected unserved energy after implementing an option, obtained by multiplying the expected unserved energy by the VCR</t>
  </si>
  <si>
    <t xml:space="preserve">     ~ Gross Market Benefit($ '000 or $M) -  which is the benefit from expected unserved energy reduction by an option, obtained by multiplying the expected unserved energy reduction by the VCR</t>
  </si>
  <si>
    <t xml:space="preserve">     ~ Net Market Benefit($ '000 or $M) -  which is the net market benefit from an option, obtained by subtracting the option cost from the gross market benefit the option can deliver</t>
  </si>
  <si>
    <t xml:space="preserve">     ~ Option cost ($ '000 or $M) - which is the cost of implementing, operating and maintaining an option</t>
  </si>
  <si>
    <t xml:space="preserve">     ~ Project cost ($ '000 or $M) - which is the same as option cost in present value</t>
  </si>
  <si>
    <t>Embedded gen 80 (from 2017/18)</t>
  </si>
  <si>
    <t>Embedded gen 30 (from 2015/16)</t>
  </si>
  <si>
    <t>Embedded gen 50 (from 2015/16)</t>
  </si>
  <si>
    <t>Embedded gen 80 (from 2022/23)</t>
  </si>
  <si>
    <t>Embedded gen 100 (from 2023/24)</t>
  </si>
  <si>
    <t>Embedded gen 120 (from 2025/26)</t>
  </si>
  <si>
    <t>Embedded gen 100 (from 2017/18)</t>
  </si>
  <si>
    <t>Embedded gen 120 (from 2018/19)</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</si>
</sst>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4" formatCode="_-&quot;$&quot;* #,##0.00_-;\-&quot;$&quot;* #,##0.00_-;_-&quot;$&quot;* &quot;-&quot;??_-;_-@_-"/>
    <numFmt numFmtId="43" formatCode="_-* #,##0.00_-;\-* #,##0.00_-;_-* &quot;-&quot;??_-;_-@_-"/>
    <numFmt numFmtId="164" formatCode="0.0"/>
    <numFmt numFmtId="165" formatCode="&quot;$&quot;#,##0.0;[Red]\-&quot;$&quot;#,##0.0"/>
    <numFmt numFmtId="166" formatCode="#,##0.0"/>
    <numFmt numFmtId="167" formatCode="#,##0.0_ ;[Red]\-#,##0.0\ "/>
    <numFmt numFmtId="168" formatCode="0.0%"/>
    <numFmt numFmtId="169" formatCode="#,##0.00_ ;\-#,##0.00\ "/>
    <numFmt numFmtId="170" formatCode="#,##0.000_ ;\-#,##0.000\ "/>
    <numFmt numFmtId="171" formatCode="0.000"/>
  </numFmts>
  <fonts count="40" x14ac:knownFonts="1">
    <font>
      <sz val="11"/>
      <color theme="1"/>
      <name val="Calibri"/>
      <family val="2"/>
      <scheme val="minor"/>
    </font>
    <font>
      <sz val="11"/>
      <color theme="1"/>
      <name val="Arial"/>
      <family val="2"/>
    </font>
    <font>
      <sz val="11"/>
      <color theme="1"/>
      <name val="Calibri"/>
      <family val="2"/>
      <scheme val="minor"/>
    </font>
    <font>
      <sz val="10"/>
      <color theme="1"/>
      <name val="Arial"/>
      <family val="2"/>
    </font>
    <font>
      <b/>
      <sz val="12"/>
      <color theme="1"/>
      <name val="Calibri"/>
      <family val="2"/>
      <scheme val="minor"/>
    </font>
    <font>
      <b/>
      <sz val="11"/>
      <color theme="1"/>
      <name val="Calibri"/>
      <family val="2"/>
      <scheme val="minor"/>
    </font>
    <font>
      <b/>
      <sz val="18"/>
      <color theme="3"/>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1"/>
      <name val="Calibri"/>
      <family val="2"/>
      <scheme val="minor"/>
    </font>
    <font>
      <sz val="11"/>
      <color rgb="FF000000"/>
      <name val="Calibri"/>
      <family val="2"/>
    </font>
    <font>
      <b/>
      <sz val="11"/>
      <color rgb="FF000000"/>
      <name val="Calibri"/>
      <family val="2"/>
    </font>
    <font>
      <b/>
      <sz val="11"/>
      <name val="Calibri"/>
      <family val="2"/>
      <scheme val="minor"/>
    </font>
    <font>
      <b/>
      <sz val="12"/>
      <color rgb="FFFF0000"/>
      <name val="Calibri"/>
      <family val="2"/>
      <scheme val="minor"/>
    </font>
    <font>
      <sz val="11"/>
      <color theme="1"/>
      <name val="Calibri"/>
      <family val="2"/>
    </font>
    <font>
      <sz val="8"/>
      <color rgb="FF000000"/>
      <name val="Arial"/>
      <family val="2"/>
    </font>
    <font>
      <sz val="8"/>
      <color theme="1"/>
      <name val="Arial"/>
      <family val="2"/>
    </font>
    <font>
      <sz val="11"/>
      <color rgb="FF00B050"/>
      <name val="Calibri"/>
      <family val="2"/>
    </font>
    <font>
      <b/>
      <sz val="11"/>
      <color rgb="FF00B050"/>
      <name val="Calibri"/>
      <family val="2"/>
      <scheme val="minor"/>
    </font>
    <font>
      <b/>
      <sz val="11"/>
      <color rgb="FF00B050"/>
      <name val="Calibri"/>
      <family val="2"/>
    </font>
    <font>
      <u/>
      <sz val="11"/>
      <color theme="10"/>
      <name val="Calibri"/>
      <family val="2"/>
      <scheme val="minor"/>
    </font>
    <font>
      <b/>
      <sz val="10"/>
      <color rgb="FFFFFFFF"/>
      <name val="Arial Narrow"/>
      <family val="2"/>
    </font>
    <font>
      <sz val="10"/>
      <color rgb="FF000000"/>
      <name val="Arial Narrow"/>
      <family val="2"/>
    </font>
    <font>
      <sz val="10"/>
      <color theme="1"/>
      <name val="Arial Narrow"/>
      <family val="2"/>
    </font>
    <font>
      <sz val="10"/>
      <color rgb="FFFFFFFF"/>
      <name val="Arial Narrow"/>
      <family val="2"/>
    </font>
    <font>
      <b/>
      <sz val="10"/>
      <color rgb="FF00B050"/>
      <name val="Arial Narrow"/>
      <family val="2"/>
    </font>
    <font>
      <sz val="10"/>
      <name val="Arial Narrow"/>
      <family val="2"/>
    </font>
  </fonts>
  <fills count="41">
    <fill>
      <patternFill patternType="none"/>
    </fill>
    <fill>
      <patternFill patternType="gray125"/>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rgb="FF92D050"/>
        <bgColor indexed="64"/>
      </patternFill>
    </fill>
    <fill>
      <patternFill patternType="solid">
        <fgColor theme="0"/>
        <bgColor indexed="64"/>
      </patternFill>
    </fill>
    <fill>
      <patternFill patternType="solid">
        <fgColor rgb="FFD9D9D9"/>
        <bgColor indexed="64"/>
      </patternFill>
    </fill>
    <fill>
      <patternFill patternType="solid">
        <fgColor rgb="FF1E4164"/>
        <bgColor indexed="64"/>
      </patternFill>
    </fill>
    <fill>
      <patternFill patternType="solid">
        <fgColor rgb="FFE7F4FB"/>
        <bgColor indexed="64"/>
      </patternFill>
    </fill>
    <fill>
      <patternFill patternType="solid">
        <fgColor rgb="FFCEE8F9"/>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thin">
        <color indexed="64"/>
      </bottom>
      <diagonal/>
    </border>
    <border>
      <left style="thin">
        <color indexed="64"/>
      </left>
      <right/>
      <top style="thin">
        <color indexed="64"/>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thin">
        <color indexed="64"/>
      </left>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right/>
      <top style="medium">
        <color rgb="FFFFFFFF"/>
      </top>
      <bottom style="medium">
        <color rgb="FFFFFFFF"/>
      </bottom>
      <diagonal/>
    </border>
    <border>
      <left style="medium">
        <color rgb="FFFFFFFF"/>
      </left>
      <right/>
      <top style="medium">
        <color rgb="FFFFFFFF"/>
      </top>
      <bottom style="medium">
        <color rgb="FFFFFFFF"/>
      </bottom>
      <diagonal/>
    </border>
    <border>
      <left style="medium">
        <color rgb="FFFFFFFF"/>
      </left>
      <right style="medium">
        <color rgb="FFFFFFFF"/>
      </right>
      <top style="medium">
        <color rgb="FFFFFFFF"/>
      </top>
      <bottom/>
      <diagonal/>
    </border>
  </borders>
  <cellStyleXfs count="52">
    <xf numFmtId="0" fontId="0" fillId="0" borderId="0"/>
    <xf numFmtId="0" fontId="3" fillId="0" borderId="0"/>
    <xf numFmtId="0" fontId="2" fillId="0" borderId="0"/>
    <xf numFmtId="43" fontId="2" fillId="0" borderId="0" applyFont="0" applyFill="0" applyBorder="0" applyAlignment="0" applyProtection="0"/>
    <xf numFmtId="9" fontId="3"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9" fontId="2" fillId="0" borderId="0" applyFont="0" applyFill="0" applyBorder="0" applyAlignment="0" applyProtection="0"/>
    <xf numFmtId="0" fontId="7" fillId="0" borderId="0" applyNumberFormat="0" applyFill="0" applyBorder="0" applyAlignment="0" applyProtection="0"/>
    <xf numFmtId="0" fontId="2" fillId="9" borderId="12" applyNumberFormat="0" applyFont="0" applyAlignment="0" applyProtection="0"/>
    <xf numFmtId="0" fontId="8" fillId="0" borderId="5" applyNumberFormat="0" applyFill="0" applyAlignment="0" applyProtection="0"/>
    <xf numFmtId="0" fontId="9" fillId="0" borderId="6" applyNumberFormat="0" applyFill="0" applyAlignment="0" applyProtection="0"/>
    <xf numFmtId="0" fontId="10" fillId="0" borderId="7" applyNumberFormat="0" applyFill="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8" applyNumberFormat="0" applyAlignment="0" applyProtection="0"/>
    <xf numFmtId="0" fontId="15" fillId="7" borderId="9" applyNumberFormat="0" applyAlignment="0" applyProtection="0"/>
    <xf numFmtId="0" fontId="16" fillId="7" borderId="8" applyNumberFormat="0" applyAlignment="0" applyProtection="0"/>
    <xf numFmtId="0" fontId="17" fillId="0" borderId="10" applyNumberFormat="0" applyFill="0" applyAlignment="0" applyProtection="0"/>
    <xf numFmtId="0" fontId="18" fillId="8" borderId="11"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5" fillId="0" borderId="13" applyNumberFormat="0" applyFill="0" applyAlignment="0" applyProtection="0"/>
    <xf numFmtId="0" fontId="21"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1" fillId="29" borderId="0" applyNumberFormat="0" applyBorder="0" applyAlignment="0" applyProtection="0"/>
    <xf numFmtId="0" fontId="21"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1" fillId="33" borderId="0" applyNumberFormat="0" applyBorder="0" applyAlignment="0" applyProtection="0"/>
    <xf numFmtId="44" fontId="2" fillId="0" borderId="0" applyFont="0" applyFill="0" applyBorder="0" applyAlignment="0" applyProtection="0"/>
    <xf numFmtId="0" fontId="1" fillId="0" borderId="0"/>
    <xf numFmtId="0" fontId="33" fillId="0" borderId="0" applyNumberFormat="0" applyFill="0" applyBorder="0" applyAlignment="0" applyProtection="0"/>
  </cellStyleXfs>
  <cellXfs count="261">
    <xf numFmtId="0" fontId="0" fillId="0" borderId="0" xfId="0"/>
    <xf numFmtId="0" fontId="5" fillId="0" borderId="0" xfId="2" applyFont="1" applyFill="1" applyBorder="1" applyAlignment="1">
      <alignment horizontal="center" vertical="center" wrapText="1"/>
    </xf>
    <xf numFmtId="0" fontId="0" fillId="0" borderId="0" xfId="0" applyBorder="1" applyAlignment="1">
      <alignment horizontal="center" vertical="center"/>
    </xf>
    <xf numFmtId="166" fontId="2" fillId="0" borderId="1" xfId="2" applyNumberFormat="1" applyFont="1" applyFill="1" applyBorder="1" applyAlignment="1">
      <alignment horizontal="center" vertical="center"/>
    </xf>
    <xf numFmtId="166" fontId="2" fillId="0" borderId="0" xfId="2" applyNumberFormat="1" applyFont="1" applyFill="1" applyBorder="1" applyAlignment="1">
      <alignment horizontal="center" vertical="center"/>
    </xf>
    <xf numFmtId="165" fontId="0" fillId="0" borderId="0" xfId="0" applyNumberFormat="1" applyBorder="1" applyAlignment="1">
      <alignment horizontal="center" vertical="center"/>
    </xf>
    <xf numFmtId="0" fontId="2" fillId="0" borderId="1" xfId="2" applyFont="1" applyFill="1" applyBorder="1" applyAlignment="1">
      <alignment horizontal="center" vertical="center" wrapText="1"/>
    </xf>
    <xf numFmtId="0" fontId="0" fillId="0" borderId="2" xfId="0" applyFont="1" applyBorder="1"/>
    <xf numFmtId="0" fontId="0" fillId="0" borderId="3" xfId="0" applyFont="1" applyBorder="1"/>
    <xf numFmtId="0" fontId="0" fillId="0" borderId="4" xfId="0" applyFont="1" applyBorder="1"/>
    <xf numFmtId="164" fontId="0" fillId="0" borderId="0" xfId="0" applyNumberFormat="1" applyFill="1" applyBorder="1" applyAlignment="1">
      <alignment horizontal="center" vertical="center"/>
    </xf>
    <xf numFmtId="0" fontId="0" fillId="0" borderId="0" xfId="0" applyFont="1" applyBorder="1" applyAlignment="1">
      <alignment horizontal="center"/>
    </xf>
    <xf numFmtId="9" fontId="0" fillId="0" borderId="0" xfId="7" applyFont="1" applyFill="1" applyBorder="1" applyAlignment="1">
      <alignment horizontal="center" vertical="center"/>
    </xf>
    <xf numFmtId="0" fontId="0" fillId="0" borderId="0" xfId="0" applyFill="1" applyBorder="1" applyAlignment="1">
      <alignment horizontal="center" vertical="center"/>
    </xf>
    <xf numFmtId="0" fontId="5" fillId="0" borderId="0" xfId="0" applyFont="1"/>
    <xf numFmtId="0" fontId="0" fillId="2" borderId="2" xfId="0" applyFill="1" applyBorder="1" applyAlignment="1">
      <alignment horizontal="center"/>
    </xf>
    <xf numFmtId="0" fontId="0" fillId="0" borderId="0" xfId="0" applyAlignment="1">
      <alignment horizontal="center" vertical="center"/>
    </xf>
    <xf numFmtId="0" fontId="0" fillId="0" borderId="0" xfId="0" applyBorder="1"/>
    <xf numFmtId="0" fontId="0" fillId="0" borderId="0" xfId="0"/>
    <xf numFmtId="0" fontId="6" fillId="0" borderId="0" xfId="0" applyFont="1" applyAlignment="1">
      <alignment vertical="center"/>
    </xf>
    <xf numFmtId="0" fontId="5" fillId="0" borderId="0" xfId="0" applyFont="1" applyFill="1" applyBorder="1"/>
    <xf numFmtId="3" fontId="0" fillId="0" borderId="1" xfId="2" applyNumberFormat="1" applyFont="1" applyFill="1" applyBorder="1" applyAlignment="1">
      <alignment horizontal="center" vertical="center"/>
    </xf>
    <xf numFmtId="0" fontId="0" fillId="0" borderId="1" xfId="2" applyFont="1" applyFill="1" applyBorder="1" applyAlignment="1">
      <alignment horizontal="center" vertical="center" wrapText="1"/>
    </xf>
    <xf numFmtId="1" fontId="0" fillId="0" borderId="1" xfId="2" applyNumberFormat="1" applyFont="1" applyFill="1" applyBorder="1" applyAlignment="1">
      <alignment horizontal="center" vertical="center"/>
    </xf>
    <xf numFmtId="9" fontId="0" fillId="2" borderId="0" xfId="0" applyNumberFormat="1" applyFill="1" applyBorder="1" applyAlignment="1">
      <alignment horizontal="center"/>
    </xf>
    <xf numFmtId="0" fontId="0" fillId="0" borderId="0" xfId="0" applyFont="1" applyBorder="1"/>
    <xf numFmtId="0" fontId="0" fillId="0" borderId="0" xfId="0"/>
    <xf numFmtId="0" fontId="0" fillId="0" borderId="4" xfId="0" applyBorder="1"/>
    <xf numFmtId="0" fontId="0" fillId="0" borderId="14" xfId="0" applyBorder="1"/>
    <xf numFmtId="0" fontId="0" fillId="0" borderId="1" xfId="0" applyBorder="1"/>
    <xf numFmtId="1" fontId="0" fillId="0" borderId="0" xfId="2" applyNumberFormat="1" applyFont="1" applyFill="1" applyBorder="1" applyAlignment="1">
      <alignment horizontal="center" vertical="center"/>
    </xf>
    <xf numFmtId="3" fontId="2" fillId="0" borderId="1" xfId="2" applyNumberFormat="1" applyFont="1" applyFill="1" applyBorder="1" applyAlignment="1">
      <alignment horizontal="center" vertical="center"/>
    </xf>
    <xf numFmtId="0" fontId="19" fillId="0" borderId="0" xfId="0" applyFont="1" applyFill="1" applyBorder="1" applyAlignment="1">
      <alignment horizontal="left" vertical="center"/>
    </xf>
    <xf numFmtId="164" fontId="0" fillId="0" borderId="0" xfId="0" applyNumberFormat="1"/>
    <xf numFmtId="0" fontId="2" fillId="0" borderId="0" xfId="2"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left"/>
    </xf>
    <xf numFmtId="0" fontId="0" fillId="0" borderId="0" xfId="0"/>
    <xf numFmtId="0" fontId="22" fillId="0" borderId="1" xfId="0" applyFont="1" applyBorder="1"/>
    <xf numFmtId="0" fontId="0" fillId="0" borderId="2" xfId="0" applyBorder="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4" fillId="0" borderId="0" xfId="0" applyFont="1"/>
    <xf numFmtId="0" fontId="23" fillId="0" borderId="1" xfId="0" applyFont="1" applyBorder="1" applyAlignment="1">
      <alignment horizontal="center" vertical="center"/>
    </xf>
    <xf numFmtId="0" fontId="23" fillId="0" borderId="23" xfId="0" applyFont="1" applyBorder="1" applyAlignment="1">
      <alignment horizontal="center" vertical="center"/>
    </xf>
    <xf numFmtId="0" fontId="23" fillId="0" borderId="24" xfId="0" applyFont="1" applyBorder="1" applyAlignment="1">
      <alignment horizontal="center" vertical="center"/>
    </xf>
    <xf numFmtId="0" fontId="23" fillId="0" borderId="25" xfId="0" applyFont="1" applyBorder="1" applyAlignment="1">
      <alignment horizontal="center" vertical="center"/>
    </xf>
    <xf numFmtId="0" fontId="23" fillId="0" borderId="14" xfId="0" applyFont="1" applyBorder="1" applyAlignment="1">
      <alignment horizontal="center" vertical="center"/>
    </xf>
    <xf numFmtId="0" fontId="23" fillId="0" borderId="26" xfId="0" applyFont="1" applyBorder="1" applyAlignment="1">
      <alignment horizontal="center" vertical="center"/>
    </xf>
    <xf numFmtId="0" fontId="23" fillId="0" borderId="27" xfId="0" applyFont="1" applyBorder="1" applyAlignment="1">
      <alignment vertical="center"/>
    </xf>
    <xf numFmtId="0" fontId="23" fillId="0" borderId="28" xfId="0" applyFont="1" applyBorder="1" applyAlignment="1">
      <alignment horizontal="center" vertical="center"/>
    </xf>
    <xf numFmtId="0" fontId="23" fillId="0" borderId="29" xfId="0" applyFont="1" applyBorder="1" applyAlignment="1">
      <alignment horizontal="center" vertical="center"/>
    </xf>
    <xf numFmtId="0" fontId="0" fillId="0" borderId="24" xfId="0" applyBorder="1"/>
    <xf numFmtId="0" fontId="0" fillId="0" borderId="26" xfId="0" applyBorder="1"/>
    <xf numFmtId="0" fontId="0" fillId="0" borderId="23" xfId="0" applyBorder="1"/>
    <xf numFmtId="167" fontId="0" fillId="0" borderId="0" xfId="0" applyNumberFormat="1"/>
    <xf numFmtId="0" fontId="23" fillId="0" borderId="31" xfId="0" applyFont="1" applyFill="1" applyBorder="1" applyAlignment="1">
      <alignment horizontal="center" vertical="center"/>
    </xf>
    <xf numFmtId="0" fontId="23" fillId="0" borderId="1" xfId="0" applyFont="1" applyBorder="1" applyAlignment="1">
      <alignment vertical="center" wrapText="1"/>
    </xf>
    <xf numFmtId="164" fontId="23" fillId="0" borderId="1" xfId="0" applyNumberFormat="1" applyFont="1" applyBorder="1" applyAlignment="1">
      <alignment horizontal="center" vertical="center"/>
    </xf>
    <xf numFmtId="0" fontId="24" fillId="0" borderId="28" xfId="0" applyFont="1" applyBorder="1" applyAlignment="1">
      <alignment horizontal="center" vertical="center"/>
    </xf>
    <xf numFmtId="0" fontId="24" fillId="0" borderId="29" xfId="0" applyFont="1" applyBorder="1" applyAlignment="1">
      <alignment horizontal="center" vertical="center"/>
    </xf>
    <xf numFmtId="0" fontId="24" fillId="0" borderId="27" xfId="0" applyFont="1" applyBorder="1" applyAlignment="1">
      <alignment vertical="center"/>
    </xf>
    <xf numFmtId="0" fontId="23" fillId="0" borderId="28" xfId="0" applyFont="1" applyBorder="1" applyAlignment="1">
      <alignment vertical="center" wrapText="1"/>
    </xf>
    <xf numFmtId="164" fontId="23" fillId="0" borderId="28" xfId="0" applyNumberFormat="1" applyFont="1" applyBorder="1" applyAlignment="1">
      <alignment horizontal="center" vertical="center"/>
    </xf>
    <xf numFmtId="1" fontId="0" fillId="0" borderId="28" xfId="2" applyNumberFormat="1" applyFont="1" applyFill="1" applyBorder="1" applyAlignment="1">
      <alignment horizontal="center" vertical="center"/>
    </xf>
    <xf numFmtId="167" fontId="0" fillId="0" borderId="29" xfId="0" applyNumberFormat="1" applyBorder="1" applyAlignment="1">
      <alignment horizontal="center"/>
    </xf>
    <xf numFmtId="0" fontId="23" fillId="0" borderId="23" xfId="0" applyFont="1" applyBorder="1" applyAlignment="1">
      <alignment vertical="center" wrapText="1"/>
    </xf>
    <xf numFmtId="0" fontId="23" fillId="0" borderId="24" xfId="0" applyFont="1" applyBorder="1" applyAlignment="1">
      <alignment vertical="center" wrapText="1"/>
    </xf>
    <xf numFmtId="164" fontId="23" fillId="0" borderId="23" xfId="0" applyNumberFormat="1" applyFont="1" applyBorder="1" applyAlignment="1">
      <alignment horizontal="center" vertical="center"/>
    </xf>
    <xf numFmtId="164" fontId="23" fillId="0" borderId="24" xfId="0" applyNumberFormat="1" applyFont="1" applyBorder="1" applyAlignment="1">
      <alignment horizontal="center" vertical="center"/>
    </xf>
    <xf numFmtId="167" fontId="0" fillId="0" borderId="25" xfId="0" applyNumberFormat="1" applyBorder="1" applyAlignment="1">
      <alignment horizontal="center"/>
    </xf>
    <xf numFmtId="167" fontId="0" fillId="0" borderId="14" xfId="0" applyNumberFormat="1" applyBorder="1" applyAlignment="1">
      <alignment horizontal="center"/>
    </xf>
    <xf numFmtId="2" fontId="23" fillId="0" borderId="1" xfId="0" applyNumberFormat="1" applyFont="1" applyBorder="1" applyAlignment="1">
      <alignment horizontal="center" vertical="center"/>
    </xf>
    <xf numFmtId="2" fontId="23" fillId="0" borderId="28" xfId="0" applyNumberFormat="1" applyFont="1" applyBorder="1" applyAlignment="1">
      <alignment horizontal="center" vertical="center"/>
    </xf>
    <xf numFmtId="0" fontId="0" fillId="0" borderId="0" xfId="0"/>
    <xf numFmtId="0" fontId="0" fillId="0" borderId="0" xfId="0"/>
    <xf numFmtId="0" fontId="0" fillId="0" borderId="0" xfId="0"/>
    <xf numFmtId="3" fontId="0" fillId="0" borderId="1" xfId="2" applyNumberFormat="1" applyFont="1" applyFill="1" applyBorder="1" applyAlignment="1">
      <alignment horizontal="center" vertical="center"/>
    </xf>
    <xf numFmtId="0" fontId="0" fillId="0" borderId="1" xfId="0" applyBorder="1" applyAlignment="1">
      <alignment horizontal="center" vertical="center"/>
    </xf>
    <xf numFmtId="0" fontId="0" fillId="0" borderId="4" xfId="0" applyBorder="1"/>
    <xf numFmtId="0" fontId="5" fillId="0" borderId="0" xfId="0" applyFont="1"/>
    <xf numFmtId="0" fontId="0" fillId="2" borderId="2" xfId="0" applyFill="1" applyBorder="1" applyAlignment="1">
      <alignment horizontal="center"/>
    </xf>
    <xf numFmtId="0" fontId="0" fillId="0" borderId="0" xfId="0" applyAlignment="1">
      <alignment horizontal="center" vertical="center"/>
    </xf>
    <xf numFmtId="164" fontId="0" fillId="0" borderId="1" xfId="0" applyNumberFormat="1" applyBorder="1" applyAlignment="1">
      <alignment horizontal="center" vertical="center"/>
    </xf>
    <xf numFmtId="164" fontId="0" fillId="0" borderId="1" xfId="0" applyNumberFormat="1" applyBorder="1" applyAlignment="1">
      <alignment horizontal="center"/>
    </xf>
    <xf numFmtId="0" fontId="0" fillId="0" borderId="0" xfId="0" applyBorder="1"/>
    <xf numFmtId="0" fontId="0" fillId="0" borderId="1" xfId="0" applyBorder="1" applyAlignment="1">
      <alignment wrapText="1"/>
    </xf>
    <xf numFmtId="9" fontId="5" fillId="0" borderId="1" xfId="0" applyNumberFormat="1" applyFont="1" applyBorder="1" applyAlignment="1">
      <alignment horizontal="center" vertical="center"/>
    </xf>
    <xf numFmtId="0" fontId="5" fillId="0" borderId="1" xfId="0" applyFont="1" applyBorder="1" applyAlignment="1">
      <alignment horizontal="center" vertical="center"/>
    </xf>
    <xf numFmtId="0" fontId="2" fillId="0" borderId="0" xfId="2" applyFont="1" applyFill="1" applyBorder="1" applyAlignment="1">
      <alignment horizontal="center" vertical="center" wrapText="1"/>
    </xf>
    <xf numFmtId="0" fontId="0" fillId="0" borderId="0" xfId="0" applyBorder="1" applyAlignment="1">
      <alignment horizontal="center" vertical="center"/>
    </xf>
    <xf numFmtId="3" fontId="2" fillId="0" borderId="1" xfId="2" applyNumberFormat="1" applyFont="1" applyFill="1" applyBorder="1" applyAlignment="1">
      <alignment horizontal="center" vertical="center"/>
    </xf>
    <xf numFmtId="166" fontId="2" fillId="0" borderId="1" xfId="2" applyNumberFormat="1" applyFont="1" applyFill="1" applyBorder="1" applyAlignment="1">
      <alignment horizontal="center" vertical="center"/>
    </xf>
    <xf numFmtId="166" fontId="2" fillId="0" borderId="0" xfId="2" applyNumberFormat="1" applyFont="1" applyFill="1" applyBorder="1" applyAlignment="1">
      <alignment horizontal="center" vertical="center"/>
    </xf>
    <xf numFmtId="165" fontId="0" fillId="0" borderId="0" xfId="0" applyNumberFormat="1" applyBorder="1" applyAlignment="1">
      <alignment horizontal="center" vertical="center"/>
    </xf>
    <xf numFmtId="0" fontId="2" fillId="0" borderId="1" xfId="2" applyFont="1" applyFill="1" applyBorder="1" applyAlignment="1">
      <alignment horizontal="center" vertical="center" wrapText="1"/>
    </xf>
    <xf numFmtId="0" fontId="0" fillId="0" borderId="1" xfId="2" applyFont="1" applyFill="1" applyBorder="1" applyAlignment="1">
      <alignment horizontal="center" vertical="center" wrapText="1"/>
    </xf>
    <xf numFmtId="0" fontId="0" fillId="0" borderId="2" xfId="0" applyFont="1" applyBorder="1"/>
    <xf numFmtId="0" fontId="0" fillId="0" borderId="3" xfId="0" applyFont="1" applyBorder="1"/>
    <xf numFmtId="0" fontId="0" fillId="0" borderId="4" xfId="0" applyFont="1" applyBorder="1"/>
    <xf numFmtId="164" fontId="0" fillId="0" borderId="0" xfId="0" applyNumberFormat="1" applyFill="1" applyBorder="1" applyAlignment="1">
      <alignment horizontal="center" vertical="center"/>
    </xf>
    <xf numFmtId="0" fontId="0" fillId="0" borderId="0" xfId="0" applyFont="1" applyBorder="1" applyAlignment="1">
      <alignment horizontal="center"/>
    </xf>
    <xf numFmtId="1" fontId="0" fillId="0" borderId="1" xfId="2" applyNumberFormat="1" applyFont="1" applyFill="1" applyBorder="1" applyAlignment="1">
      <alignment horizontal="center" vertical="center"/>
    </xf>
    <xf numFmtId="9" fontId="0" fillId="0" borderId="0" xfId="7" applyFont="1" applyFill="1" applyBorder="1" applyAlignment="1">
      <alignment horizontal="center" vertical="center"/>
    </xf>
    <xf numFmtId="0" fontId="0" fillId="0" borderId="0" xfId="0" applyFill="1" applyBorder="1" applyAlignment="1">
      <alignment horizontal="center" vertical="center"/>
    </xf>
    <xf numFmtId="168" fontId="0" fillId="0" borderId="1" xfId="0" applyNumberFormat="1" applyBorder="1" applyAlignment="1">
      <alignment horizontal="center" vertical="center"/>
    </xf>
    <xf numFmtId="0" fontId="0" fillId="0" borderId="0" xfId="0" applyNumberFormat="1"/>
    <xf numFmtId="0" fontId="0" fillId="0" borderId="1" xfId="0" applyBorder="1"/>
    <xf numFmtId="0" fontId="5" fillId="0" borderId="0" xfId="0" applyFont="1" applyFill="1" applyBorder="1"/>
    <xf numFmtId="0" fontId="5" fillId="0" borderId="4" xfId="0" applyFont="1" applyBorder="1" applyAlignment="1">
      <alignment horizontal="center" vertical="center"/>
    </xf>
    <xf numFmtId="9" fontId="0" fillId="0" borderId="0" xfId="0" applyNumberFormat="1"/>
    <xf numFmtId="0" fontId="0" fillId="0" borderId="0" xfId="0" applyFill="1" applyBorder="1"/>
    <xf numFmtId="169" fontId="0" fillId="0" borderId="0" xfId="49" applyNumberFormat="1" applyFont="1"/>
    <xf numFmtId="170" fontId="0" fillId="0" borderId="0" xfId="49" applyNumberFormat="1" applyFont="1"/>
    <xf numFmtId="9" fontId="0" fillId="2" borderId="2" xfId="0" applyNumberFormat="1" applyFill="1" applyBorder="1" applyAlignment="1">
      <alignment horizontal="center"/>
    </xf>
    <xf numFmtId="0" fontId="0" fillId="0" borderId="3" xfId="0" applyFont="1" applyFill="1" applyBorder="1"/>
    <xf numFmtId="169" fontId="0" fillId="0" borderId="0" xfId="0" applyNumberFormat="1"/>
    <xf numFmtId="170" fontId="0" fillId="0" borderId="0" xfId="0" applyNumberFormat="1"/>
    <xf numFmtId="0" fontId="23" fillId="34" borderId="23" xfId="0" applyFont="1" applyFill="1" applyBorder="1" applyAlignment="1">
      <alignment vertical="center" wrapText="1"/>
    </xf>
    <xf numFmtId="0" fontId="23" fillId="34" borderId="1" xfId="0" applyFont="1" applyFill="1" applyBorder="1" applyAlignment="1">
      <alignment vertical="center" wrapText="1"/>
    </xf>
    <xf numFmtId="164" fontId="23" fillId="34" borderId="23" xfId="0" applyNumberFormat="1" applyFont="1" applyFill="1" applyBorder="1" applyAlignment="1">
      <alignment horizontal="center" vertical="center"/>
    </xf>
    <xf numFmtId="164" fontId="23" fillId="34" borderId="1" xfId="0" applyNumberFormat="1" applyFont="1" applyFill="1" applyBorder="1" applyAlignment="1">
      <alignment horizontal="center" vertical="center"/>
    </xf>
    <xf numFmtId="1" fontId="26" fillId="0" borderId="0" xfId="2" applyNumberFormat="1" applyFont="1" applyFill="1" applyBorder="1" applyAlignment="1">
      <alignment horizontal="left" vertical="center"/>
    </xf>
    <xf numFmtId="1" fontId="0" fillId="0" borderId="0" xfId="0" applyNumberFormat="1"/>
    <xf numFmtId="171" fontId="0" fillId="0" borderId="0" xfId="0" applyNumberFormat="1"/>
    <xf numFmtId="171" fontId="23" fillId="0" borderId="1" xfId="0" applyNumberFormat="1" applyFont="1" applyBorder="1" applyAlignment="1">
      <alignment horizontal="center" vertical="center"/>
    </xf>
    <xf numFmtId="0" fontId="23" fillId="35" borderId="28" xfId="0" applyFont="1" applyFill="1" applyBorder="1" applyAlignment="1">
      <alignment horizontal="center" vertical="center"/>
    </xf>
    <xf numFmtId="164" fontId="23" fillId="35" borderId="28" xfId="0" applyNumberFormat="1" applyFont="1" applyFill="1" applyBorder="1" applyAlignment="1">
      <alignment horizontal="center" vertical="center"/>
    </xf>
    <xf numFmtId="164" fontId="23" fillId="35" borderId="23" xfId="0" applyNumberFormat="1" applyFont="1" applyFill="1" applyBorder="1" applyAlignment="1">
      <alignment horizontal="center" vertical="center"/>
    </xf>
    <xf numFmtId="164" fontId="23" fillId="35" borderId="1" xfId="0" applyNumberFormat="1" applyFont="1" applyFill="1" applyBorder="1" applyAlignment="1">
      <alignment horizontal="center" vertical="center"/>
    </xf>
    <xf numFmtId="0" fontId="23" fillId="35" borderId="1" xfId="0" applyFont="1" applyFill="1" applyBorder="1" applyAlignment="1">
      <alignment horizontal="center" vertical="center"/>
    </xf>
    <xf numFmtId="164" fontId="23" fillId="35" borderId="24" xfId="0" applyNumberFormat="1" applyFont="1" applyFill="1" applyBorder="1" applyAlignment="1">
      <alignment horizontal="center" vertical="center"/>
    </xf>
    <xf numFmtId="0" fontId="23" fillId="35" borderId="24" xfId="0" applyFont="1" applyFill="1" applyBorder="1" applyAlignment="1">
      <alignment horizontal="center" vertical="center"/>
    </xf>
    <xf numFmtId="171" fontId="23" fillId="35" borderId="1" xfId="0" applyNumberFormat="1" applyFont="1" applyFill="1" applyBorder="1" applyAlignment="1">
      <alignment horizontal="center" vertical="center"/>
    </xf>
    <xf numFmtId="1" fontId="19" fillId="0" borderId="0" xfId="0" applyNumberFormat="1" applyFont="1"/>
    <xf numFmtId="167" fontId="19" fillId="0" borderId="0" xfId="0" applyNumberFormat="1" applyFont="1"/>
    <xf numFmtId="1" fontId="0" fillId="34" borderId="0" xfId="0" applyNumberFormat="1" applyFill="1"/>
    <xf numFmtId="164" fontId="23" fillId="0" borderId="32" xfId="0" applyNumberFormat="1" applyFont="1" applyBorder="1" applyAlignment="1">
      <alignment horizontal="center" vertical="center"/>
    </xf>
    <xf numFmtId="2" fontId="23" fillId="0" borderId="1" xfId="0" applyNumberFormat="1" applyFont="1" applyFill="1" applyBorder="1" applyAlignment="1">
      <alignment horizontal="center" vertical="center"/>
    </xf>
    <xf numFmtId="164" fontId="19" fillId="0" borderId="0" xfId="0" applyNumberFormat="1" applyFont="1"/>
    <xf numFmtId="2" fontId="19" fillId="0" borderId="0" xfId="0" applyNumberFormat="1" applyFont="1"/>
    <xf numFmtId="2" fontId="22" fillId="0" borderId="0" xfId="0" applyNumberFormat="1" applyFont="1"/>
    <xf numFmtId="2" fontId="0" fillId="0" borderId="0" xfId="0" applyNumberFormat="1"/>
    <xf numFmtId="0" fontId="5" fillId="0" borderId="4" xfId="0" applyFont="1" applyBorder="1" applyAlignment="1">
      <alignment horizontal="center" vertical="center"/>
    </xf>
    <xf numFmtId="0" fontId="28" fillId="37" borderId="34" xfId="0" applyFont="1" applyFill="1" applyBorder="1" applyAlignment="1">
      <alignment horizontal="center" vertical="center" wrapText="1"/>
    </xf>
    <xf numFmtId="0" fontId="28" fillId="37" borderId="35" xfId="0" applyFont="1" applyFill="1" applyBorder="1" applyAlignment="1">
      <alignment horizontal="center" vertical="center" wrapText="1"/>
    </xf>
    <xf numFmtId="0" fontId="29" fillId="0" borderId="36" xfId="0" applyFont="1" applyBorder="1" applyAlignment="1">
      <alignment vertical="center" wrapText="1"/>
    </xf>
    <xf numFmtId="0" fontId="29" fillId="0" borderId="37" xfId="0" applyFont="1" applyBorder="1" applyAlignment="1">
      <alignment vertical="center" wrapText="1"/>
    </xf>
    <xf numFmtId="0" fontId="29" fillId="36" borderId="36" xfId="0" applyFont="1" applyFill="1" applyBorder="1" applyAlignment="1">
      <alignment vertical="center" wrapText="1"/>
    </xf>
    <xf numFmtId="0" fontId="29" fillId="36" borderId="37" xfId="0" applyFont="1" applyFill="1" applyBorder="1" applyAlignment="1">
      <alignment vertical="center" wrapText="1"/>
    </xf>
    <xf numFmtId="167" fontId="29" fillId="0" borderId="37" xfId="0" applyNumberFormat="1" applyFont="1" applyBorder="1" applyAlignment="1">
      <alignment vertical="center" wrapText="1"/>
    </xf>
    <xf numFmtId="164" fontId="29" fillId="36" borderId="37" xfId="0" applyNumberFormat="1" applyFont="1" applyFill="1" applyBorder="1" applyAlignment="1">
      <alignment vertical="center" wrapText="1"/>
    </xf>
    <xf numFmtId="2" fontId="30" fillId="0" borderId="1" xfId="0" applyNumberFormat="1" applyFont="1" applyFill="1" applyBorder="1" applyAlignment="1">
      <alignment horizontal="center" vertical="center"/>
    </xf>
    <xf numFmtId="0" fontId="5" fillId="0" borderId="15" xfId="0" applyFont="1" applyBorder="1" applyAlignment="1">
      <alignment vertical="center"/>
    </xf>
    <xf numFmtId="0" fontId="5" fillId="0" borderId="16" xfId="0" applyFont="1" applyBorder="1" applyAlignment="1">
      <alignment vertical="center"/>
    </xf>
    <xf numFmtId="0" fontId="5" fillId="0" borderId="17" xfId="0" applyFont="1" applyBorder="1" applyAlignment="1">
      <alignment vertical="center"/>
    </xf>
    <xf numFmtId="0" fontId="0" fillId="0" borderId="1" xfId="0" applyBorder="1" applyAlignment="1">
      <alignment vertical="center" wrapText="1"/>
    </xf>
    <xf numFmtId="164" fontId="22" fillId="0" borderId="1" xfId="0" applyNumberFormat="1" applyFont="1" applyBorder="1" applyAlignment="1">
      <alignment vertical="center"/>
    </xf>
    <xf numFmtId="164" fontId="22" fillId="0" borderId="1" xfId="0" applyNumberFormat="1" applyFont="1" applyBorder="1" applyAlignment="1">
      <alignment horizontal="center"/>
    </xf>
    <xf numFmtId="167" fontId="25" fillId="0" borderId="26" xfId="0" applyNumberFormat="1" applyFont="1" applyBorder="1" applyAlignment="1">
      <alignment horizontal="center"/>
    </xf>
    <xf numFmtId="164" fontId="31" fillId="0" borderId="1" xfId="0" applyNumberFormat="1" applyFont="1" applyBorder="1" applyAlignment="1">
      <alignment horizontal="center"/>
    </xf>
    <xf numFmtId="164" fontId="31" fillId="0" borderId="1" xfId="0" applyNumberFormat="1" applyFont="1" applyBorder="1" applyAlignment="1">
      <alignment vertical="center"/>
    </xf>
    <xf numFmtId="168" fontId="0" fillId="0" borderId="1" xfId="7" applyNumberFormat="1" applyFont="1" applyBorder="1" applyAlignment="1">
      <alignment horizontal="center"/>
    </xf>
    <xf numFmtId="0" fontId="5" fillId="0" borderId="38" xfId="0" applyFont="1" applyFill="1" applyBorder="1" applyAlignment="1">
      <alignment horizontal="center" vertical="center"/>
    </xf>
    <xf numFmtId="168" fontId="0" fillId="0" borderId="0" xfId="7" applyNumberFormat="1" applyFont="1"/>
    <xf numFmtId="2" fontId="32" fillId="0" borderId="1" xfId="0" applyNumberFormat="1" applyFont="1" applyFill="1" applyBorder="1" applyAlignment="1">
      <alignment horizontal="center" vertical="center"/>
    </xf>
    <xf numFmtId="0" fontId="23" fillId="0" borderId="23" xfId="0" applyFont="1" applyFill="1" applyBorder="1" applyAlignment="1">
      <alignment vertical="center" wrapText="1"/>
    </xf>
    <xf numFmtId="0" fontId="23" fillId="0" borderId="1" xfId="0" applyFont="1" applyFill="1" applyBorder="1" applyAlignment="1">
      <alignment vertical="center" wrapText="1"/>
    </xf>
    <xf numFmtId="164" fontId="23" fillId="0" borderId="23" xfId="0" applyNumberFormat="1" applyFont="1" applyFill="1" applyBorder="1" applyAlignment="1">
      <alignment horizontal="center" vertical="center"/>
    </xf>
    <xf numFmtId="164" fontId="23" fillId="0" borderId="1" xfId="0" applyNumberFormat="1" applyFont="1" applyFill="1" applyBorder="1" applyAlignment="1">
      <alignment horizontal="center" vertical="center"/>
    </xf>
    <xf numFmtId="0" fontId="34" fillId="38" borderId="18" xfId="0" applyFont="1" applyFill="1" applyBorder="1" applyAlignment="1">
      <alignment horizontal="center" vertical="center" wrapText="1"/>
    </xf>
    <xf numFmtId="0" fontId="34" fillId="38" borderId="19" xfId="0" applyFont="1" applyFill="1" applyBorder="1" applyAlignment="1">
      <alignment horizontal="center" vertical="center" wrapText="1"/>
    </xf>
    <xf numFmtId="0" fontId="35" fillId="39" borderId="41" xfId="0" applyFont="1" applyFill="1" applyBorder="1" applyAlignment="1">
      <alignment horizontal="center" vertical="center" wrapText="1"/>
    </xf>
    <xf numFmtId="0" fontId="35" fillId="40" borderId="41" xfId="0" applyFont="1" applyFill="1" applyBorder="1" applyAlignment="1">
      <alignment horizontal="center" vertical="center" wrapText="1"/>
    </xf>
    <xf numFmtId="166" fontId="35" fillId="39" borderId="42" xfId="0" applyNumberFormat="1" applyFont="1" applyFill="1" applyBorder="1" applyAlignment="1">
      <alignment horizontal="center" vertical="center" wrapText="1"/>
    </xf>
    <xf numFmtId="0" fontId="34" fillId="38" borderId="43" xfId="0" applyFont="1" applyFill="1" applyBorder="1" applyAlignment="1">
      <alignment horizontal="center" vertical="center" wrapText="1"/>
    </xf>
    <xf numFmtId="0" fontId="34" fillId="38" borderId="44" xfId="0" applyFont="1" applyFill="1" applyBorder="1" applyAlignment="1">
      <alignment horizontal="center" vertical="center" wrapText="1"/>
    </xf>
    <xf numFmtId="0" fontId="36" fillId="39" borderId="41" xfId="0" applyFont="1" applyFill="1" applyBorder="1" applyAlignment="1">
      <alignment vertical="center" wrapText="1"/>
    </xf>
    <xf numFmtId="0" fontId="36" fillId="39" borderId="42" xfId="0" applyFont="1" applyFill="1" applyBorder="1" applyAlignment="1">
      <alignment horizontal="center" vertical="center" wrapText="1"/>
    </xf>
    <xf numFmtId="0" fontId="36" fillId="40" borderId="41" xfId="0" applyFont="1" applyFill="1" applyBorder="1" applyAlignment="1">
      <alignment vertical="center" wrapText="1"/>
    </xf>
    <xf numFmtId="164" fontId="36" fillId="39" borderId="42" xfId="0" applyNumberFormat="1" applyFont="1" applyFill="1" applyBorder="1" applyAlignment="1">
      <alignment horizontal="center" vertical="center" wrapText="1"/>
    </xf>
    <xf numFmtId="0" fontId="37" fillId="38" borderId="43" xfId="0" applyFont="1" applyFill="1" applyBorder="1" applyAlignment="1">
      <alignment vertical="center"/>
    </xf>
    <xf numFmtId="0" fontId="34" fillId="38" borderId="44" xfId="0" applyFont="1" applyFill="1" applyBorder="1" applyAlignment="1">
      <alignment vertical="center"/>
    </xf>
    <xf numFmtId="0" fontId="37" fillId="38" borderId="41" xfId="0" applyFont="1" applyFill="1" applyBorder="1" applyAlignment="1">
      <alignment vertical="center"/>
    </xf>
    <xf numFmtId="0" fontId="37" fillId="38" borderId="42" xfId="0" applyFont="1" applyFill="1" applyBorder="1" applyAlignment="1">
      <alignment vertical="center" wrapText="1"/>
    </xf>
    <xf numFmtId="0" fontId="35" fillId="39" borderId="41" xfId="0" applyFont="1" applyFill="1" applyBorder="1" applyAlignment="1">
      <alignment horizontal="center" vertical="center"/>
    </xf>
    <xf numFmtId="0" fontId="35" fillId="39" borderId="42" xfId="0" applyFont="1" applyFill="1" applyBorder="1" applyAlignment="1">
      <alignment horizontal="center" vertical="center"/>
    </xf>
    <xf numFmtId="0" fontId="35" fillId="40" borderId="41" xfId="0" applyFont="1" applyFill="1" applyBorder="1" applyAlignment="1">
      <alignment horizontal="center" vertical="center"/>
    </xf>
    <xf numFmtId="0" fontId="34" fillId="38" borderId="41" xfId="0" applyFont="1" applyFill="1" applyBorder="1" applyAlignment="1">
      <alignment horizontal="center" vertical="center"/>
    </xf>
    <xf numFmtId="0" fontId="34" fillId="38" borderId="42" xfId="0" applyFont="1" applyFill="1" applyBorder="1" applyAlignment="1">
      <alignment horizontal="center" vertical="center"/>
    </xf>
    <xf numFmtId="2" fontId="35" fillId="39" borderId="42" xfId="0" applyNumberFormat="1" applyFont="1" applyFill="1" applyBorder="1" applyAlignment="1">
      <alignment horizontal="center" vertical="center"/>
    </xf>
    <xf numFmtId="164" fontId="35" fillId="39" borderId="42" xfId="0" applyNumberFormat="1" applyFont="1" applyFill="1" applyBorder="1" applyAlignment="1">
      <alignment horizontal="center" vertical="center"/>
    </xf>
    <xf numFmtId="164" fontId="34" fillId="38" borderId="42" xfId="0" applyNumberFormat="1" applyFont="1" applyFill="1" applyBorder="1" applyAlignment="1">
      <alignment horizontal="center" vertical="center"/>
    </xf>
    <xf numFmtId="9" fontId="34" fillId="38" borderId="42" xfId="0" applyNumberFormat="1" applyFont="1" applyFill="1" applyBorder="1" applyAlignment="1">
      <alignment horizontal="center" vertical="center"/>
    </xf>
    <xf numFmtId="0" fontId="33" fillId="38" borderId="42" xfId="51" applyFill="1" applyBorder="1" applyAlignment="1">
      <alignment horizontal="center" vertical="center" wrapText="1"/>
    </xf>
    <xf numFmtId="0" fontId="35" fillId="39" borderId="41" xfId="0" applyFont="1" applyFill="1" applyBorder="1" applyAlignment="1">
      <alignment vertical="center"/>
    </xf>
    <xf numFmtId="0" fontId="38" fillId="39" borderId="42" xfId="0" applyFont="1" applyFill="1" applyBorder="1" applyAlignment="1">
      <alignment horizontal="center" vertical="center"/>
    </xf>
    <xf numFmtId="0" fontId="35" fillId="40" borderId="41" xfId="0" applyFont="1" applyFill="1" applyBorder="1" applyAlignment="1">
      <alignment vertical="center"/>
    </xf>
    <xf numFmtId="2" fontId="38" fillId="39" borderId="42" xfId="0" applyNumberFormat="1" applyFont="1" applyFill="1" applyBorder="1" applyAlignment="1">
      <alignment horizontal="center" vertical="center"/>
    </xf>
    <xf numFmtId="164" fontId="38" fillId="39" borderId="42" xfId="0" applyNumberFormat="1" applyFont="1" applyFill="1" applyBorder="1" applyAlignment="1">
      <alignment horizontal="center" vertical="center"/>
    </xf>
    <xf numFmtId="164" fontId="39" fillId="39" borderId="42" xfId="0" applyNumberFormat="1" applyFont="1" applyFill="1" applyBorder="1" applyAlignment="1">
      <alignment horizontal="center" vertical="center"/>
    </xf>
    <xf numFmtId="0" fontId="39" fillId="39" borderId="42" xfId="0" applyFont="1" applyFill="1" applyBorder="1" applyAlignment="1">
      <alignment horizontal="center" vertical="center"/>
    </xf>
    <xf numFmtId="0" fontId="35" fillId="39" borderId="41" xfId="0" applyFont="1" applyFill="1" applyBorder="1" applyAlignment="1">
      <alignment vertical="center" wrapText="1"/>
    </xf>
    <xf numFmtId="10" fontId="35" fillId="39" borderId="42" xfId="0" applyNumberFormat="1" applyFont="1" applyFill="1" applyBorder="1" applyAlignment="1">
      <alignment horizontal="center" vertical="center"/>
    </xf>
    <xf numFmtId="0" fontId="35" fillId="40" borderId="41" xfId="0" applyFont="1" applyFill="1" applyBorder="1" applyAlignment="1">
      <alignment vertical="center" wrapText="1"/>
    </xf>
    <xf numFmtId="0" fontId="34" fillId="38" borderId="46" xfId="0" applyFont="1" applyFill="1" applyBorder="1" applyAlignment="1">
      <alignment horizontal="center" vertical="center"/>
    </xf>
    <xf numFmtId="0" fontId="34" fillId="38" borderId="45" xfId="0" applyFont="1" applyFill="1" applyBorder="1" applyAlignment="1">
      <alignment horizontal="center" vertical="center"/>
    </xf>
    <xf numFmtId="0" fontId="34" fillId="38" borderId="44" xfId="0" applyFont="1" applyFill="1" applyBorder="1" applyAlignment="1">
      <alignment horizontal="center" vertical="center"/>
    </xf>
    <xf numFmtId="0" fontId="34" fillId="38" borderId="47" xfId="0" applyFont="1" applyFill="1" applyBorder="1" applyAlignment="1">
      <alignment horizontal="center" vertical="center"/>
    </xf>
    <xf numFmtId="0" fontId="34" fillId="38" borderId="41" xfId="0" applyFont="1" applyFill="1" applyBorder="1" applyAlignment="1">
      <alignment horizontal="center" vertical="center"/>
    </xf>
    <xf numFmtId="0" fontId="34" fillId="38" borderId="46" xfId="0" applyFont="1" applyFill="1" applyBorder="1" applyAlignment="1">
      <alignment horizontal="center" vertical="center" wrapText="1"/>
    </xf>
    <xf numFmtId="0" fontId="34" fillId="38" borderId="45" xfId="0" applyFont="1" applyFill="1" applyBorder="1" applyAlignment="1">
      <alignment horizontal="center" vertical="center" wrapText="1"/>
    </xf>
    <xf numFmtId="0" fontId="34" fillId="38" borderId="44" xfId="0" applyFont="1" applyFill="1" applyBorder="1" applyAlignment="1">
      <alignment horizontal="center" vertical="center" wrapText="1"/>
    </xf>
    <xf numFmtId="0" fontId="5" fillId="0" borderId="33" xfId="0" applyFont="1" applyBorder="1" applyAlignment="1">
      <alignment horizontal="center" vertical="center"/>
    </xf>
    <xf numFmtId="0" fontId="5" fillId="0" borderId="4" xfId="0" applyFont="1" applyBorder="1" applyAlignment="1">
      <alignment horizontal="center" vertical="center"/>
    </xf>
    <xf numFmtId="0" fontId="0" fillId="0" borderId="0" xfId="0" applyFill="1" applyBorder="1" applyAlignment="1">
      <alignment horizontal="center"/>
    </xf>
    <xf numFmtId="0" fontId="0" fillId="0" borderId="0" xfId="0" applyAlignment="1">
      <alignment horizontal="center"/>
    </xf>
    <xf numFmtId="0" fontId="5" fillId="0" borderId="2" xfId="0" applyFont="1" applyBorder="1" applyAlignment="1">
      <alignment horizontal="center" vertical="center"/>
    </xf>
    <xf numFmtId="0" fontId="5" fillId="0" borderId="1" xfId="0" applyFont="1" applyBorder="1" applyAlignment="1">
      <alignment horizontal="center"/>
    </xf>
    <xf numFmtId="0" fontId="5" fillId="0" borderId="15" xfId="0" applyFont="1" applyBorder="1" applyAlignment="1">
      <alignment horizontal="center"/>
    </xf>
    <xf numFmtId="0" fontId="5" fillId="0" borderId="17" xfId="0" applyFont="1" applyBorder="1" applyAlignment="1">
      <alignment horizontal="center"/>
    </xf>
    <xf numFmtId="0" fontId="5" fillId="0" borderId="16" xfId="0" applyFont="1" applyBorder="1" applyAlignment="1">
      <alignment horizontal="center"/>
    </xf>
    <xf numFmtId="0" fontId="0" fillId="0" borderId="15" xfId="0" applyBorder="1" applyAlignment="1">
      <alignment horizontal="left" vertical="center"/>
    </xf>
    <xf numFmtId="0" fontId="0" fillId="0" borderId="16" xfId="0" applyBorder="1" applyAlignment="1">
      <alignment horizontal="left" vertical="center"/>
    </xf>
    <xf numFmtId="0" fontId="0" fillId="0" borderId="17" xfId="0" applyBorder="1" applyAlignment="1">
      <alignment horizontal="left" vertical="center"/>
    </xf>
    <xf numFmtId="0" fontId="0" fillId="0" borderId="15" xfId="0" applyFill="1" applyBorder="1" applyAlignment="1">
      <alignment horizontal="left" vertical="center"/>
    </xf>
    <xf numFmtId="0" fontId="0" fillId="0" borderId="16" xfId="0" applyFill="1" applyBorder="1" applyAlignment="1">
      <alignment horizontal="left" vertical="center"/>
    </xf>
    <xf numFmtId="0" fontId="0" fillId="0" borderId="17" xfId="0" applyFill="1" applyBorder="1" applyAlignment="1">
      <alignment horizontal="left" vertical="center"/>
    </xf>
    <xf numFmtId="0" fontId="23" fillId="0" borderId="20" xfId="0" applyFont="1" applyBorder="1" applyAlignment="1">
      <alignment horizontal="center" vertical="center"/>
    </xf>
    <xf numFmtId="0" fontId="23" fillId="0" borderId="21" xfId="0" applyFont="1" applyBorder="1" applyAlignment="1">
      <alignment horizontal="center" vertical="center"/>
    </xf>
    <xf numFmtId="0" fontId="23" fillId="0" borderId="22" xfId="0" applyFont="1" applyBorder="1" applyAlignment="1">
      <alignment horizontal="center" vertical="center"/>
    </xf>
    <xf numFmtId="0" fontId="0" fillId="0" borderId="20"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23" fillId="0" borderId="30" xfId="0" applyFont="1" applyBorder="1" applyAlignment="1">
      <alignment horizontal="center" vertical="center"/>
    </xf>
    <xf numFmtId="0" fontId="23" fillId="0" borderId="39" xfId="0" applyFont="1" applyBorder="1" applyAlignment="1">
      <alignment horizontal="center" vertical="center"/>
    </xf>
    <xf numFmtId="0" fontId="23" fillId="0" borderId="40" xfId="0" applyFont="1" applyBorder="1" applyAlignment="1">
      <alignment horizontal="center" vertical="center"/>
    </xf>
    <xf numFmtId="0" fontId="0" fillId="0" borderId="30" xfId="0" applyBorder="1" applyAlignment="1">
      <alignment horizontal="center"/>
    </xf>
    <xf numFmtId="0" fontId="0" fillId="0" borderId="39" xfId="0" applyBorder="1" applyAlignment="1">
      <alignment horizontal="center"/>
    </xf>
    <xf numFmtId="0" fontId="0" fillId="0" borderId="40" xfId="0" applyBorder="1" applyAlignment="1">
      <alignment horizontal="center"/>
    </xf>
    <xf numFmtId="0" fontId="24" fillId="0" borderId="30" xfId="0" applyFont="1" applyBorder="1" applyAlignment="1">
      <alignment horizontal="left" vertical="center"/>
    </xf>
    <xf numFmtId="0" fontId="24" fillId="0" borderId="39" xfId="0" applyFont="1" applyBorder="1" applyAlignment="1">
      <alignment horizontal="left" vertical="center"/>
    </xf>
    <xf numFmtId="0" fontId="24" fillId="0" borderId="40" xfId="0" applyFont="1" applyBorder="1" applyAlignment="1">
      <alignment horizontal="left" vertical="center"/>
    </xf>
    <xf numFmtId="0" fontId="24" fillId="0" borderId="20" xfId="0" applyFont="1" applyBorder="1" applyAlignment="1">
      <alignment horizontal="center" vertical="center"/>
    </xf>
    <xf numFmtId="0" fontId="24" fillId="0" borderId="21" xfId="0" applyFont="1" applyBorder="1" applyAlignment="1">
      <alignment horizontal="center" vertical="center"/>
    </xf>
    <xf numFmtId="0" fontId="24" fillId="0" borderId="22" xfId="0" applyFont="1" applyBorder="1" applyAlignment="1">
      <alignment horizontal="center" vertical="center"/>
    </xf>
    <xf numFmtId="0" fontId="24" fillId="0" borderId="30" xfId="0" applyFont="1" applyBorder="1" applyAlignment="1">
      <alignment vertical="center"/>
    </xf>
    <xf numFmtId="0" fontId="24" fillId="0" borderId="39" xfId="0" applyFont="1" applyBorder="1" applyAlignment="1">
      <alignment vertical="center"/>
    </xf>
    <xf numFmtId="0" fontId="24" fillId="0" borderId="40" xfId="0" applyFont="1" applyBorder="1" applyAlignment="1">
      <alignment vertical="center"/>
    </xf>
    <xf numFmtId="0" fontId="24" fillId="0" borderId="30" xfId="0" applyFont="1" applyBorder="1" applyAlignment="1">
      <alignment horizontal="center" vertical="center"/>
    </xf>
    <xf numFmtId="0" fontId="24" fillId="0" borderId="39" xfId="0" applyFont="1" applyBorder="1" applyAlignment="1">
      <alignment horizontal="center" vertical="center"/>
    </xf>
    <xf numFmtId="0" fontId="24" fillId="0" borderId="40" xfId="0" applyFont="1" applyBorder="1" applyAlignment="1">
      <alignment horizontal="center" vertical="center"/>
    </xf>
    <xf numFmtId="0" fontId="4" fillId="0" borderId="1" xfId="1" applyFont="1" applyBorder="1" applyAlignment="1">
      <alignment horizontal="center" vertical="center"/>
    </xf>
  </cellXfs>
  <cellStyles count="52">
    <cellStyle name="20% - Accent1 2" xfId="26"/>
    <cellStyle name="20% - Accent2 2" xfId="30"/>
    <cellStyle name="20% - Accent3 2" xfId="34"/>
    <cellStyle name="20% - Accent4 2" xfId="38"/>
    <cellStyle name="20% - Accent5 2" xfId="42"/>
    <cellStyle name="20% - Accent6 2" xfId="46"/>
    <cellStyle name="40% - Accent1 2" xfId="27"/>
    <cellStyle name="40% - Accent2 2" xfId="31"/>
    <cellStyle name="40% - Accent3 2" xfId="35"/>
    <cellStyle name="40% - Accent4 2" xfId="39"/>
    <cellStyle name="40% - Accent5 2" xfId="43"/>
    <cellStyle name="40% - Accent6 2" xfId="47"/>
    <cellStyle name="60% - Accent1 2" xfId="28"/>
    <cellStyle name="60% - Accent2 2" xfId="32"/>
    <cellStyle name="60% - Accent3 2" xfId="36"/>
    <cellStyle name="60% - Accent4 2" xfId="40"/>
    <cellStyle name="60% - Accent5 2" xfId="44"/>
    <cellStyle name="60% - Accent6 2" xfId="48"/>
    <cellStyle name="Accent1 2" xfId="25"/>
    <cellStyle name="Accent2 2" xfId="29"/>
    <cellStyle name="Accent3 2" xfId="33"/>
    <cellStyle name="Accent4 2" xfId="37"/>
    <cellStyle name="Accent5 2" xfId="41"/>
    <cellStyle name="Accent6 2" xfId="45"/>
    <cellStyle name="Bad 2" xfId="15"/>
    <cellStyle name="Calculation 2" xfId="19"/>
    <cellStyle name="Check Cell 2" xfId="21"/>
    <cellStyle name="Comma 2" xfId="3"/>
    <cellStyle name="Currency" xfId="49" builtinId="4"/>
    <cellStyle name="Currency 2" xfId="5"/>
    <cellStyle name="Currency 3" xfId="6"/>
    <cellStyle name="Explanatory Text 2" xfId="23"/>
    <cellStyle name="Good 2" xfId="14"/>
    <cellStyle name="Heading 1 2" xfId="10"/>
    <cellStyle name="Heading 2 2" xfId="11"/>
    <cellStyle name="Heading 3 2" xfId="12"/>
    <cellStyle name="Heading 4 2" xfId="13"/>
    <cellStyle name="Hyperlink" xfId="51" builtinId="8"/>
    <cellStyle name="Input 2" xfId="17"/>
    <cellStyle name="Linked Cell 2" xfId="20"/>
    <cellStyle name="Neutral 2" xfId="16"/>
    <cellStyle name="Normal" xfId="0" builtinId="0"/>
    <cellStyle name="Normal 2" xfId="1"/>
    <cellStyle name="Normal 2 2" xfId="2"/>
    <cellStyle name="Normal 3" xfId="50"/>
    <cellStyle name="Note" xfId="9" builtinId="10" customBuiltin="1"/>
    <cellStyle name="Output 2" xfId="18"/>
    <cellStyle name="Percent" xfId="7" builtinId="5"/>
    <cellStyle name="Percent 2" xfId="4"/>
    <cellStyle name="Title" xfId="8" builtinId="15" customBuiltin="1"/>
    <cellStyle name="Total 2" xfId="24"/>
    <cellStyle name="Warning Text 2" xfId="2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26" Type="http://schemas.openxmlformats.org/officeDocument/2006/relationships/customXml" Target="../customXml/item6.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5" Type="http://schemas.openxmlformats.org/officeDocument/2006/relationships/customXml" Target="../customXml/item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21"/>
  <sheetViews>
    <sheetView zoomScale="70" zoomScaleNormal="70" workbookViewId="0">
      <selection activeCell="A35" sqref="A35"/>
    </sheetView>
  </sheetViews>
  <sheetFormatPr defaultRowHeight="15" x14ac:dyDescent="0.25"/>
  <cols>
    <col min="1" max="1" width="255.7109375" customWidth="1"/>
  </cols>
  <sheetData>
    <row r="1" spans="1:1" ht="23.25" x14ac:dyDescent="0.25">
      <c r="A1" s="19" t="s">
        <v>196</v>
      </c>
    </row>
    <row r="2" spans="1:1" x14ac:dyDescent="0.25">
      <c r="A2" s="18" t="s">
        <v>197</v>
      </c>
    </row>
    <row r="3" spans="1:1" s="18" customFormat="1" x14ac:dyDescent="0.25"/>
    <row r="4" spans="1:1" x14ac:dyDescent="0.25">
      <c r="A4" s="18" t="s">
        <v>198</v>
      </c>
    </row>
    <row r="5" spans="1:1" x14ac:dyDescent="0.25">
      <c r="A5" s="18"/>
    </row>
    <row r="6" spans="1:1" x14ac:dyDescent="0.25">
      <c r="A6" s="18"/>
    </row>
    <row r="7" spans="1:1" x14ac:dyDescent="0.25">
      <c r="A7" s="18"/>
    </row>
    <row r="8" spans="1:1" x14ac:dyDescent="0.25">
      <c r="A8" s="18"/>
    </row>
    <row r="9" spans="1:1" x14ac:dyDescent="0.25">
      <c r="A9" s="18" t="s">
        <v>20</v>
      </c>
    </row>
    <row r="10" spans="1:1" x14ac:dyDescent="0.25">
      <c r="A10" s="18" t="s">
        <v>199</v>
      </c>
    </row>
    <row r="11" spans="1:1" s="18" customFormat="1" x14ac:dyDescent="0.25">
      <c r="A11" s="18" t="s">
        <v>200</v>
      </c>
    </row>
    <row r="12" spans="1:1" x14ac:dyDescent="0.25">
      <c r="A12" s="18" t="s">
        <v>201</v>
      </c>
    </row>
    <row r="13" spans="1:1" s="18" customFormat="1" x14ac:dyDescent="0.25">
      <c r="A13" s="18" t="s">
        <v>202</v>
      </c>
    </row>
    <row r="14" spans="1:1" x14ac:dyDescent="0.25">
      <c r="A14" s="18" t="s">
        <v>19</v>
      </c>
    </row>
    <row r="15" spans="1:1" s="18" customFormat="1" x14ac:dyDescent="0.25">
      <c r="A15" s="18" t="s">
        <v>21</v>
      </c>
    </row>
    <row r="16" spans="1:1" x14ac:dyDescent="0.25">
      <c r="A16" s="18" t="s">
        <v>203</v>
      </c>
    </row>
    <row r="17" spans="1:1" s="84" customFormat="1" x14ac:dyDescent="0.25">
      <c r="A17" s="84" t="s">
        <v>207</v>
      </c>
    </row>
    <row r="18" spans="1:1" x14ac:dyDescent="0.25">
      <c r="A18" s="84" t="s">
        <v>204</v>
      </c>
    </row>
    <row r="19" spans="1:1" x14ac:dyDescent="0.25">
      <c r="A19" s="84" t="s">
        <v>205</v>
      </c>
    </row>
    <row r="20" spans="1:1" s="84" customFormat="1" x14ac:dyDescent="0.25">
      <c r="A20" s="84" t="s">
        <v>206</v>
      </c>
    </row>
    <row r="21" spans="1:1" x14ac:dyDescent="0.25">
      <c r="A21" s="84" t="s">
        <v>208</v>
      </c>
    </row>
  </sheetData>
  <customSheetViews>
    <customSheetView guid="{CD5EA392-D13D-45C7-91A8-BEACDB74E116}" scale="70">
      <selection activeCell="A33" sqref="A33"/>
      <pageMargins left="0.7" right="0.7" top="0.75" bottom="0.75" header="0.3" footer="0.3"/>
    </customSheetView>
  </customSheetView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BS141"/>
  <sheetViews>
    <sheetView view="pageBreakPreview" zoomScale="60" zoomScaleNormal="25" workbookViewId="0">
      <selection activeCell="A16" sqref="A16:E33"/>
    </sheetView>
  </sheetViews>
  <sheetFormatPr defaultColWidth="8.85546875" defaultRowHeight="15" x14ac:dyDescent="0.25"/>
  <cols>
    <col min="1" max="1" width="38.7109375" style="37" customWidth="1"/>
    <col min="2" max="6" width="15.7109375" style="37" customWidth="1"/>
    <col min="7" max="7" width="13.5703125" style="37" customWidth="1"/>
    <col min="8" max="25" width="10.7109375" style="37" customWidth="1"/>
    <col min="26" max="38" width="8.85546875" style="37"/>
    <col min="39" max="40" width="11.85546875" style="17" customWidth="1"/>
    <col min="41" max="41" width="8.85546875" style="37"/>
    <col min="42" max="42" width="10.140625" style="37" customWidth="1"/>
    <col min="43" max="43" width="10.7109375" style="37" customWidth="1"/>
    <col min="44" max="44" width="9" style="37" customWidth="1"/>
    <col min="45" max="16384" width="8.85546875" style="37"/>
  </cols>
  <sheetData>
    <row r="1" spans="1:6" x14ac:dyDescent="0.25">
      <c r="A1" s="14" t="s">
        <v>65</v>
      </c>
    </row>
    <row r="2" spans="1:6" x14ac:dyDescent="0.25">
      <c r="A2" s="14" t="s">
        <v>64</v>
      </c>
    </row>
    <row r="3" spans="1:6" x14ac:dyDescent="0.25">
      <c r="A3" s="14"/>
    </row>
    <row r="4" spans="1:6" x14ac:dyDescent="0.25">
      <c r="A4" s="37" t="s">
        <v>77</v>
      </c>
      <c r="B4" s="37">
        <v>85.8</v>
      </c>
      <c r="D4" s="37" t="s">
        <v>62</v>
      </c>
    </row>
    <row r="5" spans="1:6" x14ac:dyDescent="0.25">
      <c r="A5" s="7" t="s">
        <v>3</v>
      </c>
      <c r="B5" s="15">
        <f>Assumptions!B5</f>
        <v>62.32</v>
      </c>
      <c r="C5" s="11"/>
      <c r="D5" s="11" t="s">
        <v>59</v>
      </c>
      <c r="E5" s="37" t="s">
        <v>58</v>
      </c>
      <c r="F5" s="37" t="s">
        <v>60</v>
      </c>
    </row>
    <row r="6" spans="1:6" x14ac:dyDescent="0.25">
      <c r="A6" s="8" t="s">
        <v>2</v>
      </c>
      <c r="B6" s="15">
        <f>Assumptions!B6</f>
        <v>0.1</v>
      </c>
      <c r="C6" s="13"/>
      <c r="D6" s="13"/>
    </row>
    <row r="7" spans="1:6" x14ac:dyDescent="0.25">
      <c r="A7" s="8" t="s">
        <v>1</v>
      </c>
      <c r="B7" s="15">
        <f>Assumptions!B7</f>
        <v>40</v>
      </c>
      <c r="C7" s="12"/>
      <c r="D7" s="12"/>
      <c r="E7" s="37" t="s">
        <v>59</v>
      </c>
      <c r="F7" s="37" t="s">
        <v>61</v>
      </c>
    </row>
    <row r="8" spans="1:6" x14ac:dyDescent="0.25">
      <c r="A8" s="8" t="s">
        <v>23</v>
      </c>
      <c r="B8" s="15">
        <f>Assumptions!B8</f>
        <v>0.3</v>
      </c>
      <c r="C8" s="10"/>
      <c r="D8" s="10"/>
    </row>
    <row r="9" spans="1:6" x14ac:dyDescent="0.25">
      <c r="A9" s="8" t="s">
        <v>22</v>
      </c>
      <c r="B9" s="15">
        <f>Assumptions!B9</f>
        <v>0.7</v>
      </c>
      <c r="C9" s="10"/>
      <c r="D9" s="10"/>
    </row>
    <row r="10" spans="1:6" x14ac:dyDescent="0.25">
      <c r="A10" s="8" t="s">
        <v>30</v>
      </c>
      <c r="B10" s="15">
        <f>Assumptions!B10</f>
        <v>0.25</v>
      </c>
      <c r="C10" s="10"/>
      <c r="D10" s="10"/>
    </row>
    <row r="11" spans="1:6" x14ac:dyDescent="0.25">
      <c r="A11" s="8" t="s">
        <v>31</v>
      </c>
      <c r="B11" s="15">
        <f>Assumptions!B11</f>
        <v>0.25</v>
      </c>
      <c r="C11" s="2"/>
      <c r="D11" s="2"/>
    </row>
    <row r="12" spans="1:6" x14ac:dyDescent="0.25">
      <c r="A12" s="8" t="s">
        <v>32</v>
      </c>
      <c r="B12" s="15">
        <f>Assumptions!B12</f>
        <v>0.25</v>
      </c>
      <c r="C12" s="2"/>
      <c r="D12" s="2"/>
    </row>
    <row r="13" spans="1:6" x14ac:dyDescent="0.25">
      <c r="A13" s="9" t="s">
        <v>33</v>
      </c>
      <c r="B13" s="15">
        <f>Assumptions!B13</f>
        <v>0.25</v>
      </c>
      <c r="C13" s="2"/>
      <c r="D13" s="2"/>
    </row>
    <row r="14" spans="1:6" x14ac:dyDescent="0.25">
      <c r="A14" s="25"/>
      <c r="B14" s="24"/>
      <c r="C14" s="2"/>
      <c r="D14" s="2"/>
    </row>
    <row r="15" spans="1:6" x14ac:dyDescent="0.25">
      <c r="A15" s="17"/>
      <c r="B15" s="5"/>
      <c r="C15" s="2"/>
      <c r="D15" s="2"/>
    </row>
    <row r="16" spans="1:6" x14ac:dyDescent="0.25">
      <c r="A16" s="20" t="s">
        <v>177</v>
      </c>
    </row>
    <row r="17" spans="1:46" x14ac:dyDescent="0.25">
      <c r="A17" s="226" t="s">
        <v>6</v>
      </c>
      <c r="B17" s="226"/>
      <c r="C17" s="226"/>
      <c r="D17" s="226"/>
      <c r="E17" s="226"/>
    </row>
    <row r="18" spans="1:46" s="16" customFormat="1" ht="45" x14ac:dyDescent="0.25">
      <c r="A18" s="21" t="s">
        <v>4</v>
      </c>
      <c r="B18" s="22" t="s">
        <v>17</v>
      </c>
      <c r="C18" s="22" t="s">
        <v>5</v>
      </c>
      <c r="D18" s="6" t="s">
        <v>0</v>
      </c>
      <c r="E18" s="22" t="s">
        <v>18</v>
      </c>
      <c r="F18" s="34" t="s">
        <v>76</v>
      </c>
      <c r="G18" s="35" t="s">
        <v>78</v>
      </c>
      <c r="H18" s="36"/>
      <c r="I18" s="32" t="s">
        <v>79</v>
      </c>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17"/>
      <c r="AN18" s="17"/>
      <c r="AO18" s="37"/>
      <c r="AP18" s="37"/>
      <c r="AQ18" s="37"/>
      <c r="AR18" s="37"/>
      <c r="AS18" s="37"/>
      <c r="AT18" s="37"/>
    </row>
    <row r="19" spans="1:46" s="16" customFormat="1" x14ac:dyDescent="0.25">
      <c r="A19" s="23" t="s">
        <v>9</v>
      </c>
      <c r="B19" s="31">
        <f>B55</f>
        <v>175.61999999999998</v>
      </c>
      <c r="C19" s="31">
        <f>C55</f>
        <v>902.91999999999985</v>
      </c>
      <c r="D19" s="31">
        <f>$B$10*D37+$B$11*D55+$B$12*D73+$B$13*D91</f>
        <v>289.39599999999996</v>
      </c>
      <c r="E19" s="3">
        <f t="shared" ref="E19:E32" si="0">D19*$B$5/1000</f>
        <v>18.035158719999995</v>
      </c>
      <c r="F19" s="4">
        <f>($B$8*F37+$B$9*G37)*$B$10+($B$8*F55+$B$9*G55)*$B$11+($B$8*F73+$B$9*G73)*$B$12+($B$8*F91+$B$9*G91)*$B$13</f>
        <v>0</v>
      </c>
      <c r="G19" s="33">
        <f>F19*$B$4/1000</f>
        <v>0</v>
      </c>
      <c r="H19" s="37"/>
      <c r="I19" s="37"/>
      <c r="J19" s="37"/>
      <c r="K19" s="37"/>
      <c r="L19" s="37"/>
      <c r="M19" s="37"/>
      <c r="N19" s="37"/>
      <c r="O19" s="37"/>
      <c r="P19" s="37"/>
      <c r="Q19" s="37"/>
      <c r="R19" s="37"/>
      <c r="S19" s="37"/>
      <c r="T19" s="37"/>
      <c r="U19" s="37"/>
      <c r="V19" s="37"/>
      <c r="W19" s="37"/>
      <c r="X19" s="37"/>
      <c r="Y19" s="37"/>
      <c r="Z19" s="37"/>
      <c r="AA19" s="37"/>
      <c r="AB19" s="37"/>
      <c r="AC19" s="37"/>
      <c r="AD19" s="37"/>
      <c r="AE19" s="37"/>
      <c r="AF19" s="37"/>
      <c r="AG19" s="37"/>
      <c r="AH19" s="37"/>
      <c r="AI19" s="37"/>
      <c r="AJ19" s="37"/>
      <c r="AK19" s="37"/>
      <c r="AL19" s="37"/>
      <c r="AM19" s="17"/>
      <c r="AN19" s="17"/>
      <c r="AO19" s="37"/>
      <c r="AP19" s="37"/>
      <c r="AQ19" s="37"/>
      <c r="AR19" s="37"/>
      <c r="AS19" s="37"/>
      <c r="AT19" s="37"/>
    </row>
    <row r="20" spans="1:46" s="16" customFormat="1" x14ac:dyDescent="0.25">
      <c r="A20" s="23" t="s">
        <v>10</v>
      </c>
      <c r="B20" s="31">
        <f t="shared" ref="B20:C32" si="1">B56</f>
        <v>207.1</v>
      </c>
      <c r="C20" s="31">
        <f t="shared" si="1"/>
        <v>985.37</v>
      </c>
      <c r="D20" s="31">
        <f t="shared" ref="D20:D32" si="2">$B$10*D38+$B$11*D56+$B$12*D74+$B$13*D92</f>
        <v>328.89949999999999</v>
      </c>
      <c r="E20" s="3">
        <f t="shared" si="0"/>
        <v>20.497016840000001</v>
      </c>
      <c r="F20" s="4">
        <f t="shared" ref="F20:F32" si="3">($B$8*F38+$B$9*G38)*$B$10+($B$8*F56+$B$9*G56)*$B$11+($B$8*F74+$B$9*G74)*$B$12+($B$8*F92+$B$9*G92)*$B$13</f>
        <v>0</v>
      </c>
      <c r="G20" s="33">
        <f t="shared" ref="G20:G32" si="4">F20*$B$4/1000</f>
        <v>0</v>
      </c>
      <c r="H20" s="37"/>
      <c r="I20" s="37"/>
      <c r="J20" s="37"/>
      <c r="K20" s="37"/>
      <c r="L20" s="37"/>
      <c r="M20" s="37"/>
      <c r="N20" s="37"/>
      <c r="O20" s="37"/>
      <c r="P20" s="37"/>
      <c r="Q20" s="37"/>
      <c r="R20" s="37"/>
      <c r="S20" s="37"/>
      <c r="T20" s="37"/>
      <c r="U20" s="37"/>
      <c r="V20" s="37"/>
      <c r="W20" s="37"/>
      <c r="X20" s="37"/>
      <c r="Y20" s="37"/>
      <c r="Z20" s="37"/>
      <c r="AA20" s="37"/>
      <c r="AB20" s="37"/>
      <c r="AC20" s="37"/>
      <c r="AD20" s="37"/>
      <c r="AE20" s="37"/>
      <c r="AF20" s="37"/>
      <c r="AG20" s="37"/>
      <c r="AH20" s="37"/>
      <c r="AI20" s="37"/>
      <c r="AJ20" s="37"/>
      <c r="AK20" s="37"/>
      <c r="AL20" s="37"/>
      <c r="AM20" s="17"/>
      <c r="AN20" s="17"/>
      <c r="AO20" s="37"/>
      <c r="AP20" s="37"/>
      <c r="AQ20" s="37"/>
      <c r="AR20" s="37"/>
      <c r="AS20" s="37"/>
      <c r="AT20" s="37"/>
    </row>
    <row r="21" spans="1:46" s="16" customFormat="1" x14ac:dyDescent="0.25">
      <c r="A21" s="23" t="s">
        <v>11</v>
      </c>
      <c r="B21" s="31">
        <f t="shared" si="1"/>
        <v>237.82</v>
      </c>
      <c r="C21" s="31">
        <f t="shared" si="1"/>
        <v>1149.9299999999998</v>
      </c>
      <c r="D21" s="31">
        <f t="shared" si="2"/>
        <v>209.16025000000002</v>
      </c>
      <c r="E21" s="3">
        <f t="shared" si="0"/>
        <v>13.034866780000002</v>
      </c>
      <c r="F21" s="4">
        <f t="shared" si="3"/>
        <v>0</v>
      </c>
      <c r="G21" s="33">
        <f t="shared" si="4"/>
        <v>0</v>
      </c>
      <c r="H21" s="37"/>
      <c r="I21" s="37"/>
      <c r="J21" s="37"/>
      <c r="K21" s="37"/>
      <c r="L21" s="37"/>
      <c r="M21" s="37"/>
      <c r="N21" s="37"/>
      <c r="O21" s="37"/>
      <c r="P21" s="37"/>
      <c r="Q21" s="37"/>
      <c r="R21" s="37"/>
      <c r="S21" s="37"/>
      <c r="T21" s="37"/>
      <c r="U21" s="37"/>
      <c r="V21" s="37"/>
      <c r="W21" s="37"/>
      <c r="X21" s="37"/>
      <c r="Y21" s="37"/>
      <c r="Z21" s="37"/>
      <c r="AA21" s="37"/>
      <c r="AB21" s="37"/>
      <c r="AC21" s="37"/>
      <c r="AD21" s="37"/>
      <c r="AE21" s="37"/>
      <c r="AF21" s="37"/>
      <c r="AG21" s="37"/>
      <c r="AH21" s="37"/>
      <c r="AI21" s="37"/>
      <c r="AJ21" s="37"/>
      <c r="AK21" s="37"/>
      <c r="AL21" s="37"/>
      <c r="AM21" s="17"/>
      <c r="AN21" s="17"/>
      <c r="AO21" s="37"/>
      <c r="AP21" s="37"/>
      <c r="AQ21" s="37"/>
      <c r="AR21" s="37"/>
      <c r="AS21" s="37"/>
      <c r="AT21" s="37"/>
    </row>
    <row r="22" spans="1:46" s="16" customFormat="1" x14ac:dyDescent="0.25">
      <c r="A22" s="23" t="s">
        <v>12</v>
      </c>
      <c r="B22" s="31">
        <f t="shared" si="1"/>
        <v>128.22</v>
      </c>
      <c r="C22" s="31">
        <f t="shared" si="1"/>
        <v>609.91</v>
      </c>
      <c r="D22" s="31">
        <f t="shared" si="2"/>
        <v>137.952</v>
      </c>
      <c r="E22" s="3">
        <f t="shared" si="0"/>
        <v>8.5971686399999996</v>
      </c>
      <c r="F22" s="4">
        <f t="shared" si="3"/>
        <v>0</v>
      </c>
      <c r="G22" s="33">
        <f t="shared" si="4"/>
        <v>0</v>
      </c>
      <c r="H22" s="37"/>
      <c r="I22" s="37"/>
      <c r="J22" s="37"/>
      <c r="K22" s="37"/>
      <c r="L22" s="37"/>
      <c r="M22" s="37"/>
      <c r="N22" s="37"/>
      <c r="O22" s="37"/>
      <c r="P22" s="37"/>
      <c r="Q22" s="37"/>
      <c r="R22" s="37"/>
      <c r="S22" s="37"/>
      <c r="T22" s="37"/>
      <c r="U22" s="37"/>
      <c r="V22" s="37"/>
      <c r="W22" s="37"/>
      <c r="X22" s="37"/>
      <c r="Y22" s="37"/>
      <c r="Z22" s="37"/>
      <c r="AA22" s="37"/>
      <c r="AB22" s="37"/>
      <c r="AC22" s="37"/>
      <c r="AD22" s="37"/>
      <c r="AE22" s="37"/>
      <c r="AF22" s="37"/>
      <c r="AG22" s="37"/>
      <c r="AH22" s="37"/>
      <c r="AI22" s="37"/>
      <c r="AJ22" s="37"/>
      <c r="AK22" s="37"/>
      <c r="AL22" s="37"/>
      <c r="AM22" s="17"/>
      <c r="AN22" s="17"/>
      <c r="AO22" s="37"/>
      <c r="AP22" s="37"/>
      <c r="AQ22" s="37"/>
      <c r="AR22" s="37"/>
      <c r="AS22" s="37"/>
      <c r="AT22" s="37"/>
    </row>
    <row r="23" spans="1:46" s="16" customFormat="1" x14ac:dyDescent="0.25">
      <c r="A23" s="23" t="s">
        <v>13</v>
      </c>
      <c r="B23" s="31">
        <f t="shared" si="1"/>
        <v>137.21</v>
      </c>
      <c r="C23" s="31">
        <f t="shared" si="1"/>
        <v>712.39</v>
      </c>
      <c r="D23" s="31">
        <f t="shared" si="2"/>
        <v>174.95749999999998</v>
      </c>
      <c r="E23" s="3">
        <f t="shared" si="0"/>
        <v>10.9033514</v>
      </c>
      <c r="F23" s="4">
        <f t="shared" si="3"/>
        <v>0</v>
      </c>
      <c r="G23" s="33">
        <f t="shared" si="4"/>
        <v>0</v>
      </c>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17"/>
      <c r="AN23" s="17"/>
      <c r="AO23" s="37"/>
      <c r="AP23" s="37"/>
      <c r="AQ23" s="37"/>
      <c r="AR23" s="37"/>
      <c r="AS23" s="37"/>
      <c r="AT23" s="37"/>
    </row>
    <row r="24" spans="1:46" s="16" customFormat="1" x14ac:dyDescent="0.25">
      <c r="A24" s="23" t="s">
        <v>52</v>
      </c>
      <c r="B24" s="31">
        <f t="shared" si="1"/>
        <v>159.07</v>
      </c>
      <c r="C24" s="31">
        <f t="shared" si="1"/>
        <v>879.61</v>
      </c>
      <c r="D24" s="31">
        <f t="shared" si="2"/>
        <v>157.29124999999999</v>
      </c>
      <c r="E24" s="3">
        <f t="shared" si="0"/>
        <v>9.8023907000000001</v>
      </c>
      <c r="F24" s="4">
        <f t="shared" si="3"/>
        <v>0</v>
      </c>
      <c r="G24" s="33">
        <f t="shared" si="4"/>
        <v>0</v>
      </c>
      <c r="H24" s="37"/>
      <c r="I24" s="37"/>
      <c r="J24" s="37"/>
      <c r="K24" s="37"/>
      <c r="L24" s="37"/>
      <c r="M24" s="37"/>
      <c r="N24" s="37"/>
      <c r="O24" s="37"/>
      <c r="P24" s="37"/>
      <c r="Q24" s="37"/>
      <c r="R24" s="37"/>
      <c r="S24" s="37"/>
      <c r="T24" s="37"/>
      <c r="U24" s="37"/>
      <c r="V24" s="37"/>
      <c r="W24" s="37"/>
      <c r="X24" s="37"/>
      <c r="Y24" s="37"/>
      <c r="Z24" s="37"/>
      <c r="AA24" s="37"/>
      <c r="AB24" s="37"/>
      <c r="AC24" s="37"/>
      <c r="AD24" s="37"/>
      <c r="AE24" s="37"/>
      <c r="AF24" s="37"/>
      <c r="AG24" s="37"/>
      <c r="AH24" s="37"/>
      <c r="AI24" s="37"/>
      <c r="AJ24" s="37"/>
      <c r="AK24" s="37"/>
      <c r="AL24" s="37"/>
      <c r="AM24" s="17"/>
      <c r="AN24" s="17"/>
      <c r="AO24" s="37"/>
      <c r="AP24" s="37"/>
      <c r="AQ24" s="37"/>
      <c r="AR24" s="37"/>
      <c r="AS24" s="37"/>
      <c r="AT24" s="37"/>
    </row>
    <row r="25" spans="1:46" s="16" customFormat="1" x14ac:dyDescent="0.25">
      <c r="A25" s="23" t="s">
        <v>14</v>
      </c>
      <c r="B25" s="31">
        <f t="shared" si="1"/>
        <v>165.92000000000002</v>
      </c>
      <c r="C25" s="31">
        <f t="shared" si="1"/>
        <v>967.25</v>
      </c>
      <c r="D25" s="31">
        <f t="shared" si="2"/>
        <v>187.65024999999997</v>
      </c>
      <c r="E25" s="3">
        <f t="shared" si="0"/>
        <v>11.694363579999997</v>
      </c>
      <c r="F25" s="4">
        <f t="shared" si="3"/>
        <v>0</v>
      </c>
      <c r="G25" s="33">
        <f t="shared" si="4"/>
        <v>0</v>
      </c>
      <c r="H25" s="37"/>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17"/>
      <c r="AN25" s="17"/>
      <c r="AO25" s="37"/>
      <c r="AP25" s="37"/>
      <c r="AQ25" s="37"/>
      <c r="AR25" s="37"/>
      <c r="AS25" s="37"/>
      <c r="AT25" s="37"/>
    </row>
    <row r="26" spans="1:46" s="16" customFormat="1" x14ac:dyDescent="0.25">
      <c r="A26" s="23" t="s">
        <v>15</v>
      </c>
      <c r="B26" s="31">
        <f t="shared" si="1"/>
        <v>185.57999999999998</v>
      </c>
      <c r="C26" s="31">
        <f t="shared" si="1"/>
        <v>1227.72</v>
      </c>
      <c r="D26" s="31">
        <f t="shared" si="2"/>
        <v>230.505</v>
      </c>
      <c r="E26" s="3">
        <f t="shared" si="0"/>
        <v>14.365071599999998</v>
      </c>
      <c r="F26" s="4">
        <f t="shared" si="3"/>
        <v>0</v>
      </c>
      <c r="G26" s="33">
        <f t="shared" si="4"/>
        <v>0</v>
      </c>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c r="AG26" s="37"/>
      <c r="AH26" s="37"/>
      <c r="AI26" s="37"/>
      <c r="AJ26" s="37"/>
      <c r="AK26" s="37"/>
      <c r="AL26" s="37"/>
      <c r="AM26" s="17"/>
      <c r="AN26" s="17"/>
      <c r="AO26" s="37"/>
      <c r="AP26" s="37"/>
      <c r="AQ26" s="37"/>
      <c r="AR26" s="37"/>
      <c r="AS26" s="37"/>
      <c r="AT26" s="37"/>
    </row>
    <row r="27" spans="1:46" s="16" customFormat="1" x14ac:dyDescent="0.25">
      <c r="A27" s="23" t="s">
        <v>16</v>
      </c>
      <c r="B27" s="31">
        <f t="shared" si="1"/>
        <v>191.53</v>
      </c>
      <c r="C27" s="31">
        <f t="shared" si="1"/>
        <v>1410.23</v>
      </c>
      <c r="D27" s="31">
        <f t="shared" si="2"/>
        <v>257.58275000000003</v>
      </c>
      <c r="E27" s="3">
        <f t="shared" si="0"/>
        <v>16.052556980000002</v>
      </c>
      <c r="F27" s="4">
        <f t="shared" si="3"/>
        <v>0</v>
      </c>
      <c r="G27" s="33">
        <f t="shared" si="4"/>
        <v>0</v>
      </c>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17"/>
      <c r="AN27" s="17"/>
      <c r="AO27" s="37"/>
      <c r="AP27" s="37"/>
      <c r="AQ27" s="37"/>
      <c r="AR27" s="37"/>
      <c r="AS27" s="37"/>
      <c r="AT27" s="37"/>
    </row>
    <row r="28" spans="1:46" s="16" customFormat="1" x14ac:dyDescent="0.25">
      <c r="A28" s="23" t="s">
        <v>24</v>
      </c>
      <c r="B28" s="31">
        <f t="shared" si="1"/>
        <v>208.05</v>
      </c>
      <c r="C28" s="31">
        <f t="shared" si="1"/>
        <v>1617.19</v>
      </c>
      <c r="D28" s="31">
        <f t="shared" si="2"/>
        <v>291.03874999999999</v>
      </c>
      <c r="E28" s="3">
        <f t="shared" si="0"/>
        <v>18.137534899999999</v>
      </c>
      <c r="F28" s="4">
        <f t="shared" si="3"/>
        <v>0</v>
      </c>
      <c r="G28" s="33">
        <f t="shared" si="4"/>
        <v>0</v>
      </c>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37"/>
      <c r="AI28" s="37"/>
      <c r="AJ28" s="37"/>
      <c r="AK28" s="37"/>
      <c r="AL28" s="37"/>
      <c r="AM28" s="17"/>
      <c r="AN28" s="17"/>
      <c r="AO28" s="37"/>
      <c r="AP28" s="37"/>
      <c r="AQ28" s="37"/>
      <c r="AR28" s="37"/>
      <c r="AS28" s="37"/>
      <c r="AT28" s="37"/>
    </row>
    <row r="29" spans="1:46" s="16" customFormat="1" x14ac:dyDescent="0.25">
      <c r="A29" s="23" t="s">
        <v>53</v>
      </c>
      <c r="B29" s="31">
        <f t="shared" si="1"/>
        <v>222.01</v>
      </c>
      <c r="C29" s="31">
        <f t="shared" si="1"/>
        <v>1625.8400000000001</v>
      </c>
      <c r="D29" s="31">
        <f t="shared" si="2"/>
        <v>311.01799999999997</v>
      </c>
      <c r="E29" s="3">
        <f t="shared" si="0"/>
        <v>19.382641759999998</v>
      </c>
      <c r="F29" s="4">
        <f t="shared" si="3"/>
        <v>0</v>
      </c>
      <c r="G29" s="33">
        <f t="shared" si="4"/>
        <v>0</v>
      </c>
      <c r="H29" s="37"/>
      <c r="I29" s="37"/>
      <c r="J29" s="37"/>
      <c r="K29" s="37"/>
      <c r="L29" s="37"/>
      <c r="M29" s="37"/>
      <c r="N29" s="37"/>
      <c r="O29" s="37"/>
      <c r="P29" s="37"/>
      <c r="Q29" s="37"/>
      <c r="R29" s="37"/>
      <c r="S29" s="37"/>
      <c r="T29" s="37"/>
      <c r="U29" s="37"/>
      <c r="V29" s="37"/>
      <c r="W29" s="37"/>
      <c r="X29" s="37"/>
      <c r="Y29" s="37"/>
      <c r="Z29" s="37"/>
      <c r="AA29" s="37"/>
      <c r="AB29" s="37"/>
      <c r="AC29" s="37"/>
      <c r="AD29" s="37"/>
      <c r="AE29" s="37"/>
      <c r="AF29" s="37"/>
      <c r="AG29" s="37"/>
      <c r="AH29" s="37"/>
      <c r="AI29" s="37"/>
      <c r="AJ29" s="37"/>
      <c r="AK29" s="37"/>
      <c r="AL29" s="37"/>
      <c r="AM29" s="17"/>
      <c r="AN29" s="17"/>
      <c r="AO29" s="37"/>
      <c r="AP29" s="37"/>
      <c r="AQ29" s="37"/>
      <c r="AR29" s="37"/>
      <c r="AS29" s="37"/>
      <c r="AT29" s="37"/>
    </row>
    <row r="30" spans="1:46" s="16" customFormat="1" x14ac:dyDescent="0.25">
      <c r="A30" s="23" t="s">
        <v>54</v>
      </c>
      <c r="B30" s="31">
        <f t="shared" si="1"/>
        <v>236.78</v>
      </c>
      <c r="C30" s="31">
        <f t="shared" si="1"/>
        <v>1928.71</v>
      </c>
      <c r="D30" s="31">
        <f t="shared" si="2"/>
        <v>362.66825</v>
      </c>
      <c r="E30" s="3">
        <f t="shared" si="0"/>
        <v>22.60148534</v>
      </c>
      <c r="F30" s="4">
        <f t="shared" si="3"/>
        <v>0</v>
      </c>
      <c r="G30" s="33">
        <f t="shared" si="4"/>
        <v>0</v>
      </c>
      <c r="H30" s="37"/>
      <c r="I30" s="37"/>
      <c r="J30" s="37"/>
      <c r="K30" s="37"/>
      <c r="L30" s="37"/>
      <c r="M30" s="37"/>
      <c r="N30" s="37"/>
      <c r="O30" s="37"/>
      <c r="P30" s="37"/>
      <c r="Q30" s="37"/>
      <c r="R30" s="37"/>
      <c r="S30" s="37"/>
      <c r="T30" s="37"/>
      <c r="U30" s="37"/>
      <c r="V30" s="37"/>
      <c r="W30" s="37"/>
      <c r="X30" s="37"/>
      <c r="Y30" s="37"/>
      <c r="Z30" s="37"/>
      <c r="AA30" s="37"/>
      <c r="AB30" s="37"/>
      <c r="AC30" s="37"/>
      <c r="AD30" s="37"/>
      <c r="AE30" s="37"/>
      <c r="AF30" s="37"/>
      <c r="AG30" s="37"/>
      <c r="AH30" s="37"/>
      <c r="AI30" s="37"/>
      <c r="AJ30" s="37"/>
      <c r="AK30" s="37"/>
      <c r="AL30" s="37"/>
      <c r="AM30" s="17"/>
      <c r="AN30" s="17"/>
      <c r="AO30" s="37"/>
      <c r="AP30" s="37"/>
      <c r="AQ30" s="37"/>
      <c r="AR30" s="37"/>
      <c r="AS30" s="37"/>
      <c r="AT30" s="37"/>
    </row>
    <row r="31" spans="1:46" s="16" customFormat="1" x14ac:dyDescent="0.25">
      <c r="A31" s="23" t="s">
        <v>55</v>
      </c>
      <c r="B31" s="31">
        <f t="shared" si="1"/>
        <v>251.62</v>
      </c>
      <c r="C31" s="31">
        <f t="shared" si="1"/>
        <v>2624.06</v>
      </c>
      <c r="D31" s="31">
        <f t="shared" si="2"/>
        <v>470.85524999999996</v>
      </c>
      <c r="E31" s="3">
        <f t="shared" si="0"/>
        <v>29.343699179999994</v>
      </c>
      <c r="F31" s="4">
        <f t="shared" si="3"/>
        <v>0</v>
      </c>
      <c r="G31" s="33">
        <f t="shared" si="4"/>
        <v>0</v>
      </c>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7"/>
      <c r="AI31" s="37"/>
      <c r="AJ31" s="37"/>
      <c r="AK31" s="37"/>
      <c r="AL31" s="37"/>
      <c r="AM31" s="17"/>
      <c r="AN31" s="17"/>
      <c r="AO31" s="37"/>
      <c r="AP31" s="37"/>
      <c r="AQ31" s="37"/>
      <c r="AR31" s="37"/>
      <c r="AS31" s="37"/>
      <c r="AT31" s="37"/>
    </row>
    <row r="32" spans="1:46" s="16" customFormat="1" x14ac:dyDescent="0.25">
      <c r="A32" s="23" t="s">
        <v>56</v>
      </c>
      <c r="B32" s="31">
        <f t="shared" si="1"/>
        <v>264.70999999999998</v>
      </c>
      <c r="C32" s="31">
        <f t="shared" si="1"/>
        <v>3071.35</v>
      </c>
      <c r="D32" s="31">
        <f t="shared" si="2"/>
        <v>550.46725000000004</v>
      </c>
      <c r="E32" s="3">
        <f t="shared" si="0"/>
        <v>34.305119020000006</v>
      </c>
      <c r="F32" s="4">
        <f t="shared" si="3"/>
        <v>0</v>
      </c>
      <c r="G32" s="33">
        <f t="shared" si="4"/>
        <v>0</v>
      </c>
      <c r="H32" s="37"/>
      <c r="I32" s="37"/>
      <c r="J32" s="37"/>
      <c r="K32" s="37"/>
      <c r="L32" s="37"/>
      <c r="M32" s="37"/>
      <c r="N32" s="37"/>
      <c r="O32" s="37"/>
      <c r="P32" s="37"/>
      <c r="Q32" s="37"/>
      <c r="R32" s="37"/>
      <c r="S32" s="37"/>
      <c r="T32" s="37"/>
      <c r="U32" s="37"/>
      <c r="V32" s="37"/>
      <c r="W32" s="37"/>
      <c r="X32" s="37"/>
      <c r="Y32" s="37"/>
      <c r="Z32" s="37"/>
      <c r="AA32" s="37"/>
      <c r="AB32" s="37"/>
      <c r="AC32" s="37"/>
      <c r="AD32" s="37"/>
      <c r="AE32" s="37"/>
      <c r="AF32" s="37"/>
      <c r="AG32" s="37"/>
      <c r="AH32" s="37"/>
      <c r="AI32" s="37"/>
      <c r="AJ32" s="37"/>
      <c r="AK32" s="37"/>
      <c r="AL32" s="37"/>
      <c r="AM32" s="17"/>
      <c r="AN32" s="17"/>
      <c r="AO32" s="37"/>
      <c r="AP32" s="37"/>
      <c r="AQ32" s="37"/>
      <c r="AR32" s="37"/>
      <c r="AS32" s="37"/>
      <c r="AT32" s="37"/>
    </row>
    <row r="33" spans="1:71" s="16" customFormat="1" x14ac:dyDescent="0.25">
      <c r="A33" s="23"/>
      <c r="B33" s="23"/>
      <c r="C33" s="23"/>
      <c r="D33" s="23"/>
      <c r="E33" s="23"/>
      <c r="F33" s="4"/>
      <c r="G33" s="37"/>
      <c r="H33" s="37"/>
      <c r="I33" s="37"/>
      <c r="J33" s="37"/>
      <c r="K33" s="37"/>
      <c r="L33" s="37"/>
      <c r="M33" s="37"/>
      <c r="N33" s="37"/>
      <c r="O33" s="37"/>
      <c r="P33" s="37"/>
      <c r="Q33" s="37"/>
      <c r="R33" s="37"/>
      <c r="S33" s="37"/>
      <c r="T33" s="37"/>
      <c r="U33" s="37"/>
      <c r="V33" s="37"/>
      <c r="W33" s="37"/>
      <c r="X33" s="37"/>
      <c r="Y33" s="37"/>
      <c r="Z33" s="37"/>
      <c r="AA33" s="37"/>
      <c r="AB33" s="37"/>
      <c r="AC33" s="37"/>
      <c r="AD33" s="37"/>
      <c r="AE33" s="37"/>
      <c r="AF33" s="37"/>
      <c r="AG33" s="37"/>
      <c r="AH33" s="37"/>
      <c r="AI33" s="37"/>
      <c r="AJ33" s="37"/>
      <c r="AK33" s="37"/>
      <c r="AL33" s="37"/>
      <c r="AM33" s="17"/>
      <c r="AN33" s="17"/>
      <c r="AO33" s="37"/>
      <c r="AP33" s="37"/>
      <c r="AQ33" s="37"/>
      <c r="AR33" s="37"/>
      <c r="AS33" s="37"/>
      <c r="AT33" s="37"/>
    </row>
    <row r="34" spans="1:71" s="16" customFormat="1" x14ac:dyDescent="0.25">
      <c r="H34" s="37" t="s">
        <v>66</v>
      </c>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17"/>
      <c r="AN34" s="17"/>
      <c r="AO34" s="37" t="s">
        <v>67</v>
      </c>
      <c r="AP34" s="37"/>
      <c r="AQ34" s="37"/>
      <c r="AR34" s="37"/>
      <c r="AS34" s="37"/>
      <c r="AT34" s="37"/>
      <c r="AU34" s="37"/>
      <c r="AV34" s="37"/>
      <c r="AW34" s="37"/>
      <c r="AX34" s="37"/>
      <c r="AY34" s="37"/>
      <c r="AZ34" s="37"/>
      <c r="BA34" s="37"/>
      <c r="BB34" s="37"/>
      <c r="BC34" s="37"/>
      <c r="BD34" s="37"/>
      <c r="BE34" s="37"/>
      <c r="BF34" s="37"/>
      <c r="BG34" s="37"/>
      <c r="BH34" s="37"/>
      <c r="BI34" s="37"/>
    </row>
    <row r="35" spans="1:71" s="16" customFormat="1" ht="15.75" x14ac:dyDescent="0.25">
      <c r="A35" s="260" t="s">
        <v>34</v>
      </c>
      <c r="B35" s="260"/>
      <c r="C35" s="260"/>
      <c r="D35" s="260"/>
      <c r="E35" s="260"/>
      <c r="H35" s="29"/>
      <c r="I35" s="29" t="s">
        <v>40</v>
      </c>
      <c r="J35" s="29" t="s">
        <v>40</v>
      </c>
      <c r="K35" s="29" t="s">
        <v>40</v>
      </c>
      <c r="L35" s="29" t="s">
        <v>40</v>
      </c>
      <c r="M35" s="29" t="s">
        <v>40</v>
      </c>
      <c r="N35" s="29" t="s">
        <v>40</v>
      </c>
      <c r="O35" s="29" t="s">
        <v>40</v>
      </c>
      <c r="P35" s="29" t="s">
        <v>40</v>
      </c>
      <c r="Q35" s="29" t="s">
        <v>40</v>
      </c>
      <c r="R35" s="29" t="s">
        <v>40</v>
      </c>
      <c r="S35" s="29" t="s">
        <v>41</v>
      </c>
      <c r="T35" s="29" t="s">
        <v>41</v>
      </c>
      <c r="U35" s="29" t="s">
        <v>41</v>
      </c>
      <c r="V35" s="29" t="s">
        <v>41</v>
      </c>
      <c r="W35" s="29" t="s">
        <v>41</v>
      </c>
      <c r="X35" s="29" t="s">
        <v>41</v>
      </c>
      <c r="Y35" s="29" t="s">
        <v>41</v>
      </c>
      <c r="Z35" s="29" t="s">
        <v>41</v>
      </c>
      <c r="AA35" s="29" t="s">
        <v>41</v>
      </c>
      <c r="AB35" s="29" t="s">
        <v>41</v>
      </c>
      <c r="AC35" s="29" t="s">
        <v>42</v>
      </c>
      <c r="AD35" s="29" t="s">
        <v>42</v>
      </c>
      <c r="AE35" s="29" t="s">
        <v>42</v>
      </c>
      <c r="AF35" s="29" t="s">
        <v>42</v>
      </c>
      <c r="AG35" s="29" t="s">
        <v>42</v>
      </c>
      <c r="AH35" s="29" t="s">
        <v>42</v>
      </c>
      <c r="AI35" s="29" t="s">
        <v>42</v>
      </c>
      <c r="AJ35" s="29" t="s">
        <v>42</v>
      </c>
      <c r="AK35" s="29" t="s">
        <v>42</v>
      </c>
      <c r="AL35" s="29" t="s">
        <v>42</v>
      </c>
      <c r="AM35" s="17"/>
      <c r="AN35" s="17"/>
      <c r="AO35" s="29"/>
      <c r="AP35" s="29" t="s">
        <v>40</v>
      </c>
      <c r="AQ35" s="29" t="s">
        <v>40</v>
      </c>
      <c r="AR35" s="29" t="s">
        <v>40</v>
      </c>
      <c r="AS35" s="29" t="s">
        <v>40</v>
      </c>
      <c r="AT35" s="29" t="s">
        <v>40</v>
      </c>
      <c r="AU35" s="29" t="s">
        <v>40</v>
      </c>
      <c r="AV35" s="29" t="s">
        <v>40</v>
      </c>
      <c r="AW35" s="29" t="s">
        <v>40</v>
      </c>
      <c r="AX35" s="29" t="s">
        <v>40</v>
      </c>
      <c r="AY35" s="29" t="s">
        <v>40</v>
      </c>
      <c r="AZ35" s="29" t="s">
        <v>41</v>
      </c>
      <c r="BA35" s="29" t="s">
        <v>41</v>
      </c>
      <c r="BB35" s="29" t="s">
        <v>41</v>
      </c>
      <c r="BC35" s="29" t="s">
        <v>41</v>
      </c>
      <c r="BD35" s="29" t="s">
        <v>41</v>
      </c>
      <c r="BE35" s="29" t="s">
        <v>41</v>
      </c>
      <c r="BF35" s="29" t="s">
        <v>41</v>
      </c>
      <c r="BG35" s="29" t="s">
        <v>41</v>
      </c>
      <c r="BH35" s="29" t="s">
        <v>41</v>
      </c>
      <c r="BI35" s="29" t="s">
        <v>41</v>
      </c>
      <c r="BJ35" s="29" t="s">
        <v>42</v>
      </c>
      <c r="BK35" s="29" t="s">
        <v>42</v>
      </c>
      <c r="BL35" s="29" t="s">
        <v>42</v>
      </c>
      <c r="BM35" s="29" t="s">
        <v>42</v>
      </c>
      <c r="BN35" s="29" t="s">
        <v>42</v>
      </c>
      <c r="BO35" s="29" t="s">
        <v>42</v>
      </c>
      <c r="BP35" s="29" t="s">
        <v>42</v>
      </c>
      <c r="BQ35" s="29" t="s">
        <v>42</v>
      </c>
      <c r="BR35" s="29" t="s">
        <v>42</v>
      </c>
      <c r="BS35" s="29" t="s">
        <v>42</v>
      </c>
    </row>
    <row r="36" spans="1:71" s="16" customFormat="1" ht="45.75" thickBot="1" x14ac:dyDescent="0.3">
      <c r="A36" s="21" t="s">
        <v>4</v>
      </c>
      <c r="B36" s="22" t="s">
        <v>17</v>
      </c>
      <c r="C36" s="22" t="s">
        <v>5</v>
      </c>
      <c r="D36" s="6" t="s">
        <v>0</v>
      </c>
      <c r="E36" s="22" t="s">
        <v>7</v>
      </c>
      <c r="H36" s="28" t="s">
        <v>4</v>
      </c>
      <c r="I36" s="28" t="s">
        <v>43</v>
      </c>
      <c r="J36" s="28" t="s">
        <v>44</v>
      </c>
      <c r="K36" s="28" t="s">
        <v>57</v>
      </c>
      <c r="L36" s="28" t="s">
        <v>50</v>
      </c>
      <c r="M36" s="28" t="s">
        <v>47</v>
      </c>
      <c r="N36" s="28" t="s">
        <v>48</v>
      </c>
      <c r="O36" s="28" t="s">
        <v>46</v>
      </c>
      <c r="P36" s="28" t="s">
        <v>51</v>
      </c>
      <c r="Q36" s="28" t="s">
        <v>49</v>
      </c>
      <c r="R36" s="28" t="s">
        <v>45</v>
      </c>
      <c r="S36" s="28" t="s">
        <v>43</v>
      </c>
      <c r="T36" s="28" t="s">
        <v>44</v>
      </c>
      <c r="U36" s="28" t="s">
        <v>57</v>
      </c>
      <c r="V36" s="28" t="s">
        <v>50</v>
      </c>
      <c r="W36" s="28" t="s">
        <v>47</v>
      </c>
      <c r="X36" s="28" t="s">
        <v>48</v>
      </c>
      <c r="Y36" s="28" t="s">
        <v>46</v>
      </c>
      <c r="Z36" s="28" t="s">
        <v>51</v>
      </c>
      <c r="AA36" s="28" t="s">
        <v>49</v>
      </c>
      <c r="AB36" s="28" t="s">
        <v>45</v>
      </c>
      <c r="AC36" s="28" t="s">
        <v>43</v>
      </c>
      <c r="AD36" s="28" t="s">
        <v>44</v>
      </c>
      <c r="AE36" s="28" t="s">
        <v>57</v>
      </c>
      <c r="AF36" s="28" t="s">
        <v>50</v>
      </c>
      <c r="AG36" s="28" t="s">
        <v>47</v>
      </c>
      <c r="AH36" s="28" t="s">
        <v>48</v>
      </c>
      <c r="AI36" s="28" t="s">
        <v>46</v>
      </c>
      <c r="AJ36" s="28" t="s">
        <v>51</v>
      </c>
      <c r="AK36" s="28" t="s">
        <v>49</v>
      </c>
      <c r="AL36" s="28" t="s">
        <v>45</v>
      </c>
      <c r="AM36" s="17"/>
      <c r="AN36" s="17"/>
      <c r="AO36" s="28" t="s">
        <v>4</v>
      </c>
      <c r="AP36" s="28" t="s">
        <v>43</v>
      </c>
      <c r="AQ36" s="28" t="s">
        <v>44</v>
      </c>
      <c r="AR36" s="28" t="s">
        <v>57</v>
      </c>
      <c r="AS36" s="28" t="s">
        <v>50</v>
      </c>
      <c r="AT36" s="28" t="s">
        <v>47</v>
      </c>
      <c r="AU36" s="28" t="s">
        <v>48</v>
      </c>
      <c r="AV36" s="28" t="s">
        <v>46</v>
      </c>
      <c r="AW36" s="28" t="s">
        <v>51</v>
      </c>
      <c r="AX36" s="28" t="s">
        <v>49</v>
      </c>
      <c r="AY36" s="28" t="s">
        <v>45</v>
      </c>
      <c r="AZ36" s="28" t="s">
        <v>43</v>
      </c>
      <c r="BA36" s="28" t="s">
        <v>44</v>
      </c>
      <c r="BB36" s="28" t="s">
        <v>57</v>
      </c>
      <c r="BC36" s="28" t="s">
        <v>50</v>
      </c>
      <c r="BD36" s="28" t="s">
        <v>47</v>
      </c>
      <c r="BE36" s="28" t="s">
        <v>48</v>
      </c>
      <c r="BF36" s="28" t="s">
        <v>46</v>
      </c>
      <c r="BG36" s="28" t="s">
        <v>51</v>
      </c>
      <c r="BH36" s="28" t="s">
        <v>49</v>
      </c>
      <c r="BI36" s="28" t="s">
        <v>45</v>
      </c>
      <c r="BJ36" s="28" t="s">
        <v>43</v>
      </c>
      <c r="BK36" s="28" t="s">
        <v>44</v>
      </c>
      <c r="BL36" s="28" t="s">
        <v>57</v>
      </c>
      <c r="BM36" s="28" t="s">
        <v>50</v>
      </c>
      <c r="BN36" s="28" t="s">
        <v>47</v>
      </c>
      <c r="BO36" s="28" t="s">
        <v>48</v>
      </c>
      <c r="BP36" s="28" t="s">
        <v>46</v>
      </c>
      <c r="BQ36" s="28" t="s">
        <v>51</v>
      </c>
      <c r="BR36" s="28" t="s">
        <v>49</v>
      </c>
      <c r="BS36" s="28" t="s">
        <v>45</v>
      </c>
    </row>
    <row r="37" spans="1:71" s="16" customFormat="1" x14ac:dyDescent="0.25">
      <c r="A37" s="23" t="s">
        <v>9</v>
      </c>
      <c r="B37" s="23">
        <f>IF($D$5="P",S37+T37+U37,SUM(S37:AB37))</f>
        <v>175.61999999999998</v>
      </c>
      <c r="C37" s="23">
        <f>IF($D$5="P",SUM(I37:K37),SUM(I37:R37))</f>
        <v>902.91999999999985</v>
      </c>
      <c r="D37" s="23">
        <f>IF($D$5="P",$B$8*SUM(I37:K37)+$B$9*SUM(I55:K55),$B$8*SUM(I37:R37)+$B$9*SUM(I55:R55))</f>
        <v>442.83799999999991</v>
      </c>
      <c r="E37" s="23">
        <f t="shared" ref="E37:E50" si="5">D37*$B$5</f>
        <v>27597.664159999993</v>
      </c>
      <c r="H37" s="27" t="s">
        <v>9</v>
      </c>
      <c r="I37" s="27">
        <v>342.09</v>
      </c>
      <c r="J37" s="27">
        <v>549.29</v>
      </c>
      <c r="K37" s="27">
        <v>0</v>
      </c>
      <c r="L37" s="27">
        <v>0</v>
      </c>
      <c r="M37" s="27">
        <v>0</v>
      </c>
      <c r="N37" s="27">
        <v>11.54</v>
      </c>
      <c r="O37" s="27">
        <v>0</v>
      </c>
      <c r="P37" s="27">
        <v>0</v>
      </c>
      <c r="Q37" s="27">
        <v>0</v>
      </c>
      <c r="R37" s="27">
        <v>0</v>
      </c>
      <c r="S37" s="27">
        <v>67.63</v>
      </c>
      <c r="T37" s="27">
        <v>96.45</v>
      </c>
      <c r="U37" s="27">
        <v>0</v>
      </c>
      <c r="V37" s="27">
        <v>0</v>
      </c>
      <c r="W37" s="27">
        <v>0</v>
      </c>
      <c r="X37" s="27">
        <v>11.54</v>
      </c>
      <c r="Y37" s="27">
        <v>0</v>
      </c>
      <c r="Z37" s="27">
        <v>0</v>
      </c>
      <c r="AA37" s="27">
        <v>0</v>
      </c>
      <c r="AB37" s="27">
        <v>0</v>
      </c>
      <c r="AC37" s="27">
        <v>8</v>
      </c>
      <c r="AD37" s="27">
        <v>11</v>
      </c>
      <c r="AE37" s="27">
        <v>0</v>
      </c>
      <c r="AF37" s="27">
        <v>0</v>
      </c>
      <c r="AG37" s="27">
        <v>0</v>
      </c>
      <c r="AH37" s="27">
        <v>1</v>
      </c>
      <c r="AI37" s="27">
        <v>0</v>
      </c>
      <c r="AJ37" s="27">
        <v>0</v>
      </c>
      <c r="AK37" s="27">
        <v>0</v>
      </c>
      <c r="AL37" s="27">
        <v>0</v>
      </c>
      <c r="AM37" s="17"/>
      <c r="AN37" s="17"/>
      <c r="AO37" s="27" t="s">
        <v>9</v>
      </c>
      <c r="AP37" s="27">
        <v>342.09</v>
      </c>
      <c r="AQ37" s="27">
        <v>549.29</v>
      </c>
      <c r="AR37" s="27">
        <v>0</v>
      </c>
      <c r="AS37" s="27">
        <v>0</v>
      </c>
      <c r="AT37" s="27">
        <v>0</v>
      </c>
      <c r="AU37" s="27">
        <v>11.54</v>
      </c>
      <c r="AV37" s="27">
        <v>0</v>
      </c>
      <c r="AW37" s="27">
        <v>0</v>
      </c>
      <c r="AX37" s="27">
        <v>0</v>
      </c>
      <c r="AY37" s="27">
        <v>0</v>
      </c>
      <c r="AZ37" s="27">
        <v>67.63</v>
      </c>
      <c r="BA37" s="27">
        <v>96.45</v>
      </c>
      <c r="BB37" s="27">
        <v>0</v>
      </c>
      <c r="BC37" s="27">
        <v>0</v>
      </c>
      <c r="BD37" s="27">
        <v>0</v>
      </c>
      <c r="BE37" s="27">
        <v>11.54</v>
      </c>
      <c r="BF37" s="27">
        <v>0</v>
      </c>
      <c r="BG37" s="27">
        <v>0</v>
      </c>
      <c r="BH37" s="27">
        <v>0</v>
      </c>
      <c r="BI37" s="27">
        <v>0</v>
      </c>
      <c r="BJ37" s="27">
        <v>8</v>
      </c>
      <c r="BK37" s="27">
        <v>11</v>
      </c>
      <c r="BL37" s="27">
        <v>0</v>
      </c>
      <c r="BM37" s="27">
        <v>0</v>
      </c>
      <c r="BN37" s="27">
        <v>0</v>
      </c>
      <c r="BO37" s="27">
        <v>1</v>
      </c>
      <c r="BP37" s="27">
        <v>0</v>
      </c>
      <c r="BQ37" s="27">
        <v>0</v>
      </c>
      <c r="BR37" s="27">
        <v>0</v>
      </c>
      <c r="BS37" s="27">
        <v>0</v>
      </c>
    </row>
    <row r="38" spans="1:71" s="16" customFormat="1" x14ac:dyDescent="0.25">
      <c r="A38" s="23" t="s">
        <v>10</v>
      </c>
      <c r="B38" s="23">
        <f t="shared" ref="B38:B50" si="6">IF($D$5="P",S38+T38+U38,SUM(S38:AB38))</f>
        <v>207.1</v>
      </c>
      <c r="C38" s="23">
        <f t="shared" ref="C38:C50" si="7">IF($D$5="P",SUM(I38:K38),SUM(I38:R38))</f>
        <v>985.37</v>
      </c>
      <c r="D38" s="23">
        <f t="shared" ref="D38:D50" si="8">IF($D$5="P",$B$8*SUM(I38:K38)+$B$9*SUM(I56:K56),$B$8*SUM(I38:R38)+$B$9*SUM(I56:R56))</f>
        <v>519.52700000000004</v>
      </c>
      <c r="E38" s="23">
        <f t="shared" si="5"/>
        <v>32376.922640000004</v>
      </c>
      <c r="H38" s="29" t="s">
        <v>10</v>
      </c>
      <c r="I38" s="29">
        <v>640.47</v>
      </c>
      <c r="J38" s="29">
        <v>330.08</v>
      </c>
      <c r="K38" s="29">
        <v>0</v>
      </c>
      <c r="L38" s="29">
        <v>0</v>
      </c>
      <c r="M38" s="29">
        <v>0</v>
      </c>
      <c r="N38" s="29">
        <v>14.82</v>
      </c>
      <c r="O38" s="29">
        <v>0</v>
      </c>
      <c r="P38" s="29">
        <v>0</v>
      </c>
      <c r="Q38" s="29">
        <v>0</v>
      </c>
      <c r="R38" s="29">
        <v>0</v>
      </c>
      <c r="S38" s="29">
        <v>121.8</v>
      </c>
      <c r="T38" s="29">
        <v>70.48</v>
      </c>
      <c r="U38" s="29">
        <v>0</v>
      </c>
      <c r="V38" s="29">
        <v>0</v>
      </c>
      <c r="W38" s="29">
        <v>0</v>
      </c>
      <c r="X38" s="29">
        <v>14.82</v>
      </c>
      <c r="Y38" s="29">
        <v>0</v>
      </c>
      <c r="Z38" s="29">
        <v>0</v>
      </c>
      <c r="AA38" s="29">
        <v>0</v>
      </c>
      <c r="AB38" s="29">
        <v>0</v>
      </c>
      <c r="AC38" s="29">
        <v>10</v>
      </c>
      <c r="AD38" s="29">
        <v>7</v>
      </c>
      <c r="AE38" s="29">
        <v>0</v>
      </c>
      <c r="AF38" s="29">
        <v>0</v>
      </c>
      <c r="AG38" s="29">
        <v>0</v>
      </c>
      <c r="AH38" s="29">
        <v>1</v>
      </c>
      <c r="AI38" s="29">
        <v>0</v>
      </c>
      <c r="AJ38" s="29">
        <v>0</v>
      </c>
      <c r="AK38" s="29">
        <v>0</v>
      </c>
      <c r="AL38" s="29">
        <v>0</v>
      </c>
      <c r="AM38" s="17"/>
      <c r="AN38" s="17"/>
      <c r="AO38" s="29" t="s">
        <v>10</v>
      </c>
      <c r="AP38" s="29">
        <v>640.47</v>
      </c>
      <c r="AQ38" s="29">
        <v>330.08</v>
      </c>
      <c r="AR38" s="29">
        <v>0</v>
      </c>
      <c r="AS38" s="29">
        <v>0</v>
      </c>
      <c r="AT38" s="29">
        <v>0</v>
      </c>
      <c r="AU38" s="29">
        <v>14.82</v>
      </c>
      <c r="AV38" s="29">
        <v>0</v>
      </c>
      <c r="AW38" s="29">
        <v>0</v>
      </c>
      <c r="AX38" s="29">
        <v>0</v>
      </c>
      <c r="AY38" s="29">
        <v>0</v>
      </c>
      <c r="AZ38" s="29">
        <v>121.8</v>
      </c>
      <c r="BA38" s="29">
        <v>70.48</v>
      </c>
      <c r="BB38" s="29">
        <v>0</v>
      </c>
      <c r="BC38" s="29">
        <v>0</v>
      </c>
      <c r="BD38" s="29">
        <v>0</v>
      </c>
      <c r="BE38" s="29">
        <v>14.82</v>
      </c>
      <c r="BF38" s="29">
        <v>0</v>
      </c>
      <c r="BG38" s="29">
        <v>0</v>
      </c>
      <c r="BH38" s="29">
        <v>0</v>
      </c>
      <c r="BI38" s="29">
        <v>0</v>
      </c>
      <c r="BJ38" s="29">
        <v>10</v>
      </c>
      <c r="BK38" s="29">
        <v>7</v>
      </c>
      <c r="BL38" s="29">
        <v>0</v>
      </c>
      <c r="BM38" s="29">
        <v>0</v>
      </c>
      <c r="BN38" s="29">
        <v>0</v>
      </c>
      <c r="BO38" s="29">
        <v>1</v>
      </c>
      <c r="BP38" s="29">
        <v>0</v>
      </c>
      <c r="BQ38" s="29">
        <v>0</v>
      </c>
      <c r="BR38" s="29">
        <v>0</v>
      </c>
      <c r="BS38" s="29">
        <v>0</v>
      </c>
    </row>
    <row r="39" spans="1:71" s="16" customFormat="1" x14ac:dyDescent="0.25">
      <c r="A39" s="23" t="s">
        <v>11</v>
      </c>
      <c r="B39" s="23">
        <f t="shared" si="6"/>
        <v>40.549999999999997</v>
      </c>
      <c r="C39" s="23">
        <f t="shared" si="7"/>
        <v>90.89</v>
      </c>
      <c r="D39" s="23">
        <f t="shared" si="8"/>
        <v>27.266999999999999</v>
      </c>
      <c r="E39" s="23">
        <f t="shared" si="5"/>
        <v>1699.27944</v>
      </c>
      <c r="H39" s="29" t="s">
        <v>11</v>
      </c>
      <c r="I39" s="29">
        <v>0</v>
      </c>
      <c r="J39" s="29">
        <v>90.74</v>
      </c>
      <c r="K39" s="29">
        <v>0</v>
      </c>
      <c r="L39" s="29">
        <v>0</v>
      </c>
      <c r="M39" s="29">
        <v>0</v>
      </c>
      <c r="N39" s="29">
        <v>0</v>
      </c>
      <c r="O39" s="29">
        <v>0</v>
      </c>
      <c r="P39" s="29">
        <v>0</v>
      </c>
      <c r="Q39" s="29">
        <v>0.15</v>
      </c>
      <c r="R39" s="29">
        <v>0</v>
      </c>
      <c r="S39" s="29">
        <v>0</v>
      </c>
      <c r="T39" s="29">
        <v>40.4</v>
      </c>
      <c r="U39" s="29">
        <v>0</v>
      </c>
      <c r="V39" s="29">
        <v>0</v>
      </c>
      <c r="W39" s="29">
        <v>0</v>
      </c>
      <c r="X39" s="29">
        <v>0</v>
      </c>
      <c r="Y39" s="29">
        <v>0</v>
      </c>
      <c r="Z39" s="29">
        <v>0</v>
      </c>
      <c r="AA39" s="29">
        <v>0.15</v>
      </c>
      <c r="AB39" s="29">
        <v>0</v>
      </c>
      <c r="AC39" s="29">
        <v>0</v>
      </c>
      <c r="AD39" s="29">
        <v>4</v>
      </c>
      <c r="AE39" s="29">
        <v>0</v>
      </c>
      <c r="AF39" s="29">
        <v>0</v>
      </c>
      <c r="AG39" s="29">
        <v>0</v>
      </c>
      <c r="AH39" s="29">
        <v>0</v>
      </c>
      <c r="AI39" s="29">
        <v>0</v>
      </c>
      <c r="AJ39" s="29">
        <v>0</v>
      </c>
      <c r="AK39" s="29">
        <v>1</v>
      </c>
      <c r="AL39" s="29">
        <v>0</v>
      </c>
      <c r="AM39" s="17"/>
      <c r="AN39" s="17"/>
      <c r="AO39" s="29" t="s">
        <v>11</v>
      </c>
      <c r="AP39" s="29">
        <v>722.45</v>
      </c>
      <c r="AQ39" s="29">
        <v>409.4</v>
      </c>
      <c r="AR39" s="29">
        <v>0</v>
      </c>
      <c r="AS39" s="29">
        <v>0</v>
      </c>
      <c r="AT39" s="29">
        <v>0</v>
      </c>
      <c r="AU39" s="29">
        <v>18.079999999999998</v>
      </c>
      <c r="AV39" s="29">
        <v>0</v>
      </c>
      <c r="AW39" s="29">
        <v>0</v>
      </c>
      <c r="AX39" s="29">
        <v>0</v>
      </c>
      <c r="AY39" s="29">
        <v>0</v>
      </c>
      <c r="AZ39" s="29">
        <v>137.21</v>
      </c>
      <c r="BA39" s="29">
        <v>82.53</v>
      </c>
      <c r="BB39" s="29">
        <v>0</v>
      </c>
      <c r="BC39" s="29">
        <v>0</v>
      </c>
      <c r="BD39" s="29">
        <v>0</v>
      </c>
      <c r="BE39" s="29">
        <v>18.079999999999998</v>
      </c>
      <c r="BF39" s="29">
        <v>0</v>
      </c>
      <c r="BG39" s="29">
        <v>0</v>
      </c>
      <c r="BH39" s="29">
        <v>0</v>
      </c>
      <c r="BI39" s="29">
        <v>0</v>
      </c>
      <c r="BJ39" s="29">
        <v>11</v>
      </c>
      <c r="BK39" s="29">
        <v>7</v>
      </c>
      <c r="BL39" s="29">
        <v>0</v>
      </c>
      <c r="BM39" s="29">
        <v>0</v>
      </c>
      <c r="BN39" s="29">
        <v>0</v>
      </c>
      <c r="BO39" s="29">
        <v>1</v>
      </c>
      <c r="BP39" s="29">
        <v>0</v>
      </c>
      <c r="BQ39" s="29">
        <v>0</v>
      </c>
      <c r="BR39" s="29">
        <v>0</v>
      </c>
      <c r="BS39" s="29">
        <v>0</v>
      </c>
    </row>
    <row r="40" spans="1:71" s="16" customFormat="1" x14ac:dyDescent="0.25">
      <c r="A40" s="23" t="s">
        <v>12</v>
      </c>
      <c r="B40" s="23">
        <f t="shared" si="6"/>
        <v>47.82</v>
      </c>
      <c r="C40" s="23">
        <f t="shared" si="7"/>
        <v>127.15</v>
      </c>
      <c r="D40" s="23">
        <f t="shared" si="8"/>
        <v>127.15</v>
      </c>
      <c r="E40" s="23">
        <f t="shared" si="5"/>
        <v>7923.9880000000003</v>
      </c>
      <c r="F40" s="37"/>
      <c r="H40" s="29" t="s">
        <v>12</v>
      </c>
      <c r="I40" s="29">
        <v>0</v>
      </c>
      <c r="J40" s="29">
        <v>124.25</v>
      </c>
      <c r="K40" s="29">
        <v>0</v>
      </c>
      <c r="L40" s="29">
        <v>0</v>
      </c>
      <c r="M40" s="29">
        <v>0</v>
      </c>
      <c r="N40" s="29">
        <v>0</v>
      </c>
      <c r="O40" s="29">
        <v>2.9</v>
      </c>
      <c r="P40" s="29">
        <v>0</v>
      </c>
      <c r="Q40" s="29">
        <v>0</v>
      </c>
      <c r="R40" s="29">
        <v>0</v>
      </c>
      <c r="S40" s="29">
        <v>0</v>
      </c>
      <c r="T40" s="29">
        <v>44.92</v>
      </c>
      <c r="U40" s="29">
        <v>0</v>
      </c>
      <c r="V40" s="29">
        <v>0</v>
      </c>
      <c r="W40" s="29">
        <v>0</v>
      </c>
      <c r="X40" s="29">
        <v>0</v>
      </c>
      <c r="Y40" s="29">
        <v>2.9</v>
      </c>
      <c r="Z40" s="29">
        <v>0</v>
      </c>
      <c r="AA40" s="29">
        <v>0</v>
      </c>
      <c r="AB40" s="29">
        <v>0</v>
      </c>
      <c r="AC40" s="29">
        <v>0</v>
      </c>
      <c r="AD40" s="29">
        <v>5</v>
      </c>
      <c r="AE40" s="29">
        <v>0</v>
      </c>
      <c r="AF40" s="29">
        <v>0</v>
      </c>
      <c r="AG40" s="29">
        <v>0</v>
      </c>
      <c r="AH40" s="29">
        <v>0</v>
      </c>
      <c r="AI40" s="29">
        <v>1</v>
      </c>
      <c r="AJ40" s="29">
        <v>0</v>
      </c>
      <c r="AK40" s="29">
        <v>0</v>
      </c>
      <c r="AL40" s="29">
        <v>0</v>
      </c>
      <c r="AM40" s="17"/>
      <c r="AN40" s="17"/>
      <c r="AO40" s="29" t="s">
        <v>12</v>
      </c>
      <c r="AP40" s="29">
        <v>0</v>
      </c>
      <c r="AQ40" s="29">
        <v>591.88</v>
      </c>
      <c r="AR40" s="29">
        <v>0</v>
      </c>
      <c r="AS40" s="29">
        <v>0</v>
      </c>
      <c r="AT40" s="29">
        <v>0</v>
      </c>
      <c r="AU40" s="29">
        <v>18.03</v>
      </c>
      <c r="AV40" s="29">
        <v>0</v>
      </c>
      <c r="AW40" s="29">
        <v>0</v>
      </c>
      <c r="AX40" s="29">
        <v>0</v>
      </c>
      <c r="AY40" s="29">
        <v>0</v>
      </c>
      <c r="AZ40" s="29">
        <v>0</v>
      </c>
      <c r="BA40" s="29">
        <v>110.19</v>
      </c>
      <c r="BB40" s="29">
        <v>0</v>
      </c>
      <c r="BC40" s="29">
        <v>0</v>
      </c>
      <c r="BD40" s="29">
        <v>0</v>
      </c>
      <c r="BE40" s="29">
        <v>18.03</v>
      </c>
      <c r="BF40" s="29">
        <v>0</v>
      </c>
      <c r="BG40" s="29">
        <v>0</v>
      </c>
      <c r="BH40" s="29">
        <v>0</v>
      </c>
      <c r="BI40" s="29">
        <v>0</v>
      </c>
      <c r="BJ40" s="29">
        <v>0</v>
      </c>
      <c r="BK40" s="29">
        <v>8</v>
      </c>
      <c r="BL40" s="29">
        <v>0</v>
      </c>
      <c r="BM40" s="29">
        <v>0</v>
      </c>
      <c r="BN40" s="29">
        <v>0</v>
      </c>
      <c r="BO40" s="29">
        <v>1</v>
      </c>
      <c r="BP40" s="29">
        <v>0</v>
      </c>
      <c r="BQ40" s="29">
        <v>0</v>
      </c>
      <c r="BR40" s="29">
        <v>0</v>
      </c>
      <c r="BS40" s="29">
        <v>0</v>
      </c>
    </row>
    <row r="41" spans="1:71" s="16" customFormat="1" x14ac:dyDescent="0.25">
      <c r="A41" s="23" t="s">
        <v>13</v>
      </c>
      <c r="B41" s="23">
        <f t="shared" si="6"/>
        <v>54.120000000000005</v>
      </c>
      <c r="C41" s="23">
        <f t="shared" si="7"/>
        <v>178.5</v>
      </c>
      <c r="D41" s="23">
        <f t="shared" si="8"/>
        <v>178.5</v>
      </c>
      <c r="E41" s="23">
        <f t="shared" si="5"/>
        <v>11124.12</v>
      </c>
      <c r="F41" s="37"/>
      <c r="H41" s="29" t="s">
        <v>13</v>
      </c>
      <c r="I41" s="29">
        <v>0</v>
      </c>
      <c r="J41" s="29">
        <v>173.91</v>
      </c>
      <c r="K41" s="29">
        <v>0</v>
      </c>
      <c r="L41" s="29">
        <v>0</v>
      </c>
      <c r="M41" s="29">
        <v>0</v>
      </c>
      <c r="N41" s="29">
        <v>0</v>
      </c>
      <c r="O41" s="29">
        <v>4.59</v>
      </c>
      <c r="P41" s="29">
        <v>0</v>
      </c>
      <c r="Q41" s="29">
        <v>0</v>
      </c>
      <c r="R41" s="29">
        <v>0</v>
      </c>
      <c r="S41" s="29">
        <v>0</v>
      </c>
      <c r="T41" s="29">
        <v>49.53</v>
      </c>
      <c r="U41" s="29">
        <v>0</v>
      </c>
      <c r="V41" s="29">
        <v>0</v>
      </c>
      <c r="W41" s="29">
        <v>0</v>
      </c>
      <c r="X41" s="29">
        <v>0</v>
      </c>
      <c r="Y41" s="29">
        <v>4.59</v>
      </c>
      <c r="Z41" s="29">
        <v>0</v>
      </c>
      <c r="AA41" s="29">
        <v>0</v>
      </c>
      <c r="AB41" s="29">
        <v>0</v>
      </c>
      <c r="AC41" s="29">
        <v>0</v>
      </c>
      <c r="AD41" s="29">
        <v>5</v>
      </c>
      <c r="AE41" s="29">
        <v>0</v>
      </c>
      <c r="AF41" s="29">
        <v>0</v>
      </c>
      <c r="AG41" s="29">
        <v>0</v>
      </c>
      <c r="AH41" s="29">
        <v>0</v>
      </c>
      <c r="AI41" s="29">
        <v>1</v>
      </c>
      <c r="AJ41" s="29">
        <v>0</v>
      </c>
      <c r="AK41" s="29">
        <v>0</v>
      </c>
      <c r="AL41" s="29">
        <v>0</v>
      </c>
      <c r="AM41" s="17"/>
      <c r="AN41" s="17"/>
      <c r="AO41" s="29" t="s">
        <v>13</v>
      </c>
      <c r="AP41" s="29">
        <v>0</v>
      </c>
      <c r="AQ41" s="29">
        <v>688.71</v>
      </c>
      <c r="AR41" s="29">
        <v>0</v>
      </c>
      <c r="AS41" s="29">
        <v>0</v>
      </c>
      <c r="AT41" s="29">
        <v>0</v>
      </c>
      <c r="AU41" s="29">
        <v>23.68</v>
      </c>
      <c r="AV41" s="29">
        <v>0</v>
      </c>
      <c r="AW41" s="29">
        <v>0</v>
      </c>
      <c r="AX41" s="29">
        <v>0</v>
      </c>
      <c r="AY41" s="29">
        <v>0</v>
      </c>
      <c r="AZ41" s="29">
        <v>0</v>
      </c>
      <c r="BA41" s="29">
        <v>113.53</v>
      </c>
      <c r="BB41" s="29">
        <v>0</v>
      </c>
      <c r="BC41" s="29">
        <v>0</v>
      </c>
      <c r="BD41" s="29">
        <v>0</v>
      </c>
      <c r="BE41" s="29">
        <v>23.68</v>
      </c>
      <c r="BF41" s="29">
        <v>0</v>
      </c>
      <c r="BG41" s="29">
        <v>0</v>
      </c>
      <c r="BH41" s="29">
        <v>0</v>
      </c>
      <c r="BI41" s="29">
        <v>0</v>
      </c>
      <c r="BJ41" s="29">
        <v>0</v>
      </c>
      <c r="BK41" s="29">
        <v>12</v>
      </c>
      <c r="BL41" s="29">
        <v>0</v>
      </c>
      <c r="BM41" s="29">
        <v>0</v>
      </c>
      <c r="BN41" s="29">
        <v>0</v>
      </c>
      <c r="BO41" s="29">
        <v>1</v>
      </c>
      <c r="BP41" s="29">
        <v>0</v>
      </c>
      <c r="BQ41" s="29">
        <v>0</v>
      </c>
      <c r="BR41" s="29">
        <v>0</v>
      </c>
      <c r="BS41" s="29">
        <v>0</v>
      </c>
    </row>
    <row r="42" spans="1:71" s="16" customFormat="1" x14ac:dyDescent="0.25">
      <c r="A42" s="23" t="s">
        <v>52</v>
      </c>
      <c r="B42" s="23">
        <f t="shared" si="6"/>
        <v>6.32</v>
      </c>
      <c r="C42" s="23">
        <f t="shared" si="7"/>
        <v>6.32</v>
      </c>
      <c r="D42" s="23">
        <f t="shared" si="8"/>
        <v>6.3199999999999994</v>
      </c>
      <c r="E42" s="23">
        <f t="shared" si="5"/>
        <v>393.86239999999998</v>
      </c>
      <c r="F42" s="37"/>
      <c r="H42" s="29" t="s">
        <v>52</v>
      </c>
      <c r="I42" s="29">
        <v>0</v>
      </c>
      <c r="J42" s="29">
        <v>0</v>
      </c>
      <c r="K42" s="29">
        <v>0</v>
      </c>
      <c r="L42" s="29">
        <v>0</v>
      </c>
      <c r="M42" s="29">
        <v>0</v>
      </c>
      <c r="N42" s="29">
        <v>0</v>
      </c>
      <c r="O42" s="29">
        <v>6.32</v>
      </c>
      <c r="P42" s="29">
        <v>0</v>
      </c>
      <c r="Q42" s="29">
        <v>0</v>
      </c>
      <c r="R42" s="29">
        <v>0</v>
      </c>
      <c r="S42" s="29">
        <v>0</v>
      </c>
      <c r="T42" s="29">
        <v>0</v>
      </c>
      <c r="U42" s="29">
        <v>0</v>
      </c>
      <c r="V42" s="29">
        <v>0</v>
      </c>
      <c r="W42" s="29">
        <v>0</v>
      </c>
      <c r="X42" s="29">
        <v>0</v>
      </c>
      <c r="Y42" s="29">
        <v>6.32</v>
      </c>
      <c r="Z42" s="29">
        <v>0</v>
      </c>
      <c r="AA42" s="29">
        <v>0</v>
      </c>
      <c r="AB42" s="29">
        <v>0</v>
      </c>
      <c r="AC42" s="29">
        <v>0</v>
      </c>
      <c r="AD42" s="29">
        <v>0</v>
      </c>
      <c r="AE42" s="29">
        <v>0</v>
      </c>
      <c r="AF42" s="29">
        <v>0</v>
      </c>
      <c r="AG42" s="29">
        <v>0</v>
      </c>
      <c r="AH42" s="29">
        <v>0</v>
      </c>
      <c r="AI42" s="29">
        <v>1</v>
      </c>
      <c r="AJ42" s="29">
        <v>0</v>
      </c>
      <c r="AK42" s="29">
        <v>0</v>
      </c>
      <c r="AL42" s="29">
        <v>0</v>
      </c>
      <c r="AM42" s="17"/>
      <c r="AN42" s="17"/>
      <c r="AO42" s="29" t="s">
        <v>52</v>
      </c>
      <c r="AP42" s="29">
        <v>0</v>
      </c>
      <c r="AQ42" s="29">
        <v>854.54</v>
      </c>
      <c r="AR42" s="29">
        <v>0</v>
      </c>
      <c r="AS42" s="29">
        <v>0</v>
      </c>
      <c r="AT42" s="29">
        <v>0</v>
      </c>
      <c r="AU42" s="29">
        <v>25.07</v>
      </c>
      <c r="AV42" s="29">
        <v>0</v>
      </c>
      <c r="AW42" s="29">
        <v>0</v>
      </c>
      <c r="AX42" s="29">
        <v>0</v>
      </c>
      <c r="AY42" s="29">
        <v>0</v>
      </c>
      <c r="AZ42" s="29">
        <v>0</v>
      </c>
      <c r="BA42" s="29">
        <v>134</v>
      </c>
      <c r="BB42" s="29">
        <v>0</v>
      </c>
      <c r="BC42" s="29">
        <v>0</v>
      </c>
      <c r="BD42" s="29">
        <v>0</v>
      </c>
      <c r="BE42" s="29">
        <v>25.07</v>
      </c>
      <c r="BF42" s="29">
        <v>0</v>
      </c>
      <c r="BG42" s="29">
        <v>0</v>
      </c>
      <c r="BH42" s="29">
        <v>0</v>
      </c>
      <c r="BI42" s="29">
        <v>0</v>
      </c>
      <c r="BJ42" s="29">
        <v>0</v>
      </c>
      <c r="BK42" s="29">
        <v>14</v>
      </c>
      <c r="BL42" s="29">
        <v>0</v>
      </c>
      <c r="BM42" s="29">
        <v>0</v>
      </c>
      <c r="BN42" s="29">
        <v>0</v>
      </c>
      <c r="BO42" s="29">
        <v>1</v>
      </c>
      <c r="BP42" s="29">
        <v>0</v>
      </c>
      <c r="BQ42" s="29">
        <v>0</v>
      </c>
      <c r="BR42" s="29">
        <v>0</v>
      </c>
      <c r="BS42" s="29">
        <v>0</v>
      </c>
    </row>
    <row r="43" spans="1:71" s="16" customFormat="1" x14ac:dyDescent="0.25">
      <c r="A43" s="23" t="s">
        <v>14</v>
      </c>
      <c r="B43" s="23">
        <f t="shared" si="6"/>
        <v>8.0399999999999991</v>
      </c>
      <c r="C43" s="23">
        <f t="shared" si="7"/>
        <v>8.0399999999999991</v>
      </c>
      <c r="D43" s="23">
        <f t="shared" si="8"/>
        <v>8.0399999999999991</v>
      </c>
      <c r="E43" s="23">
        <f t="shared" si="5"/>
        <v>501.05279999999993</v>
      </c>
      <c r="F43" s="37"/>
      <c r="H43" s="29" t="s">
        <v>14</v>
      </c>
      <c r="I43" s="29">
        <v>0</v>
      </c>
      <c r="J43" s="29">
        <v>0</v>
      </c>
      <c r="K43" s="29">
        <v>0</v>
      </c>
      <c r="L43" s="29">
        <v>0</v>
      </c>
      <c r="M43" s="29">
        <v>0</v>
      </c>
      <c r="N43" s="29">
        <v>0</v>
      </c>
      <c r="O43" s="29">
        <v>8.0399999999999991</v>
      </c>
      <c r="P43" s="29">
        <v>0</v>
      </c>
      <c r="Q43" s="29">
        <v>0</v>
      </c>
      <c r="R43" s="29">
        <v>0</v>
      </c>
      <c r="S43" s="29">
        <v>0</v>
      </c>
      <c r="T43" s="29">
        <v>0</v>
      </c>
      <c r="U43" s="29">
        <v>0</v>
      </c>
      <c r="V43" s="29">
        <v>0</v>
      </c>
      <c r="W43" s="29">
        <v>0</v>
      </c>
      <c r="X43" s="29">
        <v>0</v>
      </c>
      <c r="Y43" s="29">
        <v>8.0399999999999991</v>
      </c>
      <c r="Z43" s="29">
        <v>0</v>
      </c>
      <c r="AA43" s="29">
        <v>0</v>
      </c>
      <c r="AB43" s="29">
        <v>0</v>
      </c>
      <c r="AC43" s="29">
        <v>0</v>
      </c>
      <c r="AD43" s="29">
        <v>0</v>
      </c>
      <c r="AE43" s="29">
        <v>0</v>
      </c>
      <c r="AF43" s="29">
        <v>0</v>
      </c>
      <c r="AG43" s="29">
        <v>0</v>
      </c>
      <c r="AH43" s="29">
        <v>0</v>
      </c>
      <c r="AI43" s="29">
        <v>1</v>
      </c>
      <c r="AJ43" s="29">
        <v>0</v>
      </c>
      <c r="AK43" s="29">
        <v>0</v>
      </c>
      <c r="AL43" s="29">
        <v>0</v>
      </c>
      <c r="AM43" s="17"/>
      <c r="AN43" s="17"/>
      <c r="AO43" s="29" t="s">
        <v>14</v>
      </c>
      <c r="AP43" s="29">
        <v>0</v>
      </c>
      <c r="AQ43" s="29">
        <v>929.48</v>
      </c>
      <c r="AR43" s="29">
        <v>0</v>
      </c>
      <c r="AS43" s="29">
        <v>0</v>
      </c>
      <c r="AT43" s="29">
        <v>0</v>
      </c>
      <c r="AU43" s="29">
        <v>37.770000000000003</v>
      </c>
      <c r="AV43" s="29">
        <v>0</v>
      </c>
      <c r="AW43" s="29">
        <v>0</v>
      </c>
      <c r="AX43" s="29">
        <v>0</v>
      </c>
      <c r="AY43" s="29">
        <v>0</v>
      </c>
      <c r="AZ43" s="29">
        <v>0</v>
      </c>
      <c r="BA43" s="29">
        <v>128.15</v>
      </c>
      <c r="BB43" s="29">
        <v>0</v>
      </c>
      <c r="BC43" s="29">
        <v>0</v>
      </c>
      <c r="BD43" s="29">
        <v>0</v>
      </c>
      <c r="BE43" s="29">
        <v>37.770000000000003</v>
      </c>
      <c r="BF43" s="29">
        <v>0</v>
      </c>
      <c r="BG43" s="29">
        <v>0</v>
      </c>
      <c r="BH43" s="29">
        <v>0</v>
      </c>
      <c r="BI43" s="29">
        <v>0</v>
      </c>
      <c r="BJ43" s="29">
        <v>0</v>
      </c>
      <c r="BK43" s="29">
        <v>17</v>
      </c>
      <c r="BL43" s="29">
        <v>0</v>
      </c>
      <c r="BM43" s="29">
        <v>0</v>
      </c>
      <c r="BN43" s="29">
        <v>0</v>
      </c>
      <c r="BO43" s="29">
        <v>1</v>
      </c>
      <c r="BP43" s="29">
        <v>0</v>
      </c>
      <c r="BQ43" s="29">
        <v>0</v>
      </c>
      <c r="BR43" s="29">
        <v>0</v>
      </c>
      <c r="BS43" s="29">
        <v>0</v>
      </c>
    </row>
    <row r="44" spans="1:71" s="16" customFormat="1" x14ac:dyDescent="0.25">
      <c r="A44" s="23" t="s">
        <v>15</v>
      </c>
      <c r="B44" s="23">
        <f t="shared" si="6"/>
        <v>9.8000000000000007</v>
      </c>
      <c r="C44" s="23">
        <f t="shared" si="7"/>
        <v>9.8000000000000007</v>
      </c>
      <c r="D44" s="23">
        <f t="shared" si="8"/>
        <v>9.8000000000000007</v>
      </c>
      <c r="E44" s="23">
        <f t="shared" si="5"/>
        <v>610.7360000000001</v>
      </c>
      <c r="F44" s="37"/>
      <c r="H44" s="29" t="s">
        <v>15</v>
      </c>
      <c r="I44" s="29">
        <v>0</v>
      </c>
      <c r="J44" s="29">
        <v>0</v>
      </c>
      <c r="K44" s="29">
        <v>0</v>
      </c>
      <c r="L44" s="29">
        <v>0</v>
      </c>
      <c r="M44" s="29">
        <v>0</v>
      </c>
      <c r="N44" s="29">
        <v>0</v>
      </c>
      <c r="O44" s="29">
        <v>9.8000000000000007</v>
      </c>
      <c r="P44" s="29">
        <v>0</v>
      </c>
      <c r="Q44" s="29">
        <v>0</v>
      </c>
      <c r="R44" s="29">
        <v>0</v>
      </c>
      <c r="S44" s="29">
        <v>0</v>
      </c>
      <c r="T44" s="29">
        <v>0</v>
      </c>
      <c r="U44" s="29">
        <v>0</v>
      </c>
      <c r="V44" s="29">
        <v>0</v>
      </c>
      <c r="W44" s="29">
        <v>0</v>
      </c>
      <c r="X44" s="29">
        <v>0</v>
      </c>
      <c r="Y44" s="29">
        <v>9.8000000000000007</v>
      </c>
      <c r="Z44" s="29">
        <v>0</v>
      </c>
      <c r="AA44" s="29">
        <v>0</v>
      </c>
      <c r="AB44" s="29">
        <v>0</v>
      </c>
      <c r="AC44" s="29">
        <v>0</v>
      </c>
      <c r="AD44" s="29">
        <v>0</v>
      </c>
      <c r="AE44" s="29">
        <v>0</v>
      </c>
      <c r="AF44" s="29">
        <v>0</v>
      </c>
      <c r="AG44" s="29">
        <v>0</v>
      </c>
      <c r="AH44" s="29">
        <v>0</v>
      </c>
      <c r="AI44" s="29">
        <v>1</v>
      </c>
      <c r="AJ44" s="29">
        <v>0</v>
      </c>
      <c r="AK44" s="29">
        <v>0</v>
      </c>
      <c r="AL44" s="29">
        <v>0</v>
      </c>
      <c r="AM44" s="17"/>
      <c r="AN44" s="17"/>
      <c r="AO44" s="29" t="s">
        <v>15</v>
      </c>
      <c r="AP44" s="29">
        <v>0</v>
      </c>
      <c r="AQ44" s="29">
        <v>1190.93</v>
      </c>
      <c r="AR44" s="29">
        <v>0</v>
      </c>
      <c r="AS44" s="29">
        <v>0</v>
      </c>
      <c r="AT44" s="29">
        <v>0</v>
      </c>
      <c r="AU44" s="29">
        <v>36.79</v>
      </c>
      <c r="AV44" s="29">
        <v>0</v>
      </c>
      <c r="AW44" s="29">
        <v>0</v>
      </c>
      <c r="AX44" s="29">
        <v>0</v>
      </c>
      <c r="AY44" s="29">
        <v>0</v>
      </c>
      <c r="AZ44" s="29">
        <v>0</v>
      </c>
      <c r="BA44" s="29">
        <v>148.79</v>
      </c>
      <c r="BB44" s="29">
        <v>0</v>
      </c>
      <c r="BC44" s="29">
        <v>0</v>
      </c>
      <c r="BD44" s="29">
        <v>0</v>
      </c>
      <c r="BE44" s="29">
        <v>36.79</v>
      </c>
      <c r="BF44" s="29">
        <v>0</v>
      </c>
      <c r="BG44" s="29">
        <v>0</v>
      </c>
      <c r="BH44" s="29">
        <v>0</v>
      </c>
      <c r="BI44" s="29">
        <v>0</v>
      </c>
      <c r="BJ44" s="29">
        <v>0</v>
      </c>
      <c r="BK44" s="29">
        <v>24</v>
      </c>
      <c r="BL44" s="29">
        <v>0</v>
      </c>
      <c r="BM44" s="29">
        <v>0</v>
      </c>
      <c r="BN44" s="29">
        <v>0</v>
      </c>
      <c r="BO44" s="29">
        <v>1</v>
      </c>
      <c r="BP44" s="29">
        <v>0</v>
      </c>
      <c r="BQ44" s="29">
        <v>0</v>
      </c>
      <c r="BR44" s="29">
        <v>0</v>
      </c>
      <c r="BS44" s="29">
        <v>0</v>
      </c>
    </row>
    <row r="45" spans="1:71" s="16" customFormat="1" x14ac:dyDescent="0.25">
      <c r="A45" s="23" t="s">
        <v>16</v>
      </c>
      <c r="B45" s="23">
        <f t="shared" si="6"/>
        <v>11.62</v>
      </c>
      <c r="C45" s="23">
        <f t="shared" si="7"/>
        <v>11.62</v>
      </c>
      <c r="D45" s="23">
        <f t="shared" si="8"/>
        <v>11.619999999999997</v>
      </c>
      <c r="E45" s="23">
        <f t="shared" si="5"/>
        <v>724.1583999999998</v>
      </c>
      <c r="F45" s="37"/>
      <c r="H45" s="29" t="s">
        <v>16</v>
      </c>
      <c r="I45" s="29">
        <v>0</v>
      </c>
      <c r="J45" s="29">
        <v>0</v>
      </c>
      <c r="K45" s="29">
        <v>0</v>
      </c>
      <c r="L45" s="29">
        <v>0</v>
      </c>
      <c r="M45" s="29">
        <v>0</v>
      </c>
      <c r="N45" s="29">
        <v>0</v>
      </c>
      <c r="O45" s="29">
        <v>0</v>
      </c>
      <c r="P45" s="29">
        <v>0</v>
      </c>
      <c r="Q45" s="29">
        <v>11.62</v>
      </c>
      <c r="R45" s="29">
        <v>0</v>
      </c>
      <c r="S45" s="29">
        <v>0</v>
      </c>
      <c r="T45" s="29">
        <v>0</v>
      </c>
      <c r="U45" s="29">
        <v>0</v>
      </c>
      <c r="V45" s="29">
        <v>0</v>
      </c>
      <c r="W45" s="29">
        <v>0</v>
      </c>
      <c r="X45" s="29">
        <v>0</v>
      </c>
      <c r="Y45" s="29">
        <v>0</v>
      </c>
      <c r="Z45" s="29">
        <v>0</v>
      </c>
      <c r="AA45" s="29">
        <v>11.62</v>
      </c>
      <c r="AB45" s="29">
        <v>0</v>
      </c>
      <c r="AC45" s="29">
        <v>0</v>
      </c>
      <c r="AD45" s="29">
        <v>0</v>
      </c>
      <c r="AE45" s="29">
        <v>0</v>
      </c>
      <c r="AF45" s="29">
        <v>0</v>
      </c>
      <c r="AG45" s="29">
        <v>0</v>
      </c>
      <c r="AH45" s="29">
        <v>0</v>
      </c>
      <c r="AI45" s="29">
        <v>0</v>
      </c>
      <c r="AJ45" s="29">
        <v>0</v>
      </c>
      <c r="AK45" s="29">
        <v>1</v>
      </c>
      <c r="AL45" s="29">
        <v>0</v>
      </c>
      <c r="AM45" s="17"/>
      <c r="AN45" s="17"/>
      <c r="AO45" s="29" t="s">
        <v>16</v>
      </c>
      <c r="AP45" s="29">
        <v>0</v>
      </c>
      <c r="AQ45" s="29">
        <v>1362.52</v>
      </c>
      <c r="AR45" s="29">
        <v>0</v>
      </c>
      <c r="AS45" s="29">
        <v>0</v>
      </c>
      <c r="AT45" s="29">
        <v>0</v>
      </c>
      <c r="AU45" s="29">
        <v>47.71</v>
      </c>
      <c r="AV45" s="29">
        <v>0</v>
      </c>
      <c r="AW45" s="29">
        <v>0</v>
      </c>
      <c r="AX45" s="29">
        <v>0</v>
      </c>
      <c r="AY45" s="29">
        <v>0</v>
      </c>
      <c r="AZ45" s="29">
        <v>0</v>
      </c>
      <c r="BA45" s="29">
        <v>143.82</v>
      </c>
      <c r="BB45" s="29">
        <v>0</v>
      </c>
      <c r="BC45" s="29">
        <v>0</v>
      </c>
      <c r="BD45" s="29">
        <v>0</v>
      </c>
      <c r="BE45" s="29">
        <v>47.71</v>
      </c>
      <c r="BF45" s="29">
        <v>0</v>
      </c>
      <c r="BG45" s="29">
        <v>0</v>
      </c>
      <c r="BH45" s="29">
        <v>0</v>
      </c>
      <c r="BI45" s="29">
        <v>0</v>
      </c>
      <c r="BJ45" s="29">
        <v>0</v>
      </c>
      <c r="BK45" s="29">
        <v>25</v>
      </c>
      <c r="BL45" s="29">
        <v>0</v>
      </c>
      <c r="BM45" s="29">
        <v>0</v>
      </c>
      <c r="BN45" s="29">
        <v>0</v>
      </c>
      <c r="BO45" s="29">
        <v>1</v>
      </c>
      <c r="BP45" s="29">
        <v>0</v>
      </c>
      <c r="BQ45" s="29">
        <v>0</v>
      </c>
      <c r="BR45" s="29">
        <v>0</v>
      </c>
      <c r="BS45" s="29">
        <v>0</v>
      </c>
    </row>
    <row r="46" spans="1:71" s="16" customFormat="1" x14ac:dyDescent="0.25">
      <c r="A46" s="23" t="s">
        <v>24</v>
      </c>
      <c r="B46" s="23">
        <f t="shared" si="6"/>
        <v>12.84</v>
      </c>
      <c r="C46" s="23">
        <f t="shared" si="7"/>
        <v>12.84</v>
      </c>
      <c r="D46" s="23">
        <f t="shared" si="8"/>
        <v>12.84</v>
      </c>
      <c r="E46" s="23">
        <f t="shared" si="5"/>
        <v>800.18880000000001</v>
      </c>
      <c r="F46" s="37"/>
      <c r="H46" s="29" t="s">
        <v>24</v>
      </c>
      <c r="I46" s="29">
        <v>0</v>
      </c>
      <c r="J46" s="29">
        <v>0</v>
      </c>
      <c r="K46" s="29">
        <v>0</v>
      </c>
      <c r="L46" s="29">
        <v>0</v>
      </c>
      <c r="M46" s="29">
        <v>0</v>
      </c>
      <c r="N46" s="29">
        <v>0</v>
      </c>
      <c r="O46" s="29">
        <v>0</v>
      </c>
      <c r="P46" s="29">
        <v>0</v>
      </c>
      <c r="Q46" s="29">
        <v>12.84</v>
      </c>
      <c r="R46" s="29">
        <v>0</v>
      </c>
      <c r="S46" s="29">
        <v>0</v>
      </c>
      <c r="T46" s="29">
        <v>0</v>
      </c>
      <c r="U46" s="29">
        <v>0</v>
      </c>
      <c r="V46" s="29">
        <v>0</v>
      </c>
      <c r="W46" s="29">
        <v>0</v>
      </c>
      <c r="X46" s="29">
        <v>0</v>
      </c>
      <c r="Y46" s="29">
        <v>0</v>
      </c>
      <c r="Z46" s="29">
        <v>0</v>
      </c>
      <c r="AA46" s="29">
        <v>12.84</v>
      </c>
      <c r="AB46" s="29">
        <v>0</v>
      </c>
      <c r="AC46" s="29">
        <v>0</v>
      </c>
      <c r="AD46" s="29">
        <v>0</v>
      </c>
      <c r="AE46" s="29">
        <v>0</v>
      </c>
      <c r="AF46" s="29">
        <v>0</v>
      </c>
      <c r="AG46" s="29">
        <v>0</v>
      </c>
      <c r="AH46" s="29">
        <v>0</v>
      </c>
      <c r="AI46" s="29">
        <v>0</v>
      </c>
      <c r="AJ46" s="29">
        <v>0</v>
      </c>
      <c r="AK46" s="29">
        <v>1</v>
      </c>
      <c r="AL46" s="29">
        <v>0</v>
      </c>
      <c r="AM46" s="17"/>
      <c r="AN46" s="17"/>
      <c r="AO46" s="29" t="s">
        <v>24</v>
      </c>
      <c r="AP46" s="29">
        <v>0</v>
      </c>
      <c r="AQ46" s="29">
        <v>1562.51</v>
      </c>
      <c r="AR46" s="29">
        <v>0</v>
      </c>
      <c r="AS46" s="29">
        <v>0</v>
      </c>
      <c r="AT46" s="29">
        <v>0</v>
      </c>
      <c r="AU46" s="29">
        <v>54.68</v>
      </c>
      <c r="AV46" s="29">
        <v>0</v>
      </c>
      <c r="AW46" s="29">
        <v>0</v>
      </c>
      <c r="AX46" s="29">
        <v>0</v>
      </c>
      <c r="AY46" s="29">
        <v>0</v>
      </c>
      <c r="AZ46" s="29">
        <v>0</v>
      </c>
      <c r="BA46" s="29">
        <v>157.08000000000001</v>
      </c>
      <c r="BB46" s="29">
        <v>0</v>
      </c>
      <c r="BC46" s="29">
        <v>0</v>
      </c>
      <c r="BD46" s="29">
        <v>0</v>
      </c>
      <c r="BE46" s="29">
        <v>50.97</v>
      </c>
      <c r="BF46" s="29">
        <v>0</v>
      </c>
      <c r="BG46" s="29">
        <v>0</v>
      </c>
      <c r="BH46" s="29">
        <v>0</v>
      </c>
      <c r="BI46" s="29">
        <v>0</v>
      </c>
      <c r="BJ46" s="29">
        <v>0</v>
      </c>
      <c r="BK46" s="29">
        <v>28</v>
      </c>
      <c r="BL46" s="29">
        <v>0</v>
      </c>
      <c r="BM46" s="29">
        <v>0</v>
      </c>
      <c r="BN46" s="29">
        <v>0</v>
      </c>
      <c r="BO46" s="29">
        <v>2</v>
      </c>
      <c r="BP46" s="29">
        <v>0</v>
      </c>
      <c r="BQ46" s="29">
        <v>0</v>
      </c>
      <c r="BR46" s="29">
        <v>0</v>
      </c>
      <c r="BS46" s="29">
        <v>0</v>
      </c>
    </row>
    <row r="47" spans="1:71" s="16" customFormat="1" x14ac:dyDescent="0.25">
      <c r="A47" s="23" t="s">
        <v>53</v>
      </c>
      <c r="B47" s="23">
        <f t="shared" si="6"/>
        <v>14.67</v>
      </c>
      <c r="C47" s="23">
        <f t="shared" si="7"/>
        <v>14.67</v>
      </c>
      <c r="D47" s="23">
        <f t="shared" si="8"/>
        <v>14.67</v>
      </c>
      <c r="E47" s="23">
        <f t="shared" si="5"/>
        <v>914.23440000000005</v>
      </c>
      <c r="F47" s="37"/>
      <c r="H47" s="29" t="s">
        <v>53</v>
      </c>
      <c r="I47" s="29">
        <v>0</v>
      </c>
      <c r="J47" s="29">
        <v>0</v>
      </c>
      <c r="K47" s="29">
        <v>0</v>
      </c>
      <c r="L47" s="29">
        <v>0</v>
      </c>
      <c r="M47" s="29">
        <v>0</v>
      </c>
      <c r="N47" s="29">
        <v>0</v>
      </c>
      <c r="O47" s="29">
        <v>1.08</v>
      </c>
      <c r="P47" s="29">
        <v>0</v>
      </c>
      <c r="Q47" s="29">
        <v>13.59</v>
      </c>
      <c r="R47" s="29">
        <v>0</v>
      </c>
      <c r="S47" s="29">
        <v>0</v>
      </c>
      <c r="T47" s="29">
        <v>0</v>
      </c>
      <c r="U47" s="29">
        <v>0</v>
      </c>
      <c r="V47" s="29">
        <v>0</v>
      </c>
      <c r="W47" s="29">
        <v>0</v>
      </c>
      <c r="X47" s="29">
        <v>0</v>
      </c>
      <c r="Y47" s="29">
        <v>1.08</v>
      </c>
      <c r="Z47" s="29">
        <v>0</v>
      </c>
      <c r="AA47" s="29">
        <v>13.59</v>
      </c>
      <c r="AB47" s="29">
        <v>0</v>
      </c>
      <c r="AC47" s="29">
        <v>0</v>
      </c>
      <c r="AD47" s="29">
        <v>0</v>
      </c>
      <c r="AE47" s="29">
        <v>0</v>
      </c>
      <c r="AF47" s="29">
        <v>0</v>
      </c>
      <c r="AG47" s="29">
        <v>0</v>
      </c>
      <c r="AH47" s="29">
        <v>0</v>
      </c>
      <c r="AI47" s="29">
        <v>1</v>
      </c>
      <c r="AJ47" s="29">
        <v>0</v>
      </c>
      <c r="AK47" s="29">
        <v>1</v>
      </c>
      <c r="AL47" s="29">
        <v>0</v>
      </c>
      <c r="AM47" s="17"/>
      <c r="AN47" s="17"/>
      <c r="AO47" s="29" t="s">
        <v>53</v>
      </c>
      <c r="AP47" s="29">
        <v>0</v>
      </c>
      <c r="AQ47" s="29">
        <v>1560.67</v>
      </c>
      <c r="AR47" s="29">
        <v>0</v>
      </c>
      <c r="AS47" s="29">
        <v>0</v>
      </c>
      <c r="AT47" s="29">
        <v>0</v>
      </c>
      <c r="AU47" s="29">
        <v>65.17</v>
      </c>
      <c r="AV47" s="29">
        <v>0</v>
      </c>
      <c r="AW47" s="29">
        <v>0</v>
      </c>
      <c r="AX47" s="29">
        <v>0</v>
      </c>
      <c r="AY47" s="29">
        <v>0</v>
      </c>
      <c r="AZ47" s="29">
        <v>0</v>
      </c>
      <c r="BA47" s="29">
        <v>166.73</v>
      </c>
      <c r="BB47" s="29">
        <v>0</v>
      </c>
      <c r="BC47" s="29">
        <v>0</v>
      </c>
      <c r="BD47" s="29">
        <v>0</v>
      </c>
      <c r="BE47" s="29">
        <v>55.28</v>
      </c>
      <c r="BF47" s="29">
        <v>0</v>
      </c>
      <c r="BG47" s="29">
        <v>0</v>
      </c>
      <c r="BH47" s="29">
        <v>0</v>
      </c>
      <c r="BI47" s="29">
        <v>0</v>
      </c>
      <c r="BJ47" s="29">
        <v>0</v>
      </c>
      <c r="BK47" s="29">
        <v>24</v>
      </c>
      <c r="BL47" s="29">
        <v>0</v>
      </c>
      <c r="BM47" s="29">
        <v>0</v>
      </c>
      <c r="BN47" s="29">
        <v>0</v>
      </c>
      <c r="BO47" s="29">
        <v>2</v>
      </c>
      <c r="BP47" s="29">
        <v>0</v>
      </c>
      <c r="BQ47" s="29">
        <v>0</v>
      </c>
      <c r="BR47" s="29">
        <v>0</v>
      </c>
      <c r="BS47" s="29">
        <v>0</v>
      </c>
    </row>
    <row r="48" spans="1:71" s="16" customFormat="1" x14ac:dyDescent="0.25">
      <c r="A48" s="23" t="s">
        <v>54</v>
      </c>
      <c r="B48" s="23">
        <f t="shared" si="6"/>
        <v>16.53</v>
      </c>
      <c r="C48" s="23">
        <f t="shared" si="7"/>
        <v>16.53</v>
      </c>
      <c r="D48" s="23">
        <f t="shared" si="8"/>
        <v>16.53</v>
      </c>
      <c r="E48" s="23">
        <f t="shared" si="5"/>
        <v>1030.1496</v>
      </c>
      <c r="F48" s="37"/>
      <c r="H48" s="29" t="s">
        <v>54</v>
      </c>
      <c r="I48" s="29">
        <v>0</v>
      </c>
      <c r="J48" s="29">
        <v>0</v>
      </c>
      <c r="K48" s="29">
        <v>0</v>
      </c>
      <c r="L48" s="29">
        <v>0</v>
      </c>
      <c r="M48" s="29">
        <v>0</v>
      </c>
      <c r="N48" s="29">
        <v>0</v>
      </c>
      <c r="O48" s="29">
        <v>2.8</v>
      </c>
      <c r="P48" s="29">
        <v>0</v>
      </c>
      <c r="Q48" s="29">
        <v>13.73</v>
      </c>
      <c r="R48" s="29">
        <v>0</v>
      </c>
      <c r="S48" s="29">
        <v>0</v>
      </c>
      <c r="T48" s="29">
        <v>0</v>
      </c>
      <c r="U48" s="29">
        <v>0</v>
      </c>
      <c r="V48" s="29">
        <v>0</v>
      </c>
      <c r="W48" s="29">
        <v>0</v>
      </c>
      <c r="X48" s="29">
        <v>0</v>
      </c>
      <c r="Y48" s="29">
        <v>2.8</v>
      </c>
      <c r="Z48" s="29">
        <v>0</v>
      </c>
      <c r="AA48" s="29">
        <v>13.73</v>
      </c>
      <c r="AB48" s="29">
        <v>0</v>
      </c>
      <c r="AC48" s="29">
        <v>0</v>
      </c>
      <c r="AD48" s="29">
        <v>0</v>
      </c>
      <c r="AE48" s="29">
        <v>0</v>
      </c>
      <c r="AF48" s="29">
        <v>0</v>
      </c>
      <c r="AG48" s="29">
        <v>0</v>
      </c>
      <c r="AH48" s="29">
        <v>0</v>
      </c>
      <c r="AI48" s="29">
        <v>1</v>
      </c>
      <c r="AJ48" s="29">
        <v>0</v>
      </c>
      <c r="AK48" s="29">
        <v>1</v>
      </c>
      <c r="AL48" s="29">
        <v>0</v>
      </c>
      <c r="AM48" s="17"/>
      <c r="AN48" s="17"/>
      <c r="AO48" s="29" t="s">
        <v>54</v>
      </c>
      <c r="AP48" s="29">
        <v>0</v>
      </c>
      <c r="AQ48" s="29">
        <v>1848.45</v>
      </c>
      <c r="AR48" s="29">
        <v>0</v>
      </c>
      <c r="AS48" s="29">
        <v>0</v>
      </c>
      <c r="AT48" s="29">
        <v>0</v>
      </c>
      <c r="AU48" s="29">
        <v>80.260000000000005</v>
      </c>
      <c r="AV48" s="29">
        <v>0</v>
      </c>
      <c r="AW48" s="29">
        <v>0</v>
      </c>
      <c r="AX48" s="29">
        <v>0</v>
      </c>
      <c r="AY48" s="29">
        <v>0</v>
      </c>
      <c r="AZ48" s="29">
        <v>0</v>
      </c>
      <c r="BA48" s="29">
        <v>175.05</v>
      </c>
      <c r="BB48" s="29">
        <v>0</v>
      </c>
      <c r="BC48" s="29">
        <v>0</v>
      </c>
      <c r="BD48" s="29">
        <v>0</v>
      </c>
      <c r="BE48" s="29">
        <v>61.73</v>
      </c>
      <c r="BF48" s="29">
        <v>0</v>
      </c>
      <c r="BG48" s="29">
        <v>0</v>
      </c>
      <c r="BH48" s="29">
        <v>0</v>
      </c>
      <c r="BI48" s="29">
        <v>0</v>
      </c>
      <c r="BJ48" s="29">
        <v>0</v>
      </c>
      <c r="BK48" s="29">
        <v>31</v>
      </c>
      <c r="BL48" s="29">
        <v>0</v>
      </c>
      <c r="BM48" s="29">
        <v>0</v>
      </c>
      <c r="BN48" s="29">
        <v>0</v>
      </c>
      <c r="BO48" s="29">
        <v>3</v>
      </c>
      <c r="BP48" s="29">
        <v>0</v>
      </c>
      <c r="BQ48" s="29">
        <v>0</v>
      </c>
      <c r="BR48" s="29">
        <v>0</v>
      </c>
      <c r="BS48" s="29">
        <v>0</v>
      </c>
    </row>
    <row r="49" spans="1:71" s="16" customFormat="1" x14ac:dyDescent="0.25">
      <c r="A49" s="23" t="s">
        <v>55</v>
      </c>
      <c r="B49" s="23">
        <f t="shared" si="6"/>
        <v>18.419999999999998</v>
      </c>
      <c r="C49" s="23">
        <f t="shared" si="7"/>
        <v>18.419999999999998</v>
      </c>
      <c r="D49" s="23">
        <f t="shared" si="8"/>
        <v>18.419999999999998</v>
      </c>
      <c r="E49" s="23">
        <f t="shared" si="5"/>
        <v>1147.9343999999999</v>
      </c>
      <c r="F49" s="37"/>
      <c r="H49" s="29" t="s">
        <v>55</v>
      </c>
      <c r="I49" s="29">
        <v>0</v>
      </c>
      <c r="J49" s="29">
        <v>0</v>
      </c>
      <c r="K49" s="29">
        <v>0</v>
      </c>
      <c r="L49" s="29">
        <v>0</v>
      </c>
      <c r="M49" s="29">
        <v>0</v>
      </c>
      <c r="N49" s="29">
        <v>0</v>
      </c>
      <c r="O49" s="29">
        <v>4.5599999999999996</v>
      </c>
      <c r="P49" s="29">
        <v>0</v>
      </c>
      <c r="Q49" s="29">
        <v>13.86</v>
      </c>
      <c r="R49" s="29">
        <v>0</v>
      </c>
      <c r="S49" s="29">
        <v>0</v>
      </c>
      <c r="T49" s="29">
        <v>0</v>
      </c>
      <c r="U49" s="29">
        <v>0</v>
      </c>
      <c r="V49" s="29">
        <v>0</v>
      </c>
      <c r="W49" s="29">
        <v>0</v>
      </c>
      <c r="X49" s="29">
        <v>0</v>
      </c>
      <c r="Y49" s="29">
        <v>4.5599999999999996</v>
      </c>
      <c r="Z49" s="29">
        <v>0</v>
      </c>
      <c r="AA49" s="29">
        <v>13.86</v>
      </c>
      <c r="AB49" s="29">
        <v>0</v>
      </c>
      <c r="AC49" s="29">
        <v>0</v>
      </c>
      <c r="AD49" s="29">
        <v>0</v>
      </c>
      <c r="AE49" s="29">
        <v>0</v>
      </c>
      <c r="AF49" s="29">
        <v>0</v>
      </c>
      <c r="AG49" s="29">
        <v>0</v>
      </c>
      <c r="AH49" s="29">
        <v>0</v>
      </c>
      <c r="AI49" s="29">
        <v>1</v>
      </c>
      <c r="AJ49" s="29">
        <v>0</v>
      </c>
      <c r="AK49" s="29">
        <v>1</v>
      </c>
      <c r="AL49" s="29">
        <v>0</v>
      </c>
      <c r="AM49" s="17"/>
      <c r="AN49" s="17"/>
      <c r="AO49" s="29" t="s">
        <v>55</v>
      </c>
      <c r="AP49" s="29">
        <v>0</v>
      </c>
      <c r="AQ49" s="29">
        <v>2527.48</v>
      </c>
      <c r="AR49" s="29">
        <v>0</v>
      </c>
      <c r="AS49" s="29">
        <v>0</v>
      </c>
      <c r="AT49" s="29">
        <v>0</v>
      </c>
      <c r="AU49" s="29">
        <v>96.58</v>
      </c>
      <c r="AV49" s="29">
        <v>0</v>
      </c>
      <c r="AW49" s="29">
        <v>0</v>
      </c>
      <c r="AX49" s="29">
        <v>0</v>
      </c>
      <c r="AY49" s="29">
        <v>0</v>
      </c>
      <c r="AZ49" s="29">
        <v>0</v>
      </c>
      <c r="BA49" s="29">
        <v>185.32</v>
      </c>
      <c r="BB49" s="29">
        <v>0</v>
      </c>
      <c r="BC49" s="29">
        <v>0</v>
      </c>
      <c r="BD49" s="29">
        <v>0</v>
      </c>
      <c r="BE49" s="29">
        <v>66.3</v>
      </c>
      <c r="BF49" s="29">
        <v>0</v>
      </c>
      <c r="BG49" s="29">
        <v>0</v>
      </c>
      <c r="BH49" s="29">
        <v>0</v>
      </c>
      <c r="BI49" s="29">
        <v>0</v>
      </c>
      <c r="BJ49" s="29">
        <v>0</v>
      </c>
      <c r="BK49" s="29">
        <v>44</v>
      </c>
      <c r="BL49" s="29">
        <v>0</v>
      </c>
      <c r="BM49" s="29">
        <v>0</v>
      </c>
      <c r="BN49" s="29">
        <v>0</v>
      </c>
      <c r="BO49" s="29">
        <v>3</v>
      </c>
      <c r="BP49" s="29">
        <v>0</v>
      </c>
      <c r="BQ49" s="29">
        <v>0</v>
      </c>
      <c r="BR49" s="29">
        <v>0</v>
      </c>
      <c r="BS49" s="29">
        <v>0</v>
      </c>
    </row>
    <row r="50" spans="1:71" s="16" customFormat="1" x14ac:dyDescent="0.25">
      <c r="A50" s="23" t="s">
        <v>56</v>
      </c>
      <c r="B50" s="23">
        <f t="shared" si="6"/>
        <v>29.9</v>
      </c>
      <c r="C50" s="23">
        <f t="shared" si="7"/>
        <v>29.9</v>
      </c>
      <c r="D50" s="23">
        <f t="shared" si="8"/>
        <v>29.899999999999995</v>
      </c>
      <c r="E50" s="23">
        <f t="shared" si="5"/>
        <v>1863.3679999999997</v>
      </c>
      <c r="F50" s="37"/>
      <c r="H50" s="29" t="s">
        <v>56</v>
      </c>
      <c r="I50" s="29">
        <v>0</v>
      </c>
      <c r="J50" s="29">
        <v>9.56</v>
      </c>
      <c r="K50" s="29">
        <v>0</v>
      </c>
      <c r="L50" s="29">
        <v>0</v>
      </c>
      <c r="M50" s="29">
        <v>0</v>
      </c>
      <c r="N50" s="29">
        <v>0</v>
      </c>
      <c r="O50" s="29">
        <v>6.34</v>
      </c>
      <c r="P50" s="29">
        <v>0</v>
      </c>
      <c r="Q50" s="29">
        <v>14</v>
      </c>
      <c r="R50" s="29">
        <v>0</v>
      </c>
      <c r="S50" s="29">
        <v>0</v>
      </c>
      <c r="T50" s="29">
        <v>9.56</v>
      </c>
      <c r="U50" s="29">
        <v>0</v>
      </c>
      <c r="V50" s="29">
        <v>0</v>
      </c>
      <c r="W50" s="29">
        <v>0</v>
      </c>
      <c r="X50" s="29">
        <v>0</v>
      </c>
      <c r="Y50" s="29">
        <v>6.34</v>
      </c>
      <c r="Z50" s="29">
        <v>0</v>
      </c>
      <c r="AA50" s="29">
        <v>14</v>
      </c>
      <c r="AB50" s="29">
        <v>0</v>
      </c>
      <c r="AC50" s="29">
        <v>0</v>
      </c>
      <c r="AD50" s="29">
        <v>1</v>
      </c>
      <c r="AE50" s="29">
        <v>0</v>
      </c>
      <c r="AF50" s="29">
        <v>0</v>
      </c>
      <c r="AG50" s="29">
        <v>0</v>
      </c>
      <c r="AH50" s="29">
        <v>0</v>
      </c>
      <c r="AI50" s="29">
        <v>1</v>
      </c>
      <c r="AJ50" s="29">
        <v>0</v>
      </c>
      <c r="AK50" s="29">
        <v>1</v>
      </c>
      <c r="AL50" s="29">
        <v>0</v>
      </c>
      <c r="AM50" s="17"/>
      <c r="AN50" s="17"/>
      <c r="AO50" s="29" t="s">
        <v>56</v>
      </c>
      <c r="AP50" s="29">
        <v>0</v>
      </c>
      <c r="AQ50" s="29">
        <v>2960.27</v>
      </c>
      <c r="AR50" s="29">
        <v>0</v>
      </c>
      <c r="AS50" s="29">
        <v>0</v>
      </c>
      <c r="AT50" s="29">
        <v>0</v>
      </c>
      <c r="AU50" s="29">
        <v>111.08</v>
      </c>
      <c r="AV50" s="29">
        <v>0</v>
      </c>
      <c r="AW50" s="29">
        <v>0</v>
      </c>
      <c r="AX50" s="29">
        <v>0</v>
      </c>
      <c r="AY50" s="29">
        <v>0</v>
      </c>
      <c r="AZ50" s="29">
        <v>0</v>
      </c>
      <c r="BA50" s="29">
        <v>192.66</v>
      </c>
      <c r="BB50" s="29">
        <v>0</v>
      </c>
      <c r="BC50" s="29">
        <v>0</v>
      </c>
      <c r="BD50" s="29">
        <v>0</v>
      </c>
      <c r="BE50" s="29">
        <v>72.05</v>
      </c>
      <c r="BF50" s="29">
        <v>0</v>
      </c>
      <c r="BG50" s="29">
        <v>0</v>
      </c>
      <c r="BH50" s="29">
        <v>0</v>
      </c>
      <c r="BI50" s="29">
        <v>0</v>
      </c>
      <c r="BJ50" s="29">
        <v>0</v>
      </c>
      <c r="BK50" s="29">
        <v>52</v>
      </c>
      <c r="BL50" s="29">
        <v>0</v>
      </c>
      <c r="BM50" s="29">
        <v>0</v>
      </c>
      <c r="BN50" s="29">
        <v>0</v>
      </c>
      <c r="BO50" s="29">
        <v>3</v>
      </c>
      <c r="BP50" s="29">
        <v>0</v>
      </c>
      <c r="BQ50" s="29">
        <v>0</v>
      </c>
      <c r="BR50" s="29">
        <v>0</v>
      </c>
      <c r="BS50" s="29">
        <v>0</v>
      </c>
    </row>
    <row r="51" spans="1:71" s="16" customFormat="1" x14ac:dyDescent="0.25">
      <c r="A51" s="30"/>
      <c r="B51" s="30"/>
      <c r="C51" s="30"/>
      <c r="D51" s="30"/>
      <c r="E51" s="30"/>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7"/>
      <c r="BK51" s="17"/>
      <c r="BL51" s="17"/>
      <c r="BM51" s="17"/>
      <c r="BN51" s="17"/>
      <c r="BO51" s="17"/>
      <c r="BP51" s="17"/>
      <c r="BQ51" s="17"/>
      <c r="BR51" s="17"/>
      <c r="BS51" s="17"/>
    </row>
    <row r="52" spans="1:71" s="16" customFormat="1" x14ac:dyDescent="0.25">
      <c r="H52" s="37" t="s">
        <v>71</v>
      </c>
      <c r="I52" s="37"/>
      <c r="J52" s="37"/>
      <c r="K52" s="37"/>
      <c r="L52" s="37"/>
      <c r="M52" s="37"/>
      <c r="N52" s="37"/>
      <c r="O52" s="37"/>
      <c r="P52" s="37"/>
      <c r="Q52" s="37"/>
      <c r="R52" s="37"/>
      <c r="S52" s="37"/>
      <c r="T52" s="37"/>
      <c r="U52" s="37"/>
      <c r="V52" s="37"/>
      <c r="W52" s="37"/>
      <c r="X52" s="37"/>
      <c r="Y52" s="37"/>
      <c r="Z52" s="37"/>
      <c r="AA52" s="37"/>
      <c r="AB52" s="37"/>
      <c r="AC52" s="37"/>
      <c r="AD52" s="37"/>
      <c r="AE52" s="37"/>
      <c r="AF52" s="37"/>
      <c r="AG52" s="37"/>
      <c r="AH52" s="37"/>
      <c r="AI52" s="37"/>
      <c r="AJ52" s="37"/>
      <c r="AK52" s="37"/>
      <c r="AL52" s="37"/>
      <c r="AM52" s="17"/>
      <c r="AN52" s="17"/>
      <c r="AO52" s="37" t="s">
        <v>68</v>
      </c>
      <c r="AP52" s="37"/>
      <c r="AQ52" s="37"/>
      <c r="AR52" s="37"/>
      <c r="AS52" s="37"/>
      <c r="AT52" s="37"/>
      <c r="AU52" s="37"/>
      <c r="AV52" s="37"/>
      <c r="AW52" s="37"/>
      <c r="AX52" s="37"/>
      <c r="AY52" s="37"/>
      <c r="AZ52" s="37"/>
      <c r="BA52" s="37"/>
      <c r="BB52" s="37"/>
      <c r="BC52" s="37"/>
      <c r="BD52" s="37"/>
      <c r="BE52" s="37"/>
      <c r="BF52" s="37"/>
      <c r="BG52" s="37"/>
      <c r="BH52" s="37"/>
      <c r="BI52" s="37"/>
    </row>
    <row r="53" spans="1:71" s="16" customFormat="1" ht="15.75" x14ac:dyDescent="0.25">
      <c r="A53" s="260" t="s">
        <v>8</v>
      </c>
      <c r="B53" s="260"/>
      <c r="C53" s="260"/>
      <c r="D53" s="260"/>
      <c r="E53" s="260"/>
      <c r="H53" s="29"/>
      <c r="I53" s="29" t="s">
        <v>40</v>
      </c>
      <c r="J53" s="29" t="s">
        <v>40</v>
      </c>
      <c r="K53" s="29" t="s">
        <v>40</v>
      </c>
      <c r="L53" s="29" t="s">
        <v>40</v>
      </c>
      <c r="M53" s="29" t="s">
        <v>40</v>
      </c>
      <c r="N53" s="29" t="s">
        <v>40</v>
      </c>
      <c r="O53" s="29" t="s">
        <v>40</v>
      </c>
      <c r="P53" s="29" t="s">
        <v>40</v>
      </c>
      <c r="Q53" s="29" t="s">
        <v>40</v>
      </c>
      <c r="R53" s="29" t="s">
        <v>40</v>
      </c>
      <c r="S53" s="29" t="s">
        <v>41</v>
      </c>
      <c r="T53" s="29" t="s">
        <v>41</v>
      </c>
      <c r="U53" s="29" t="s">
        <v>41</v>
      </c>
      <c r="V53" s="29" t="s">
        <v>41</v>
      </c>
      <c r="W53" s="29" t="s">
        <v>41</v>
      </c>
      <c r="X53" s="29" t="s">
        <v>41</v>
      </c>
      <c r="Y53" s="29" t="s">
        <v>41</v>
      </c>
      <c r="Z53" s="29" t="s">
        <v>41</v>
      </c>
      <c r="AA53" s="29" t="s">
        <v>41</v>
      </c>
      <c r="AB53" s="29" t="s">
        <v>41</v>
      </c>
      <c r="AC53" s="29" t="s">
        <v>42</v>
      </c>
      <c r="AD53" s="29" t="s">
        <v>42</v>
      </c>
      <c r="AE53" s="29" t="s">
        <v>42</v>
      </c>
      <c r="AF53" s="29" t="s">
        <v>42</v>
      </c>
      <c r="AG53" s="29" t="s">
        <v>42</v>
      </c>
      <c r="AH53" s="29" t="s">
        <v>42</v>
      </c>
      <c r="AI53" s="29" t="s">
        <v>42</v>
      </c>
      <c r="AJ53" s="29" t="s">
        <v>42</v>
      </c>
      <c r="AK53" s="29" t="s">
        <v>42</v>
      </c>
      <c r="AL53" s="29" t="s">
        <v>42</v>
      </c>
      <c r="AM53" s="17"/>
      <c r="AN53" s="17"/>
      <c r="AO53" s="29"/>
      <c r="AP53" s="29" t="s">
        <v>40</v>
      </c>
      <c r="AQ53" s="29" t="s">
        <v>40</v>
      </c>
      <c r="AR53" s="29" t="s">
        <v>40</v>
      </c>
      <c r="AS53" s="29" t="s">
        <v>40</v>
      </c>
      <c r="AT53" s="29" t="s">
        <v>40</v>
      </c>
      <c r="AU53" s="29" t="s">
        <v>40</v>
      </c>
      <c r="AV53" s="29" t="s">
        <v>40</v>
      </c>
      <c r="AW53" s="29" t="s">
        <v>40</v>
      </c>
      <c r="AX53" s="29" t="s">
        <v>40</v>
      </c>
      <c r="AY53" s="29" t="s">
        <v>40</v>
      </c>
      <c r="AZ53" s="29" t="s">
        <v>41</v>
      </c>
      <c r="BA53" s="29" t="s">
        <v>41</v>
      </c>
      <c r="BB53" s="29" t="s">
        <v>41</v>
      </c>
      <c r="BC53" s="29" t="s">
        <v>41</v>
      </c>
      <c r="BD53" s="29" t="s">
        <v>41</v>
      </c>
      <c r="BE53" s="29" t="s">
        <v>41</v>
      </c>
      <c r="BF53" s="29" t="s">
        <v>41</v>
      </c>
      <c r="BG53" s="29" t="s">
        <v>41</v>
      </c>
      <c r="BH53" s="29" t="s">
        <v>41</v>
      </c>
      <c r="BI53" s="29" t="s">
        <v>41</v>
      </c>
      <c r="BJ53" s="29" t="s">
        <v>42</v>
      </c>
      <c r="BK53" s="29" t="s">
        <v>42</v>
      </c>
      <c r="BL53" s="29" t="s">
        <v>42</v>
      </c>
      <c r="BM53" s="29" t="s">
        <v>42</v>
      </c>
      <c r="BN53" s="29" t="s">
        <v>42</v>
      </c>
      <c r="BO53" s="29" t="s">
        <v>42</v>
      </c>
      <c r="BP53" s="29" t="s">
        <v>42</v>
      </c>
      <c r="BQ53" s="29" t="s">
        <v>42</v>
      </c>
      <c r="BR53" s="29" t="s">
        <v>42</v>
      </c>
      <c r="BS53" s="29" t="s">
        <v>42</v>
      </c>
    </row>
    <row r="54" spans="1:71" s="16" customFormat="1" ht="45.75" thickBot="1" x14ac:dyDescent="0.3">
      <c r="A54" s="21" t="s">
        <v>4</v>
      </c>
      <c r="B54" s="22" t="s">
        <v>17</v>
      </c>
      <c r="C54" s="22" t="s">
        <v>5</v>
      </c>
      <c r="D54" s="6" t="s">
        <v>0</v>
      </c>
      <c r="E54" s="22" t="s">
        <v>7</v>
      </c>
      <c r="H54" s="28" t="s">
        <v>4</v>
      </c>
      <c r="I54" s="28" t="s">
        <v>43</v>
      </c>
      <c r="J54" s="28" t="s">
        <v>44</v>
      </c>
      <c r="K54" s="28" t="s">
        <v>57</v>
      </c>
      <c r="L54" s="28" t="s">
        <v>50</v>
      </c>
      <c r="M54" s="28" t="s">
        <v>47</v>
      </c>
      <c r="N54" s="28" t="s">
        <v>48</v>
      </c>
      <c r="O54" s="28" t="s">
        <v>46</v>
      </c>
      <c r="P54" s="28" t="s">
        <v>51</v>
      </c>
      <c r="Q54" s="28" t="s">
        <v>49</v>
      </c>
      <c r="R54" s="28" t="s">
        <v>45</v>
      </c>
      <c r="S54" s="28" t="s">
        <v>43</v>
      </c>
      <c r="T54" s="28" t="s">
        <v>44</v>
      </c>
      <c r="U54" s="28" t="s">
        <v>57</v>
      </c>
      <c r="V54" s="28" t="s">
        <v>50</v>
      </c>
      <c r="W54" s="28" t="s">
        <v>47</v>
      </c>
      <c r="X54" s="28" t="s">
        <v>48</v>
      </c>
      <c r="Y54" s="28" t="s">
        <v>46</v>
      </c>
      <c r="Z54" s="28" t="s">
        <v>51</v>
      </c>
      <c r="AA54" s="28" t="s">
        <v>49</v>
      </c>
      <c r="AB54" s="28" t="s">
        <v>45</v>
      </c>
      <c r="AC54" s="28" t="s">
        <v>43</v>
      </c>
      <c r="AD54" s="28" t="s">
        <v>44</v>
      </c>
      <c r="AE54" s="28" t="s">
        <v>57</v>
      </c>
      <c r="AF54" s="28" t="s">
        <v>50</v>
      </c>
      <c r="AG54" s="28" t="s">
        <v>47</v>
      </c>
      <c r="AH54" s="28" t="s">
        <v>48</v>
      </c>
      <c r="AI54" s="28" t="s">
        <v>46</v>
      </c>
      <c r="AJ54" s="28" t="s">
        <v>51</v>
      </c>
      <c r="AK54" s="28" t="s">
        <v>49</v>
      </c>
      <c r="AL54" s="28" t="s">
        <v>45</v>
      </c>
      <c r="AM54" s="17"/>
      <c r="AN54" s="17"/>
      <c r="AO54" s="28" t="s">
        <v>4</v>
      </c>
      <c r="AP54" s="28" t="s">
        <v>43</v>
      </c>
      <c r="AQ54" s="28" t="s">
        <v>44</v>
      </c>
      <c r="AR54" s="28" t="s">
        <v>57</v>
      </c>
      <c r="AS54" s="28" t="s">
        <v>50</v>
      </c>
      <c r="AT54" s="28" t="s">
        <v>47</v>
      </c>
      <c r="AU54" s="28" t="s">
        <v>48</v>
      </c>
      <c r="AV54" s="28" t="s">
        <v>46</v>
      </c>
      <c r="AW54" s="28" t="s">
        <v>51</v>
      </c>
      <c r="AX54" s="28" t="s">
        <v>49</v>
      </c>
      <c r="AY54" s="28" t="s">
        <v>45</v>
      </c>
      <c r="AZ54" s="28" t="s">
        <v>43</v>
      </c>
      <c r="BA54" s="28" t="s">
        <v>44</v>
      </c>
      <c r="BB54" s="28" t="s">
        <v>57</v>
      </c>
      <c r="BC54" s="28" t="s">
        <v>50</v>
      </c>
      <c r="BD54" s="28" t="s">
        <v>47</v>
      </c>
      <c r="BE54" s="28" t="s">
        <v>48</v>
      </c>
      <c r="BF54" s="28" t="s">
        <v>46</v>
      </c>
      <c r="BG54" s="28" t="s">
        <v>51</v>
      </c>
      <c r="BH54" s="28" t="s">
        <v>49</v>
      </c>
      <c r="BI54" s="28" t="s">
        <v>45</v>
      </c>
      <c r="BJ54" s="28" t="s">
        <v>43</v>
      </c>
      <c r="BK54" s="28" t="s">
        <v>44</v>
      </c>
      <c r="BL54" s="28" t="s">
        <v>57</v>
      </c>
      <c r="BM54" s="28" t="s">
        <v>50</v>
      </c>
      <c r="BN54" s="28" t="s">
        <v>47</v>
      </c>
      <c r="BO54" s="28" t="s">
        <v>48</v>
      </c>
      <c r="BP54" s="28" t="s">
        <v>46</v>
      </c>
      <c r="BQ54" s="28" t="s">
        <v>51</v>
      </c>
      <c r="BR54" s="28" t="s">
        <v>49</v>
      </c>
      <c r="BS54" s="28" t="s">
        <v>45</v>
      </c>
    </row>
    <row r="55" spans="1:71" s="16" customFormat="1" x14ac:dyDescent="0.25">
      <c r="A55" s="23" t="s">
        <v>9</v>
      </c>
      <c r="B55" s="23">
        <f>IF($D$5="P",SUM(AZ37:BB37),SUM(AZ37:BI37))</f>
        <v>175.61999999999998</v>
      </c>
      <c r="C55" s="23">
        <f>IF($D$5="P",SUM(AP37:AR37),SUM(AP37:AY37))</f>
        <v>902.91999999999985</v>
      </c>
      <c r="D55" s="23">
        <f>IF($D$5="P",$B$8*SUM(AP37:AR37)+$B$9*SUM(AP55:AR55),$B$8*SUM(AP37:AY37)+$B$9*SUM(AP55:AY55))</f>
        <v>442.83799999999991</v>
      </c>
      <c r="E55" s="23">
        <f t="shared" ref="E55:E68" si="9">D55*$B$5</f>
        <v>27597.664159999993</v>
      </c>
      <c r="H55" s="27" t="s">
        <v>9</v>
      </c>
      <c r="I55" s="27">
        <v>59.51</v>
      </c>
      <c r="J55" s="27">
        <v>186.15</v>
      </c>
      <c r="K55" s="27">
        <v>0</v>
      </c>
      <c r="L55" s="27">
        <v>0</v>
      </c>
      <c r="M55" s="27">
        <v>0</v>
      </c>
      <c r="N55" s="27">
        <v>0</v>
      </c>
      <c r="O55" s="27">
        <v>0</v>
      </c>
      <c r="P55" s="27">
        <v>0</v>
      </c>
      <c r="Q55" s="27">
        <v>0</v>
      </c>
      <c r="R55" s="27">
        <v>0</v>
      </c>
      <c r="S55" s="27">
        <v>23.55</v>
      </c>
      <c r="T55" s="27">
        <v>49.67</v>
      </c>
      <c r="U55" s="27">
        <v>0</v>
      </c>
      <c r="V55" s="27">
        <v>0</v>
      </c>
      <c r="W55" s="27">
        <v>0</v>
      </c>
      <c r="X55" s="27">
        <v>0</v>
      </c>
      <c r="Y55" s="27">
        <v>0</v>
      </c>
      <c r="Z55" s="27">
        <v>0</v>
      </c>
      <c r="AA55" s="27">
        <v>0</v>
      </c>
      <c r="AB55" s="27">
        <v>0</v>
      </c>
      <c r="AC55" s="27">
        <v>3</v>
      </c>
      <c r="AD55" s="27">
        <v>7</v>
      </c>
      <c r="AE55" s="27">
        <v>0</v>
      </c>
      <c r="AF55" s="27">
        <v>0</v>
      </c>
      <c r="AG55" s="27">
        <v>0</v>
      </c>
      <c r="AH55" s="27">
        <v>0</v>
      </c>
      <c r="AI55" s="27">
        <v>0</v>
      </c>
      <c r="AJ55" s="27">
        <v>0</v>
      </c>
      <c r="AK55" s="27">
        <v>0</v>
      </c>
      <c r="AL55" s="27">
        <v>0</v>
      </c>
      <c r="AM55" s="17"/>
      <c r="AN55" s="17"/>
      <c r="AO55" s="27" t="s">
        <v>9</v>
      </c>
      <c r="AP55" s="27">
        <v>59.51</v>
      </c>
      <c r="AQ55" s="27">
        <v>186.15</v>
      </c>
      <c r="AR55" s="27">
        <v>0</v>
      </c>
      <c r="AS55" s="27">
        <v>0</v>
      </c>
      <c r="AT55" s="27">
        <v>0</v>
      </c>
      <c r="AU55" s="27">
        <v>0</v>
      </c>
      <c r="AV55" s="27">
        <v>0</v>
      </c>
      <c r="AW55" s="27">
        <v>0</v>
      </c>
      <c r="AX55" s="27">
        <v>0</v>
      </c>
      <c r="AY55" s="27">
        <v>0</v>
      </c>
      <c r="AZ55" s="27">
        <v>23.55</v>
      </c>
      <c r="BA55" s="27">
        <v>49.67</v>
      </c>
      <c r="BB55" s="27">
        <v>0</v>
      </c>
      <c r="BC55" s="27">
        <v>0</v>
      </c>
      <c r="BD55" s="27">
        <v>0</v>
      </c>
      <c r="BE55" s="27">
        <v>0</v>
      </c>
      <c r="BF55" s="27">
        <v>0</v>
      </c>
      <c r="BG55" s="27">
        <v>0</v>
      </c>
      <c r="BH55" s="27">
        <v>0</v>
      </c>
      <c r="BI55" s="27">
        <v>0</v>
      </c>
      <c r="BJ55" s="27">
        <v>3</v>
      </c>
      <c r="BK55" s="27">
        <v>7</v>
      </c>
      <c r="BL55" s="27">
        <v>0</v>
      </c>
      <c r="BM55" s="27">
        <v>0</v>
      </c>
      <c r="BN55" s="27">
        <v>0</v>
      </c>
      <c r="BO55" s="27">
        <v>0</v>
      </c>
      <c r="BP55" s="27">
        <v>0</v>
      </c>
      <c r="BQ55" s="27">
        <v>0</v>
      </c>
      <c r="BR55" s="27">
        <v>0</v>
      </c>
      <c r="BS55" s="27">
        <v>0</v>
      </c>
    </row>
    <row r="56" spans="1:71" s="16" customFormat="1" x14ac:dyDescent="0.25">
      <c r="A56" s="23" t="s">
        <v>10</v>
      </c>
      <c r="B56" s="23">
        <f t="shared" ref="B56:B68" si="10">IF($D$5="P",SUM(AZ38:BB38),SUM(AZ38:BI38))</f>
        <v>207.1</v>
      </c>
      <c r="C56" s="23">
        <f t="shared" ref="C56:C68" si="11">IF($D$5="P",SUM(AP38:AR38),SUM(AP38:AY38))</f>
        <v>985.37</v>
      </c>
      <c r="D56" s="23">
        <f t="shared" ref="D56:D68" si="12">IF($D$5="P",$B$8*SUM(AP38:AR38)+$B$9*SUM(AP56:AR56),$B$8*SUM(AP38:AY38)+$B$9*SUM(AP56:AY56))</f>
        <v>519.52700000000004</v>
      </c>
      <c r="E56" s="23">
        <f t="shared" si="9"/>
        <v>32376.922640000004</v>
      </c>
      <c r="H56" s="29" t="s">
        <v>10</v>
      </c>
      <c r="I56" s="29">
        <v>287.73</v>
      </c>
      <c r="J56" s="29">
        <v>32.15</v>
      </c>
      <c r="K56" s="29">
        <v>0</v>
      </c>
      <c r="L56" s="29">
        <v>0</v>
      </c>
      <c r="M56" s="29">
        <v>0</v>
      </c>
      <c r="N56" s="29">
        <v>0</v>
      </c>
      <c r="O56" s="29">
        <v>0</v>
      </c>
      <c r="P56" s="29">
        <v>0</v>
      </c>
      <c r="Q56" s="29">
        <v>0</v>
      </c>
      <c r="R56" s="29">
        <v>0</v>
      </c>
      <c r="S56" s="29">
        <v>77.98</v>
      </c>
      <c r="T56" s="29">
        <v>21.11</v>
      </c>
      <c r="U56" s="29">
        <v>0</v>
      </c>
      <c r="V56" s="29">
        <v>0</v>
      </c>
      <c r="W56" s="29">
        <v>0</v>
      </c>
      <c r="X56" s="29">
        <v>0</v>
      </c>
      <c r="Y56" s="29">
        <v>0</v>
      </c>
      <c r="Z56" s="29">
        <v>0</v>
      </c>
      <c r="AA56" s="29">
        <v>0</v>
      </c>
      <c r="AB56" s="29">
        <v>0</v>
      </c>
      <c r="AC56" s="29">
        <v>5</v>
      </c>
      <c r="AD56" s="29">
        <v>3</v>
      </c>
      <c r="AE56" s="29">
        <v>0</v>
      </c>
      <c r="AF56" s="29">
        <v>0</v>
      </c>
      <c r="AG56" s="29">
        <v>0</v>
      </c>
      <c r="AH56" s="29">
        <v>0</v>
      </c>
      <c r="AI56" s="29">
        <v>0</v>
      </c>
      <c r="AJ56" s="29">
        <v>0</v>
      </c>
      <c r="AK56" s="29">
        <v>0</v>
      </c>
      <c r="AL56" s="29">
        <v>0</v>
      </c>
      <c r="AM56" s="17"/>
      <c r="AN56" s="17"/>
      <c r="AO56" s="29" t="s">
        <v>10</v>
      </c>
      <c r="AP56" s="29">
        <v>287.73</v>
      </c>
      <c r="AQ56" s="29">
        <v>32.15</v>
      </c>
      <c r="AR56" s="29">
        <v>0</v>
      </c>
      <c r="AS56" s="29">
        <v>0</v>
      </c>
      <c r="AT56" s="29">
        <v>0</v>
      </c>
      <c r="AU56" s="29">
        <v>0</v>
      </c>
      <c r="AV56" s="29">
        <v>0</v>
      </c>
      <c r="AW56" s="29">
        <v>0</v>
      </c>
      <c r="AX56" s="29">
        <v>0</v>
      </c>
      <c r="AY56" s="29">
        <v>0</v>
      </c>
      <c r="AZ56" s="29">
        <v>77.98</v>
      </c>
      <c r="BA56" s="29">
        <v>21.11</v>
      </c>
      <c r="BB56" s="29">
        <v>0</v>
      </c>
      <c r="BC56" s="29">
        <v>0</v>
      </c>
      <c r="BD56" s="29">
        <v>0</v>
      </c>
      <c r="BE56" s="29">
        <v>0</v>
      </c>
      <c r="BF56" s="29">
        <v>0</v>
      </c>
      <c r="BG56" s="29">
        <v>0</v>
      </c>
      <c r="BH56" s="29">
        <v>0</v>
      </c>
      <c r="BI56" s="29">
        <v>0</v>
      </c>
      <c r="BJ56" s="29">
        <v>5</v>
      </c>
      <c r="BK56" s="29">
        <v>3</v>
      </c>
      <c r="BL56" s="29">
        <v>0</v>
      </c>
      <c r="BM56" s="29">
        <v>0</v>
      </c>
      <c r="BN56" s="29">
        <v>0</v>
      </c>
      <c r="BO56" s="29">
        <v>0</v>
      </c>
      <c r="BP56" s="29">
        <v>0</v>
      </c>
      <c r="BQ56" s="29">
        <v>0</v>
      </c>
      <c r="BR56" s="29">
        <v>0</v>
      </c>
      <c r="BS56" s="29">
        <v>0</v>
      </c>
    </row>
    <row r="57" spans="1:71" s="16" customFormat="1" x14ac:dyDescent="0.25">
      <c r="A57" s="23" t="s">
        <v>11</v>
      </c>
      <c r="B57" s="23">
        <f t="shared" si="10"/>
        <v>237.82</v>
      </c>
      <c r="C57" s="23">
        <f t="shared" si="11"/>
        <v>1149.9299999999998</v>
      </c>
      <c r="D57" s="23">
        <f t="shared" si="12"/>
        <v>620.31700000000001</v>
      </c>
      <c r="E57" s="23">
        <f t="shared" si="9"/>
        <v>38658.155440000002</v>
      </c>
      <c r="H57" s="29" t="s">
        <v>11</v>
      </c>
      <c r="I57" s="29">
        <v>0</v>
      </c>
      <c r="J57" s="29">
        <v>0</v>
      </c>
      <c r="K57" s="29">
        <v>0</v>
      </c>
      <c r="L57" s="29">
        <v>0</v>
      </c>
      <c r="M57" s="29">
        <v>0</v>
      </c>
      <c r="N57" s="29">
        <v>0</v>
      </c>
      <c r="O57" s="29">
        <v>0</v>
      </c>
      <c r="P57" s="29">
        <v>0</v>
      </c>
      <c r="Q57" s="29">
        <v>0</v>
      </c>
      <c r="R57" s="29">
        <v>0</v>
      </c>
      <c r="S57" s="29">
        <v>0</v>
      </c>
      <c r="T57" s="29">
        <v>0</v>
      </c>
      <c r="U57" s="29">
        <v>0</v>
      </c>
      <c r="V57" s="29">
        <v>0</v>
      </c>
      <c r="W57" s="29">
        <v>0</v>
      </c>
      <c r="X57" s="29">
        <v>0</v>
      </c>
      <c r="Y57" s="29">
        <v>0</v>
      </c>
      <c r="Z57" s="29">
        <v>0</v>
      </c>
      <c r="AA57" s="29">
        <v>0</v>
      </c>
      <c r="AB57" s="29">
        <v>0</v>
      </c>
      <c r="AC57" s="29">
        <v>0</v>
      </c>
      <c r="AD57" s="29">
        <v>0</v>
      </c>
      <c r="AE57" s="29">
        <v>0</v>
      </c>
      <c r="AF57" s="29">
        <v>0</v>
      </c>
      <c r="AG57" s="29">
        <v>0</v>
      </c>
      <c r="AH57" s="29">
        <v>0</v>
      </c>
      <c r="AI57" s="29">
        <v>0</v>
      </c>
      <c r="AJ57" s="29">
        <v>0</v>
      </c>
      <c r="AK57" s="29">
        <v>0</v>
      </c>
      <c r="AL57" s="29">
        <v>0</v>
      </c>
      <c r="AM57" s="17"/>
      <c r="AN57" s="17"/>
      <c r="AO57" s="29" t="s">
        <v>11</v>
      </c>
      <c r="AP57" s="29">
        <v>324.42</v>
      </c>
      <c r="AQ57" s="29">
        <v>68.92</v>
      </c>
      <c r="AR57" s="29">
        <v>0</v>
      </c>
      <c r="AS57" s="29">
        <v>0</v>
      </c>
      <c r="AT57" s="29">
        <v>0</v>
      </c>
      <c r="AU57" s="29">
        <v>0</v>
      </c>
      <c r="AV57" s="29">
        <v>0</v>
      </c>
      <c r="AW57" s="29">
        <v>0</v>
      </c>
      <c r="AX57" s="29">
        <v>0</v>
      </c>
      <c r="AY57" s="29">
        <v>0</v>
      </c>
      <c r="AZ57" s="29">
        <v>80.44</v>
      </c>
      <c r="BA57" s="29">
        <v>31</v>
      </c>
      <c r="BB57" s="29">
        <v>0</v>
      </c>
      <c r="BC57" s="29">
        <v>0</v>
      </c>
      <c r="BD57" s="29">
        <v>0</v>
      </c>
      <c r="BE57" s="29">
        <v>0</v>
      </c>
      <c r="BF57" s="29">
        <v>0</v>
      </c>
      <c r="BG57" s="29">
        <v>0</v>
      </c>
      <c r="BH57" s="29">
        <v>0</v>
      </c>
      <c r="BI57" s="29">
        <v>0</v>
      </c>
      <c r="BJ57" s="29">
        <v>6</v>
      </c>
      <c r="BK57" s="29">
        <v>4</v>
      </c>
      <c r="BL57" s="29">
        <v>0</v>
      </c>
      <c r="BM57" s="29">
        <v>0</v>
      </c>
      <c r="BN57" s="29">
        <v>0</v>
      </c>
      <c r="BO57" s="29">
        <v>0</v>
      </c>
      <c r="BP57" s="29">
        <v>0</v>
      </c>
      <c r="BQ57" s="29">
        <v>0</v>
      </c>
      <c r="BR57" s="29">
        <v>0</v>
      </c>
      <c r="BS57" s="29">
        <v>0</v>
      </c>
    </row>
    <row r="58" spans="1:71" s="16" customFormat="1" x14ac:dyDescent="0.25">
      <c r="A58" s="23" t="s">
        <v>12</v>
      </c>
      <c r="B58" s="23">
        <f t="shared" si="10"/>
        <v>128.22</v>
      </c>
      <c r="C58" s="23">
        <f t="shared" si="11"/>
        <v>609.91</v>
      </c>
      <c r="D58" s="23">
        <f t="shared" si="12"/>
        <v>308.56699999999995</v>
      </c>
      <c r="E58" s="23">
        <f t="shared" si="9"/>
        <v>19229.895439999997</v>
      </c>
      <c r="F58" s="37"/>
      <c r="G58" s="37"/>
      <c r="H58" s="29" t="s">
        <v>12</v>
      </c>
      <c r="I58" s="29">
        <v>0</v>
      </c>
      <c r="J58" s="29">
        <v>124.25</v>
      </c>
      <c r="K58" s="29">
        <v>0</v>
      </c>
      <c r="L58" s="29">
        <v>0</v>
      </c>
      <c r="M58" s="29">
        <v>0</v>
      </c>
      <c r="N58" s="29">
        <v>0</v>
      </c>
      <c r="O58" s="29">
        <v>2.9</v>
      </c>
      <c r="P58" s="29">
        <v>0</v>
      </c>
      <c r="Q58" s="29">
        <v>0</v>
      </c>
      <c r="R58" s="29">
        <v>0</v>
      </c>
      <c r="S58" s="29">
        <v>0</v>
      </c>
      <c r="T58" s="29">
        <v>44.92</v>
      </c>
      <c r="U58" s="29">
        <v>0</v>
      </c>
      <c r="V58" s="29">
        <v>0</v>
      </c>
      <c r="W58" s="29">
        <v>0</v>
      </c>
      <c r="X58" s="29">
        <v>0</v>
      </c>
      <c r="Y58" s="29">
        <v>2.9</v>
      </c>
      <c r="Z58" s="29">
        <v>0</v>
      </c>
      <c r="AA58" s="29">
        <v>0</v>
      </c>
      <c r="AB58" s="29">
        <v>0</v>
      </c>
      <c r="AC58" s="29">
        <v>0</v>
      </c>
      <c r="AD58" s="29">
        <v>5</v>
      </c>
      <c r="AE58" s="29">
        <v>0</v>
      </c>
      <c r="AF58" s="29">
        <v>0</v>
      </c>
      <c r="AG58" s="29">
        <v>0</v>
      </c>
      <c r="AH58" s="29">
        <v>0</v>
      </c>
      <c r="AI58" s="29">
        <v>1</v>
      </c>
      <c r="AJ58" s="29">
        <v>0</v>
      </c>
      <c r="AK58" s="29">
        <v>0</v>
      </c>
      <c r="AL58" s="29">
        <v>0</v>
      </c>
      <c r="AM58" s="17"/>
      <c r="AN58" s="17"/>
      <c r="AO58" s="29" t="s">
        <v>12</v>
      </c>
      <c r="AP58" s="29">
        <v>0</v>
      </c>
      <c r="AQ58" s="29">
        <v>179.42</v>
      </c>
      <c r="AR58" s="29">
        <v>0</v>
      </c>
      <c r="AS58" s="29">
        <v>0</v>
      </c>
      <c r="AT58" s="29">
        <v>0</v>
      </c>
      <c r="AU58" s="29">
        <v>0</v>
      </c>
      <c r="AV58" s="29">
        <v>0</v>
      </c>
      <c r="AW58" s="29">
        <v>0</v>
      </c>
      <c r="AX58" s="29">
        <v>0</v>
      </c>
      <c r="AY58" s="29">
        <v>0</v>
      </c>
      <c r="AZ58" s="29">
        <v>0</v>
      </c>
      <c r="BA58" s="29">
        <v>54.05</v>
      </c>
      <c r="BB58" s="29">
        <v>0</v>
      </c>
      <c r="BC58" s="29">
        <v>0</v>
      </c>
      <c r="BD58" s="29">
        <v>0</v>
      </c>
      <c r="BE58" s="29">
        <v>0</v>
      </c>
      <c r="BF58" s="29">
        <v>0</v>
      </c>
      <c r="BG58" s="29">
        <v>0</v>
      </c>
      <c r="BH58" s="29">
        <v>0</v>
      </c>
      <c r="BI58" s="29">
        <v>0</v>
      </c>
      <c r="BJ58" s="29">
        <v>0</v>
      </c>
      <c r="BK58" s="29">
        <v>6</v>
      </c>
      <c r="BL58" s="29">
        <v>0</v>
      </c>
      <c r="BM58" s="29">
        <v>0</v>
      </c>
      <c r="BN58" s="29">
        <v>0</v>
      </c>
      <c r="BO58" s="29">
        <v>0</v>
      </c>
      <c r="BP58" s="29">
        <v>0</v>
      </c>
      <c r="BQ58" s="29">
        <v>0</v>
      </c>
      <c r="BR58" s="29">
        <v>0</v>
      </c>
      <c r="BS58" s="29">
        <v>0</v>
      </c>
    </row>
    <row r="59" spans="1:71" s="16" customFormat="1" x14ac:dyDescent="0.25">
      <c r="A59" s="23" t="s">
        <v>13</v>
      </c>
      <c r="B59" s="23">
        <f t="shared" si="10"/>
        <v>137.21</v>
      </c>
      <c r="C59" s="23">
        <f t="shared" si="11"/>
        <v>712.39</v>
      </c>
      <c r="D59" s="23">
        <f t="shared" si="12"/>
        <v>375.22799999999995</v>
      </c>
      <c r="E59" s="23">
        <f t="shared" si="9"/>
        <v>23384.208959999996</v>
      </c>
      <c r="F59" s="37"/>
      <c r="G59" s="37"/>
      <c r="H59" s="29" t="s">
        <v>13</v>
      </c>
      <c r="I59" s="29">
        <v>0</v>
      </c>
      <c r="J59" s="29">
        <v>173.91</v>
      </c>
      <c r="K59" s="29">
        <v>0</v>
      </c>
      <c r="L59" s="29">
        <v>0</v>
      </c>
      <c r="M59" s="29">
        <v>0</v>
      </c>
      <c r="N59" s="29">
        <v>0</v>
      </c>
      <c r="O59" s="29">
        <v>4.59</v>
      </c>
      <c r="P59" s="29">
        <v>0</v>
      </c>
      <c r="Q59" s="29">
        <v>0</v>
      </c>
      <c r="R59" s="29">
        <v>0</v>
      </c>
      <c r="S59" s="29">
        <v>0</v>
      </c>
      <c r="T59" s="29">
        <v>49.53</v>
      </c>
      <c r="U59" s="29">
        <v>0</v>
      </c>
      <c r="V59" s="29">
        <v>0</v>
      </c>
      <c r="W59" s="29">
        <v>0</v>
      </c>
      <c r="X59" s="29">
        <v>0</v>
      </c>
      <c r="Y59" s="29">
        <v>4.59</v>
      </c>
      <c r="Z59" s="29">
        <v>0</v>
      </c>
      <c r="AA59" s="29">
        <v>0</v>
      </c>
      <c r="AB59" s="29">
        <v>0</v>
      </c>
      <c r="AC59" s="29">
        <v>0</v>
      </c>
      <c r="AD59" s="29">
        <v>5</v>
      </c>
      <c r="AE59" s="29">
        <v>0</v>
      </c>
      <c r="AF59" s="29">
        <v>0</v>
      </c>
      <c r="AG59" s="29">
        <v>0</v>
      </c>
      <c r="AH59" s="29">
        <v>0</v>
      </c>
      <c r="AI59" s="29">
        <v>1</v>
      </c>
      <c r="AJ59" s="29">
        <v>0</v>
      </c>
      <c r="AK59" s="29">
        <v>0</v>
      </c>
      <c r="AL59" s="29">
        <v>0</v>
      </c>
      <c r="AM59" s="17"/>
      <c r="AN59" s="17"/>
      <c r="AO59" s="29" t="s">
        <v>13</v>
      </c>
      <c r="AP59" s="29">
        <v>0</v>
      </c>
      <c r="AQ59" s="29">
        <v>230.73</v>
      </c>
      <c r="AR59" s="29">
        <v>0</v>
      </c>
      <c r="AS59" s="29">
        <v>0</v>
      </c>
      <c r="AT59" s="29">
        <v>0</v>
      </c>
      <c r="AU59" s="29">
        <v>0</v>
      </c>
      <c r="AV59" s="29">
        <v>0</v>
      </c>
      <c r="AW59" s="29">
        <v>0</v>
      </c>
      <c r="AX59" s="29">
        <v>0</v>
      </c>
      <c r="AY59" s="29">
        <v>0</v>
      </c>
      <c r="AZ59" s="29">
        <v>0</v>
      </c>
      <c r="BA59" s="29">
        <v>62.62</v>
      </c>
      <c r="BB59" s="29">
        <v>0</v>
      </c>
      <c r="BC59" s="29">
        <v>0</v>
      </c>
      <c r="BD59" s="29">
        <v>0</v>
      </c>
      <c r="BE59" s="29">
        <v>0</v>
      </c>
      <c r="BF59" s="29">
        <v>0</v>
      </c>
      <c r="BG59" s="29">
        <v>0</v>
      </c>
      <c r="BH59" s="29">
        <v>0</v>
      </c>
      <c r="BI59" s="29">
        <v>0</v>
      </c>
      <c r="BJ59" s="29">
        <v>0</v>
      </c>
      <c r="BK59" s="29">
        <v>6</v>
      </c>
      <c r="BL59" s="29">
        <v>0</v>
      </c>
      <c r="BM59" s="29">
        <v>0</v>
      </c>
      <c r="BN59" s="29">
        <v>0</v>
      </c>
      <c r="BO59" s="29">
        <v>0</v>
      </c>
      <c r="BP59" s="29">
        <v>0</v>
      </c>
      <c r="BQ59" s="29">
        <v>0</v>
      </c>
      <c r="BR59" s="29">
        <v>0</v>
      </c>
      <c r="BS59" s="29">
        <v>0</v>
      </c>
    </row>
    <row r="60" spans="1:71" s="16" customFormat="1" x14ac:dyDescent="0.25">
      <c r="A60" s="23" t="s">
        <v>52</v>
      </c>
      <c r="B60" s="23">
        <f t="shared" si="10"/>
        <v>159.07</v>
      </c>
      <c r="C60" s="23">
        <f t="shared" si="11"/>
        <v>879.61</v>
      </c>
      <c r="D60" s="23">
        <f t="shared" si="12"/>
        <v>465.245</v>
      </c>
      <c r="E60" s="23">
        <f t="shared" si="9"/>
        <v>28994.0684</v>
      </c>
      <c r="F60" s="37"/>
      <c r="G60" s="37"/>
      <c r="H60" s="29" t="s">
        <v>52</v>
      </c>
      <c r="I60" s="29">
        <v>0</v>
      </c>
      <c r="J60" s="29">
        <v>0</v>
      </c>
      <c r="K60" s="29">
        <v>0</v>
      </c>
      <c r="L60" s="29">
        <v>0</v>
      </c>
      <c r="M60" s="29">
        <v>0</v>
      </c>
      <c r="N60" s="29">
        <v>0</v>
      </c>
      <c r="O60" s="29">
        <v>6.32</v>
      </c>
      <c r="P60" s="29">
        <v>0</v>
      </c>
      <c r="Q60" s="29">
        <v>0</v>
      </c>
      <c r="R60" s="29">
        <v>0</v>
      </c>
      <c r="S60" s="29">
        <v>0</v>
      </c>
      <c r="T60" s="29">
        <v>0</v>
      </c>
      <c r="U60" s="29">
        <v>0</v>
      </c>
      <c r="V60" s="29">
        <v>0</v>
      </c>
      <c r="W60" s="29">
        <v>0</v>
      </c>
      <c r="X60" s="29">
        <v>0</v>
      </c>
      <c r="Y60" s="29">
        <v>6.32</v>
      </c>
      <c r="Z60" s="29">
        <v>0</v>
      </c>
      <c r="AA60" s="29">
        <v>0</v>
      </c>
      <c r="AB60" s="29">
        <v>0</v>
      </c>
      <c r="AC60" s="29">
        <v>0</v>
      </c>
      <c r="AD60" s="29">
        <v>0</v>
      </c>
      <c r="AE60" s="29">
        <v>0</v>
      </c>
      <c r="AF60" s="29">
        <v>0</v>
      </c>
      <c r="AG60" s="29">
        <v>0</v>
      </c>
      <c r="AH60" s="29">
        <v>0</v>
      </c>
      <c r="AI60" s="29">
        <v>1</v>
      </c>
      <c r="AJ60" s="29">
        <v>0</v>
      </c>
      <c r="AK60" s="29">
        <v>0</v>
      </c>
      <c r="AL60" s="29">
        <v>0</v>
      </c>
      <c r="AM60" s="17"/>
      <c r="AN60" s="17"/>
      <c r="AO60" s="29" t="s">
        <v>52</v>
      </c>
      <c r="AP60" s="29">
        <v>0</v>
      </c>
      <c r="AQ60" s="29">
        <v>287.66000000000003</v>
      </c>
      <c r="AR60" s="29">
        <v>0</v>
      </c>
      <c r="AS60" s="29">
        <v>0</v>
      </c>
      <c r="AT60" s="29">
        <v>0</v>
      </c>
      <c r="AU60" s="29">
        <v>0</v>
      </c>
      <c r="AV60" s="29">
        <v>0</v>
      </c>
      <c r="AW60" s="29">
        <v>0</v>
      </c>
      <c r="AX60" s="29">
        <v>0</v>
      </c>
      <c r="AY60" s="29">
        <v>0</v>
      </c>
      <c r="AZ60" s="29">
        <v>0</v>
      </c>
      <c r="BA60" s="29">
        <v>67.209999999999994</v>
      </c>
      <c r="BB60" s="29">
        <v>0</v>
      </c>
      <c r="BC60" s="29">
        <v>0</v>
      </c>
      <c r="BD60" s="29">
        <v>0</v>
      </c>
      <c r="BE60" s="29">
        <v>0</v>
      </c>
      <c r="BF60" s="29">
        <v>0</v>
      </c>
      <c r="BG60" s="29">
        <v>0</v>
      </c>
      <c r="BH60" s="29">
        <v>0</v>
      </c>
      <c r="BI60" s="29">
        <v>0</v>
      </c>
      <c r="BJ60" s="29">
        <v>0</v>
      </c>
      <c r="BK60" s="29">
        <v>6</v>
      </c>
      <c r="BL60" s="29">
        <v>0</v>
      </c>
      <c r="BM60" s="29">
        <v>0</v>
      </c>
      <c r="BN60" s="29">
        <v>0</v>
      </c>
      <c r="BO60" s="29">
        <v>0</v>
      </c>
      <c r="BP60" s="29">
        <v>0</v>
      </c>
      <c r="BQ60" s="29">
        <v>0</v>
      </c>
      <c r="BR60" s="29">
        <v>0</v>
      </c>
      <c r="BS60" s="29">
        <v>0</v>
      </c>
    </row>
    <row r="61" spans="1:71" s="16" customFormat="1" x14ac:dyDescent="0.25">
      <c r="A61" s="23" t="s">
        <v>14</v>
      </c>
      <c r="B61" s="23">
        <f t="shared" si="10"/>
        <v>165.92000000000002</v>
      </c>
      <c r="C61" s="23">
        <f t="shared" si="11"/>
        <v>967.25</v>
      </c>
      <c r="D61" s="23">
        <f t="shared" si="12"/>
        <v>546.93499999999995</v>
      </c>
      <c r="E61" s="23">
        <f t="shared" si="9"/>
        <v>34084.989199999996</v>
      </c>
      <c r="F61" s="37"/>
      <c r="G61" s="37"/>
      <c r="H61" s="29" t="s">
        <v>14</v>
      </c>
      <c r="I61" s="29">
        <v>0</v>
      </c>
      <c r="J61" s="29">
        <v>0</v>
      </c>
      <c r="K61" s="29">
        <v>0</v>
      </c>
      <c r="L61" s="29">
        <v>0</v>
      </c>
      <c r="M61" s="29">
        <v>0</v>
      </c>
      <c r="N61" s="29">
        <v>0</v>
      </c>
      <c r="O61" s="29">
        <v>8.0399999999999991</v>
      </c>
      <c r="P61" s="29">
        <v>0</v>
      </c>
      <c r="Q61" s="29">
        <v>0</v>
      </c>
      <c r="R61" s="29">
        <v>0</v>
      </c>
      <c r="S61" s="29">
        <v>0</v>
      </c>
      <c r="T61" s="29">
        <v>0</v>
      </c>
      <c r="U61" s="29">
        <v>0</v>
      </c>
      <c r="V61" s="29">
        <v>0</v>
      </c>
      <c r="W61" s="29">
        <v>0</v>
      </c>
      <c r="X61" s="29">
        <v>0</v>
      </c>
      <c r="Y61" s="29">
        <v>8.0399999999999991</v>
      </c>
      <c r="Z61" s="29">
        <v>0</v>
      </c>
      <c r="AA61" s="29">
        <v>0</v>
      </c>
      <c r="AB61" s="29">
        <v>0</v>
      </c>
      <c r="AC61" s="29">
        <v>0</v>
      </c>
      <c r="AD61" s="29">
        <v>0</v>
      </c>
      <c r="AE61" s="29">
        <v>0</v>
      </c>
      <c r="AF61" s="29">
        <v>0</v>
      </c>
      <c r="AG61" s="29">
        <v>0</v>
      </c>
      <c r="AH61" s="29">
        <v>0</v>
      </c>
      <c r="AI61" s="29">
        <v>1</v>
      </c>
      <c r="AJ61" s="29">
        <v>0</v>
      </c>
      <c r="AK61" s="29">
        <v>0</v>
      </c>
      <c r="AL61" s="29">
        <v>0</v>
      </c>
      <c r="AM61" s="17"/>
      <c r="AN61" s="17"/>
      <c r="AO61" s="29" t="s">
        <v>14</v>
      </c>
      <c r="AP61" s="29">
        <v>0</v>
      </c>
      <c r="AQ61" s="29">
        <v>366.8</v>
      </c>
      <c r="AR61" s="29">
        <v>0</v>
      </c>
      <c r="AS61" s="29">
        <v>0</v>
      </c>
      <c r="AT61" s="29">
        <v>0</v>
      </c>
      <c r="AU61" s="29">
        <v>0</v>
      </c>
      <c r="AV61" s="29">
        <v>0</v>
      </c>
      <c r="AW61" s="29">
        <v>0</v>
      </c>
      <c r="AX61" s="29">
        <v>0</v>
      </c>
      <c r="AY61" s="29">
        <v>0</v>
      </c>
      <c r="AZ61" s="29">
        <v>0</v>
      </c>
      <c r="BA61" s="29">
        <v>81.78</v>
      </c>
      <c r="BB61" s="29">
        <v>0</v>
      </c>
      <c r="BC61" s="29">
        <v>0</v>
      </c>
      <c r="BD61" s="29">
        <v>0</v>
      </c>
      <c r="BE61" s="29">
        <v>0</v>
      </c>
      <c r="BF61" s="29">
        <v>0</v>
      </c>
      <c r="BG61" s="29">
        <v>0</v>
      </c>
      <c r="BH61" s="29">
        <v>0</v>
      </c>
      <c r="BI61" s="29">
        <v>0</v>
      </c>
      <c r="BJ61" s="29">
        <v>0</v>
      </c>
      <c r="BK61" s="29">
        <v>7</v>
      </c>
      <c r="BL61" s="29">
        <v>0</v>
      </c>
      <c r="BM61" s="29">
        <v>0</v>
      </c>
      <c r="BN61" s="29">
        <v>0</v>
      </c>
      <c r="BO61" s="29">
        <v>0</v>
      </c>
      <c r="BP61" s="29">
        <v>0</v>
      </c>
      <c r="BQ61" s="29">
        <v>0</v>
      </c>
      <c r="BR61" s="29">
        <v>0</v>
      </c>
      <c r="BS61" s="29">
        <v>0</v>
      </c>
    </row>
    <row r="62" spans="1:71" s="16" customFormat="1" x14ac:dyDescent="0.25">
      <c r="A62" s="23" t="s">
        <v>15</v>
      </c>
      <c r="B62" s="23">
        <f t="shared" si="10"/>
        <v>185.57999999999998</v>
      </c>
      <c r="C62" s="23">
        <f t="shared" si="11"/>
        <v>1227.72</v>
      </c>
      <c r="D62" s="23">
        <f t="shared" si="12"/>
        <v>680.55799999999999</v>
      </c>
      <c r="E62" s="23">
        <f t="shared" si="9"/>
        <v>42412.374559999997</v>
      </c>
      <c r="F62" s="37"/>
      <c r="G62" s="37"/>
      <c r="H62" s="29" t="s">
        <v>15</v>
      </c>
      <c r="I62" s="29">
        <v>0</v>
      </c>
      <c r="J62" s="29">
        <v>0</v>
      </c>
      <c r="K62" s="29">
        <v>0</v>
      </c>
      <c r="L62" s="29">
        <v>0</v>
      </c>
      <c r="M62" s="29">
        <v>0</v>
      </c>
      <c r="N62" s="29">
        <v>0</v>
      </c>
      <c r="O62" s="29">
        <v>9.8000000000000007</v>
      </c>
      <c r="P62" s="29">
        <v>0</v>
      </c>
      <c r="Q62" s="29">
        <v>0</v>
      </c>
      <c r="R62" s="29">
        <v>0</v>
      </c>
      <c r="S62" s="29">
        <v>0</v>
      </c>
      <c r="T62" s="29">
        <v>0</v>
      </c>
      <c r="U62" s="29">
        <v>0</v>
      </c>
      <c r="V62" s="29">
        <v>0</v>
      </c>
      <c r="W62" s="29">
        <v>0</v>
      </c>
      <c r="X62" s="29">
        <v>0</v>
      </c>
      <c r="Y62" s="29">
        <v>9.8000000000000007</v>
      </c>
      <c r="Z62" s="29">
        <v>0</v>
      </c>
      <c r="AA62" s="29">
        <v>0</v>
      </c>
      <c r="AB62" s="29">
        <v>0</v>
      </c>
      <c r="AC62" s="29">
        <v>0</v>
      </c>
      <c r="AD62" s="29">
        <v>0</v>
      </c>
      <c r="AE62" s="29">
        <v>0</v>
      </c>
      <c r="AF62" s="29">
        <v>0</v>
      </c>
      <c r="AG62" s="29">
        <v>0</v>
      </c>
      <c r="AH62" s="29">
        <v>0</v>
      </c>
      <c r="AI62" s="29">
        <v>1</v>
      </c>
      <c r="AJ62" s="29">
        <v>0</v>
      </c>
      <c r="AK62" s="29">
        <v>0</v>
      </c>
      <c r="AL62" s="29">
        <v>0</v>
      </c>
      <c r="AM62" s="17"/>
      <c r="AN62" s="17"/>
      <c r="AO62" s="29" t="s">
        <v>15</v>
      </c>
      <c r="AP62" s="29">
        <v>0</v>
      </c>
      <c r="AQ62" s="29">
        <v>446.06</v>
      </c>
      <c r="AR62" s="29">
        <v>0</v>
      </c>
      <c r="AS62" s="29">
        <v>0</v>
      </c>
      <c r="AT62" s="29">
        <v>0</v>
      </c>
      <c r="AU62" s="29">
        <v>0</v>
      </c>
      <c r="AV62" s="29">
        <v>0</v>
      </c>
      <c r="AW62" s="29">
        <v>0</v>
      </c>
      <c r="AX62" s="29">
        <v>0</v>
      </c>
      <c r="AY62" s="29">
        <v>0</v>
      </c>
      <c r="AZ62" s="29">
        <v>0</v>
      </c>
      <c r="BA62" s="29">
        <v>94.92</v>
      </c>
      <c r="BB62" s="29">
        <v>0</v>
      </c>
      <c r="BC62" s="29">
        <v>0</v>
      </c>
      <c r="BD62" s="29">
        <v>0</v>
      </c>
      <c r="BE62" s="29">
        <v>0</v>
      </c>
      <c r="BF62" s="29">
        <v>0</v>
      </c>
      <c r="BG62" s="29">
        <v>0</v>
      </c>
      <c r="BH62" s="29">
        <v>0</v>
      </c>
      <c r="BI62" s="29">
        <v>0</v>
      </c>
      <c r="BJ62" s="29">
        <v>0</v>
      </c>
      <c r="BK62" s="29">
        <v>8</v>
      </c>
      <c r="BL62" s="29">
        <v>0</v>
      </c>
      <c r="BM62" s="29">
        <v>0</v>
      </c>
      <c r="BN62" s="29">
        <v>0</v>
      </c>
      <c r="BO62" s="29">
        <v>0</v>
      </c>
      <c r="BP62" s="29">
        <v>0</v>
      </c>
      <c r="BQ62" s="29">
        <v>0</v>
      </c>
      <c r="BR62" s="29">
        <v>0</v>
      </c>
      <c r="BS62" s="29">
        <v>0</v>
      </c>
    </row>
    <row r="63" spans="1:71" s="16" customFormat="1" x14ac:dyDescent="0.25">
      <c r="A63" s="23" t="s">
        <v>16</v>
      </c>
      <c r="B63" s="23">
        <f t="shared" si="10"/>
        <v>191.53</v>
      </c>
      <c r="C63" s="23">
        <f t="shared" si="11"/>
        <v>1410.23</v>
      </c>
      <c r="D63" s="23">
        <f t="shared" si="12"/>
        <v>777.37400000000002</v>
      </c>
      <c r="E63" s="23">
        <f t="shared" si="9"/>
        <v>48445.947680000005</v>
      </c>
      <c r="F63" s="37"/>
      <c r="G63" s="37"/>
      <c r="H63" s="29" t="s">
        <v>16</v>
      </c>
      <c r="I63" s="29">
        <v>0</v>
      </c>
      <c r="J63" s="29">
        <v>0</v>
      </c>
      <c r="K63" s="29">
        <v>0</v>
      </c>
      <c r="L63" s="29">
        <v>0</v>
      </c>
      <c r="M63" s="29">
        <v>0</v>
      </c>
      <c r="N63" s="29">
        <v>0</v>
      </c>
      <c r="O63" s="29">
        <v>0</v>
      </c>
      <c r="P63" s="29">
        <v>0</v>
      </c>
      <c r="Q63" s="29">
        <v>11.62</v>
      </c>
      <c r="R63" s="29">
        <v>0</v>
      </c>
      <c r="S63" s="29">
        <v>0</v>
      </c>
      <c r="T63" s="29">
        <v>0</v>
      </c>
      <c r="U63" s="29">
        <v>0</v>
      </c>
      <c r="V63" s="29">
        <v>0</v>
      </c>
      <c r="W63" s="29">
        <v>0</v>
      </c>
      <c r="X63" s="29">
        <v>0</v>
      </c>
      <c r="Y63" s="29">
        <v>0</v>
      </c>
      <c r="Z63" s="29">
        <v>0</v>
      </c>
      <c r="AA63" s="29">
        <v>11.62</v>
      </c>
      <c r="AB63" s="29">
        <v>0</v>
      </c>
      <c r="AC63" s="29">
        <v>0</v>
      </c>
      <c r="AD63" s="29">
        <v>0</v>
      </c>
      <c r="AE63" s="29">
        <v>0</v>
      </c>
      <c r="AF63" s="29">
        <v>0</v>
      </c>
      <c r="AG63" s="29">
        <v>0</v>
      </c>
      <c r="AH63" s="29">
        <v>0</v>
      </c>
      <c r="AI63" s="29">
        <v>0</v>
      </c>
      <c r="AJ63" s="29">
        <v>0</v>
      </c>
      <c r="AK63" s="29">
        <v>1</v>
      </c>
      <c r="AL63" s="29">
        <v>0</v>
      </c>
      <c r="AM63" s="17"/>
      <c r="AN63" s="17"/>
      <c r="AO63" s="29" t="s">
        <v>16</v>
      </c>
      <c r="AP63" s="29">
        <v>0</v>
      </c>
      <c r="AQ63" s="29">
        <v>506.15</v>
      </c>
      <c r="AR63" s="29">
        <v>0</v>
      </c>
      <c r="AS63" s="29">
        <v>0</v>
      </c>
      <c r="AT63" s="29">
        <v>0</v>
      </c>
      <c r="AU63" s="29">
        <v>0</v>
      </c>
      <c r="AV63" s="29">
        <v>0</v>
      </c>
      <c r="AW63" s="29">
        <v>0</v>
      </c>
      <c r="AX63" s="29">
        <v>0</v>
      </c>
      <c r="AY63" s="29">
        <v>0</v>
      </c>
      <c r="AZ63" s="29">
        <v>0</v>
      </c>
      <c r="BA63" s="29">
        <v>104.19</v>
      </c>
      <c r="BB63" s="29">
        <v>0</v>
      </c>
      <c r="BC63" s="29">
        <v>0</v>
      </c>
      <c r="BD63" s="29">
        <v>0</v>
      </c>
      <c r="BE63" s="29">
        <v>0</v>
      </c>
      <c r="BF63" s="29">
        <v>0</v>
      </c>
      <c r="BG63" s="29">
        <v>0</v>
      </c>
      <c r="BH63" s="29">
        <v>0</v>
      </c>
      <c r="BI63" s="29">
        <v>0</v>
      </c>
      <c r="BJ63" s="29">
        <v>0</v>
      </c>
      <c r="BK63" s="29">
        <v>9</v>
      </c>
      <c r="BL63" s="29">
        <v>0</v>
      </c>
      <c r="BM63" s="29">
        <v>0</v>
      </c>
      <c r="BN63" s="29">
        <v>0</v>
      </c>
      <c r="BO63" s="29">
        <v>0</v>
      </c>
      <c r="BP63" s="29">
        <v>0</v>
      </c>
      <c r="BQ63" s="29">
        <v>0</v>
      </c>
      <c r="BR63" s="29">
        <v>0</v>
      </c>
      <c r="BS63" s="29">
        <v>0</v>
      </c>
    </row>
    <row r="64" spans="1:71" s="16" customFormat="1" x14ac:dyDescent="0.25">
      <c r="A64" s="23" t="s">
        <v>24</v>
      </c>
      <c r="B64" s="23">
        <f t="shared" si="10"/>
        <v>208.05</v>
      </c>
      <c r="C64" s="23">
        <f t="shared" si="11"/>
        <v>1617.19</v>
      </c>
      <c r="D64" s="23">
        <f t="shared" si="12"/>
        <v>884.17799999999988</v>
      </c>
      <c r="E64" s="23">
        <f t="shared" si="9"/>
        <v>55101.972959999992</v>
      </c>
      <c r="F64" s="37"/>
      <c r="G64" s="37"/>
      <c r="H64" s="29" t="s">
        <v>24</v>
      </c>
      <c r="I64" s="29">
        <v>0</v>
      </c>
      <c r="J64" s="29">
        <v>0</v>
      </c>
      <c r="K64" s="29">
        <v>0</v>
      </c>
      <c r="L64" s="29">
        <v>0</v>
      </c>
      <c r="M64" s="29">
        <v>0</v>
      </c>
      <c r="N64" s="29">
        <v>0</v>
      </c>
      <c r="O64" s="29">
        <v>0</v>
      </c>
      <c r="P64" s="29">
        <v>0</v>
      </c>
      <c r="Q64" s="29">
        <v>12.84</v>
      </c>
      <c r="R64" s="29">
        <v>0</v>
      </c>
      <c r="S64" s="29">
        <v>0</v>
      </c>
      <c r="T64" s="29">
        <v>0</v>
      </c>
      <c r="U64" s="29">
        <v>0</v>
      </c>
      <c r="V64" s="29">
        <v>0</v>
      </c>
      <c r="W64" s="29">
        <v>0</v>
      </c>
      <c r="X64" s="29">
        <v>0</v>
      </c>
      <c r="Y64" s="29">
        <v>0</v>
      </c>
      <c r="Z64" s="29">
        <v>0</v>
      </c>
      <c r="AA64" s="29">
        <v>12.84</v>
      </c>
      <c r="AB64" s="29">
        <v>0</v>
      </c>
      <c r="AC64" s="29">
        <v>0</v>
      </c>
      <c r="AD64" s="29">
        <v>0</v>
      </c>
      <c r="AE64" s="29">
        <v>0</v>
      </c>
      <c r="AF64" s="29">
        <v>0</v>
      </c>
      <c r="AG64" s="29">
        <v>0</v>
      </c>
      <c r="AH64" s="29">
        <v>0</v>
      </c>
      <c r="AI64" s="29">
        <v>0</v>
      </c>
      <c r="AJ64" s="29">
        <v>0</v>
      </c>
      <c r="AK64" s="29">
        <v>1</v>
      </c>
      <c r="AL64" s="29">
        <v>0</v>
      </c>
      <c r="AM64" s="17"/>
      <c r="AN64" s="17"/>
      <c r="AO64" s="29" t="s">
        <v>24</v>
      </c>
      <c r="AP64" s="29">
        <v>0</v>
      </c>
      <c r="AQ64" s="29">
        <v>570.03</v>
      </c>
      <c r="AR64" s="29">
        <v>0</v>
      </c>
      <c r="AS64" s="29">
        <v>0</v>
      </c>
      <c r="AT64" s="29">
        <v>0</v>
      </c>
      <c r="AU64" s="29">
        <v>0</v>
      </c>
      <c r="AV64" s="29">
        <v>0</v>
      </c>
      <c r="AW64" s="29">
        <v>0</v>
      </c>
      <c r="AX64" s="29">
        <v>0</v>
      </c>
      <c r="AY64" s="29">
        <v>0</v>
      </c>
      <c r="AZ64" s="29">
        <v>0</v>
      </c>
      <c r="BA64" s="29">
        <v>103.8</v>
      </c>
      <c r="BB64" s="29">
        <v>0</v>
      </c>
      <c r="BC64" s="29">
        <v>0</v>
      </c>
      <c r="BD64" s="29">
        <v>0</v>
      </c>
      <c r="BE64" s="29">
        <v>0</v>
      </c>
      <c r="BF64" s="29">
        <v>0</v>
      </c>
      <c r="BG64" s="29">
        <v>0</v>
      </c>
      <c r="BH64" s="29">
        <v>0</v>
      </c>
      <c r="BI64" s="29">
        <v>0</v>
      </c>
      <c r="BJ64" s="29">
        <v>0</v>
      </c>
      <c r="BK64" s="29">
        <v>10</v>
      </c>
      <c r="BL64" s="29">
        <v>0</v>
      </c>
      <c r="BM64" s="29">
        <v>0</v>
      </c>
      <c r="BN64" s="29">
        <v>0</v>
      </c>
      <c r="BO64" s="29">
        <v>0</v>
      </c>
      <c r="BP64" s="29">
        <v>0</v>
      </c>
      <c r="BQ64" s="29">
        <v>0</v>
      </c>
      <c r="BR64" s="29">
        <v>0</v>
      </c>
      <c r="BS64" s="29">
        <v>0</v>
      </c>
    </row>
    <row r="65" spans="1:71" s="16" customFormat="1" x14ac:dyDescent="0.25">
      <c r="A65" s="23" t="s">
        <v>53</v>
      </c>
      <c r="B65" s="23">
        <f t="shared" si="10"/>
        <v>222.01</v>
      </c>
      <c r="C65" s="23">
        <f t="shared" si="11"/>
        <v>1625.8400000000001</v>
      </c>
      <c r="D65" s="23">
        <f t="shared" si="12"/>
        <v>922.64799999999991</v>
      </c>
      <c r="E65" s="23">
        <f t="shared" si="9"/>
        <v>57499.423359999993</v>
      </c>
      <c r="F65" s="37"/>
      <c r="G65" s="37"/>
      <c r="H65" s="29" t="s">
        <v>53</v>
      </c>
      <c r="I65" s="29">
        <v>0</v>
      </c>
      <c r="J65" s="29">
        <v>0</v>
      </c>
      <c r="K65" s="29">
        <v>0</v>
      </c>
      <c r="L65" s="29">
        <v>0</v>
      </c>
      <c r="M65" s="29">
        <v>0</v>
      </c>
      <c r="N65" s="29">
        <v>0</v>
      </c>
      <c r="O65" s="29">
        <v>1.08</v>
      </c>
      <c r="P65" s="29">
        <v>0</v>
      </c>
      <c r="Q65" s="29">
        <v>13.59</v>
      </c>
      <c r="R65" s="29">
        <v>0</v>
      </c>
      <c r="S65" s="29">
        <v>0</v>
      </c>
      <c r="T65" s="29">
        <v>0</v>
      </c>
      <c r="U65" s="29">
        <v>0</v>
      </c>
      <c r="V65" s="29">
        <v>0</v>
      </c>
      <c r="W65" s="29">
        <v>0</v>
      </c>
      <c r="X65" s="29">
        <v>0</v>
      </c>
      <c r="Y65" s="29">
        <v>1.08</v>
      </c>
      <c r="Z65" s="29">
        <v>0</v>
      </c>
      <c r="AA65" s="29">
        <v>13.59</v>
      </c>
      <c r="AB65" s="29">
        <v>0</v>
      </c>
      <c r="AC65" s="29">
        <v>0</v>
      </c>
      <c r="AD65" s="29">
        <v>0</v>
      </c>
      <c r="AE65" s="29">
        <v>0</v>
      </c>
      <c r="AF65" s="29">
        <v>0</v>
      </c>
      <c r="AG65" s="29">
        <v>0</v>
      </c>
      <c r="AH65" s="29">
        <v>0</v>
      </c>
      <c r="AI65" s="29">
        <v>1</v>
      </c>
      <c r="AJ65" s="29">
        <v>0</v>
      </c>
      <c r="AK65" s="29">
        <v>1</v>
      </c>
      <c r="AL65" s="29">
        <v>0</v>
      </c>
      <c r="AM65" s="17"/>
      <c r="AN65" s="17"/>
      <c r="AO65" s="29" t="s">
        <v>53</v>
      </c>
      <c r="AP65" s="29">
        <v>0</v>
      </c>
      <c r="AQ65" s="29">
        <v>621.28</v>
      </c>
      <c r="AR65" s="29">
        <v>0</v>
      </c>
      <c r="AS65" s="29">
        <v>0</v>
      </c>
      <c r="AT65" s="29">
        <v>0</v>
      </c>
      <c r="AU65" s="29">
        <v>0</v>
      </c>
      <c r="AV65" s="29">
        <v>0</v>
      </c>
      <c r="AW65" s="29">
        <v>0</v>
      </c>
      <c r="AX65" s="29">
        <v>0</v>
      </c>
      <c r="AY65" s="29">
        <v>0</v>
      </c>
      <c r="AZ65" s="29">
        <v>0</v>
      </c>
      <c r="BA65" s="29">
        <v>112.5</v>
      </c>
      <c r="BB65" s="29">
        <v>0</v>
      </c>
      <c r="BC65" s="29">
        <v>0</v>
      </c>
      <c r="BD65" s="29">
        <v>0</v>
      </c>
      <c r="BE65" s="29">
        <v>0</v>
      </c>
      <c r="BF65" s="29">
        <v>0</v>
      </c>
      <c r="BG65" s="29">
        <v>0</v>
      </c>
      <c r="BH65" s="29">
        <v>0</v>
      </c>
      <c r="BI65" s="29">
        <v>0</v>
      </c>
      <c r="BJ65" s="29">
        <v>0</v>
      </c>
      <c r="BK65" s="29">
        <v>8</v>
      </c>
      <c r="BL65" s="29">
        <v>0</v>
      </c>
      <c r="BM65" s="29">
        <v>0</v>
      </c>
      <c r="BN65" s="29">
        <v>0</v>
      </c>
      <c r="BO65" s="29">
        <v>0</v>
      </c>
      <c r="BP65" s="29">
        <v>0</v>
      </c>
      <c r="BQ65" s="29">
        <v>0</v>
      </c>
      <c r="BR65" s="29">
        <v>0</v>
      </c>
      <c r="BS65" s="29">
        <v>0</v>
      </c>
    </row>
    <row r="66" spans="1:71" s="16" customFormat="1" x14ac:dyDescent="0.25">
      <c r="A66" s="23" t="s">
        <v>54</v>
      </c>
      <c r="B66" s="23">
        <f t="shared" si="10"/>
        <v>236.78</v>
      </c>
      <c r="C66" s="23">
        <f t="shared" si="11"/>
        <v>1928.71</v>
      </c>
      <c r="D66" s="23">
        <f t="shared" si="12"/>
        <v>1067.2059999999999</v>
      </c>
      <c r="E66" s="23">
        <f t="shared" si="9"/>
        <v>66508.277919999993</v>
      </c>
      <c r="F66" s="37"/>
      <c r="G66" s="37"/>
      <c r="H66" s="29" t="s">
        <v>54</v>
      </c>
      <c r="I66" s="29">
        <v>0</v>
      </c>
      <c r="J66" s="29">
        <v>0</v>
      </c>
      <c r="K66" s="29">
        <v>0</v>
      </c>
      <c r="L66" s="29">
        <v>0</v>
      </c>
      <c r="M66" s="29">
        <v>0</v>
      </c>
      <c r="N66" s="29">
        <v>0</v>
      </c>
      <c r="O66" s="29">
        <v>2.8</v>
      </c>
      <c r="P66" s="29">
        <v>0</v>
      </c>
      <c r="Q66" s="29">
        <v>13.73</v>
      </c>
      <c r="R66" s="29">
        <v>0</v>
      </c>
      <c r="S66" s="29">
        <v>0</v>
      </c>
      <c r="T66" s="29">
        <v>0</v>
      </c>
      <c r="U66" s="29">
        <v>0</v>
      </c>
      <c r="V66" s="29">
        <v>0</v>
      </c>
      <c r="W66" s="29">
        <v>0</v>
      </c>
      <c r="X66" s="29">
        <v>0</v>
      </c>
      <c r="Y66" s="29">
        <v>2.8</v>
      </c>
      <c r="Z66" s="29">
        <v>0</v>
      </c>
      <c r="AA66" s="29">
        <v>13.73</v>
      </c>
      <c r="AB66" s="29">
        <v>0</v>
      </c>
      <c r="AC66" s="29">
        <v>0</v>
      </c>
      <c r="AD66" s="29">
        <v>0</v>
      </c>
      <c r="AE66" s="29">
        <v>0</v>
      </c>
      <c r="AF66" s="29">
        <v>0</v>
      </c>
      <c r="AG66" s="29">
        <v>0</v>
      </c>
      <c r="AH66" s="29">
        <v>0</v>
      </c>
      <c r="AI66" s="29">
        <v>1</v>
      </c>
      <c r="AJ66" s="29">
        <v>0</v>
      </c>
      <c r="AK66" s="29">
        <v>1</v>
      </c>
      <c r="AL66" s="29">
        <v>0</v>
      </c>
      <c r="AM66" s="17"/>
      <c r="AN66" s="17"/>
      <c r="AO66" s="29" t="s">
        <v>54</v>
      </c>
      <c r="AP66" s="29">
        <v>0</v>
      </c>
      <c r="AQ66" s="29">
        <v>697.99</v>
      </c>
      <c r="AR66" s="29">
        <v>0</v>
      </c>
      <c r="AS66" s="29">
        <v>0</v>
      </c>
      <c r="AT66" s="29">
        <v>0</v>
      </c>
      <c r="AU66" s="29">
        <v>0</v>
      </c>
      <c r="AV66" s="29">
        <v>0</v>
      </c>
      <c r="AW66" s="29">
        <v>0</v>
      </c>
      <c r="AX66" s="29">
        <v>0</v>
      </c>
      <c r="AY66" s="29">
        <v>0</v>
      </c>
      <c r="AZ66" s="29">
        <v>0</v>
      </c>
      <c r="BA66" s="29">
        <v>116.58</v>
      </c>
      <c r="BB66" s="29">
        <v>0</v>
      </c>
      <c r="BC66" s="29">
        <v>0</v>
      </c>
      <c r="BD66" s="29">
        <v>0</v>
      </c>
      <c r="BE66" s="29">
        <v>0</v>
      </c>
      <c r="BF66" s="29">
        <v>0</v>
      </c>
      <c r="BG66" s="29">
        <v>0</v>
      </c>
      <c r="BH66" s="29">
        <v>0</v>
      </c>
      <c r="BI66" s="29">
        <v>0</v>
      </c>
      <c r="BJ66" s="29">
        <v>0</v>
      </c>
      <c r="BK66" s="29">
        <v>9</v>
      </c>
      <c r="BL66" s="29">
        <v>0</v>
      </c>
      <c r="BM66" s="29">
        <v>0</v>
      </c>
      <c r="BN66" s="29">
        <v>0</v>
      </c>
      <c r="BO66" s="29">
        <v>0</v>
      </c>
      <c r="BP66" s="29">
        <v>0</v>
      </c>
      <c r="BQ66" s="29">
        <v>0</v>
      </c>
      <c r="BR66" s="29">
        <v>0</v>
      </c>
      <c r="BS66" s="29">
        <v>0</v>
      </c>
    </row>
    <row r="67" spans="1:71" s="16" customFormat="1" x14ac:dyDescent="0.25">
      <c r="A67" s="23" t="s">
        <v>55</v>
      </c>
      <c r="B67" s="23">
        <f t="shared" si="10"/>
        <v>251.62</v>
      </c>
      <c r="C67" s="23">
        <f t="shared" si="11"/>
        <v>2624.06</v>
      </c>
      <c r="D67" s="23">
        <f t="shared" si="12"/>
        <v>1410.386</v>
      </c>
      <c r="E67" s="23">
        <f t="shared" si="9"/>
        <v>87895.255519999992</v>
      </c>
      <c r="F67" s="37"/>
      <c r="G67" s="37"/>
      <c r="H67" s="29" t="s">
        <v>55</v>
      </c>
      <c r="I67" s="29">
        <v>0</v>
      </c>
      <c r="J67" s="29">
        <v>0</v>
      </c>
      <c r="K67" s="29">
        <v>0</v>
      </c>
      <c r="L67" s="29">
        <v>0</v>
      </c>
      <c r="M67" s="29">
        <v>0</v>
      </c>
      <c r="N67" s="29">
        <v>0</v>
      </c>
      <c r="O67" s="29">
        <v>4.5599999999999996</v>
      </c>
      <c r="P67" s="29">
        <v>0</v>
      </c>
      <c r="Q67" s="29">
        <v>13.86</v>
      </c>
      <c r="R67" s="29">
        <v>0</v>
      </c>
      <c r="S67" s="29">
        <v>0</v>
      </c>
      <c r="T67" s="29">
        <v>0</v>
      </c>
      <c r="U67" s="29">
        <v>0</v>
      </c>
      <c r="V67" s="29">
        <v>0</v>
      </c>
      <c r="W67" s="29">
        <v>0</v>
      </c>
      <c r="X67" s="29">
        <v>0</v>
      </c>
      <c r="Y67" s="29">
        <v>4.5599999999999996</v>
      </c>
      <c r="Z67" s="29">
        <v>0</v>
      </c>
      <c r="AA67" s="29">
        <v>13.86</v>
      </c>
      <c r="AB67" s="29">
        <v>0</v>
      </c>
      <c r="AC67" s="29">
        <v>0</v>
      </c>
      <c r="AD67" s="29">
        <v>0</v>
      </c>
      <c r="AE67" s="29">
        <v>0</v>
      </c>
      <c r="AF67" s="29">
        <v>0</v>
      </c>
      <c r="AG67" s="29">
        <v>0</v>
      </c>
      <c r="AH67" s="29">
        <v>0</v>
      </c>
      <c r="AI67" s="29">
        <v>1</v>
      </c>
      <c r="AJ67" s="29">
        <v>0</v>
      </c>
      <c r="AK67" s="29">
        <v>1</v>
      </c>
      <c r="AL67" s="29">
        <v>0</v>
      </c>
      <c r="AM67" s="17"/>
      <c r="AN67" s="17"/>
      <c r="AO67" s="29" t="s">
        <v>55</v>
      </c>
      <c r="AP67" s="29">
        <v>0</v>
      </c>
      <c r="AQ67" s="29">
        <v>890.24</v>
      </c>
      <c r="AR67" s="29">
        <v>0</v>
      </c>
      <c r="AS67" s="29">
        <v>0</v>
      </c>
      <c r="AT67" s="29">
        <v>0</v>
      </c>
      <c r="AU67" s="29">
        <v>0</v>
      </c>
      <c r="AV67" s="29">
        <v>0</v>
      </c>
      <c r="AW67" s="29">
        <v>0</v>
      </c>
      <c r="AX67" s="29">
        <v>0</v>
      </c>
      <c r="AY67" s="29">
        <v>0</v>
      </c>
      <c r="AZ67" s="29">
        <v>0</v>
      </c>
      <c r="BA67" s="29">
        <v>130.49</v>
      </c>
      <c r="BB67" s="29">
        <v>0</v>
      </c>
      <c r="BC67" s="29">
        <v>0</v>
      </c>
      <c r="BD67" s="29">
        <v>0</v>
      </c>
      <c r="BE67" s="29">
        <v>0</v>
      </c>
      <c r="BF67" s="29">
        <v>0</v>
      </c>
      <c r="BG67" s="29">
        <v>0</v>
      </c>
      <c r="BH67" s="29">
        <v>0</v>
      </c>
      <c r="BI67" s="29">
        <v>0</v>
      </c>
      <c r="BJ67" s="29">
        <v>0</v>
      </c>
      <c r="BK67" s="29">
        <v>16</v>
      </c>
      <c r="BL67" s="29">
        <v>0</v>
      </c>
      <c r="BM67" s="29">
        <v>0</v>
      </c>
      <c r="BN67" s="29">
        <v>0</v>
      </c>
      <c r="BO67" s="29">
        <v>0</v>
      </c>
      <c r="BP67" s="29">
        <v>0</v>
      </c>
      <c r="BQ67" s="29">
        <v>0</v>
      </c>
      <c r="BR67" s="29">
        <v>0</v>
      </c>
      <c r="BS67" s="29">
        <v>0</v>
      </c>
    </row>
    <row r="68" spans="1:71" s="16" customFormat="1" x14ac:dyDescent="0.25">
      <c r="A68" s="23" t="s">
        <v>56</v>
      </c>
      <c r="B68" s="23">
        <f t="shared" si="10"/>
        <v>264.70999999999998</v>
      </c>
      <c r="C68" s="23">
        <f t="shared" si="11"/>
        <v>3071.35</v>
      </c>
      <c r="D68" s="23">
        <f t="shared" si="12"/>
        <v>1649.9929999999999</v>
      </c>
      <c r="E68" s="23">
        <f t="shared" si="9"/>
        <v>102827.56375999999</v>
      </c>
      <c r="F68" s="37"/>
      <c r="G68" s="37"/>
      <c r="H68" s="29" t="s">
        <v>56</v>
      </c>
      <c r="I68" s="29">
        <v>0</v>
      </c>
      <c r="J68" s="29">
        <v>9.56</v>
      </c>
      <c r="K68" s="29">
        <v>0</v>
      </c>
      <c r="L68" s="29">
        <v>0</v>
      </c>
      <c r="M68" s="29">
        <v>0</v>
      </c>
      <c r="N68" s="29">
        <v>0</v>
      </c>
      <c r="O68" s="29">
        <v>6.34</v>
      </c>
      <c r="P68" s="29">
        <v>0</v>
      </c>
      <c r="Q68" s="29">
        <v>14</v>
      </c>
      <c r="R68" s="29">
        <v>0</v>
      </c>
      <c r="S68" s="29">
        <v>0</v>
      </c>
      <c r="T68" s="29">
        <v>9.56</v>
      </c>
      <c r="U68" s="29">
        <v>0</v>
      </c>
      <c r="V68" s="29">
        <v>0</v>
      </c>
      <c r="W68" s="29">
        <v>0</v>
      </c>
      <c r="X68" s="29">
        <v>0</v>
      </c>
      <c r="Y68" s="29">
        <v>6.34</v>
      </c>
      <c r="Z68" s="29">
        <v>0</v>
      </c>
      <c r="AA68" s="29">
        <v>14</v>
      </c>
      <c r="AB68" s="29">
        <v>0</v>
      </c>
      <c r="AC68" s="29">
        <v>0</v>
      </c>
      <c r="AD68" s="29">
        <v>1</v>
      </c>
      <c r="AE68" s="29">
        <v>0</v>
      </c>
      <c r="AF68" s="29">
        <v>0</v>
      </c>
      <c r="AG68" s="29">
        <v>0</v>
      </c>
      <c r="AH68" s="29">
        <v>0</v>
      </c>
      <c r="AI68" s="29">
        <v>1</v>
      </c>
      <c r="AJ68" s="29">
        <v>0</v>
      </c>
      <c r="AK68" s="29">
        <v>1</v>
      </c>
      <c r="AL68" s="29">
        <v>0</v>
      </c>
      <c r="AM68" s="17"/>
      <c r="AN68" s="17"/>
      <c r="AO68" s="29" t="s">
        <v>56</v>
      </c>
      <c r="AP68" s="29">
        <v>0</v>
      </c>
      <c r="AQ68" s="29">
        <v>1040.8399999999999</v>
      </c>
      <c r="AR68" s="29">
        <v>0</v>
      </c>
      <c r="AS68" s="29">
        <v>0</v>
      </c>
      <c r="AT68" s="29">
        <v>0</v>
      </c>
      <c r="AU68" s="29">
        <v>0</v>
      </c>
      <c r="AV68" s="29">
        <v>0</v>
      </c>
      <c r="AW68" s="29">
        <v>0</v>
      </c>
      <c r="AX68" s="29">
        <v>0</v>
      </c>
      <c r="AY68" s="29">
        <v>0</v>
      </c>
      <c r="AZ68" s="29">
        <v>0</v>
      </c>
      <c r="BA68" s="29">
        <v>136.29</v>
      </c>
      <c r="BB68" s="29">
        <v>0</v>
      </c>
      <c r="BC68" s="29">
        <v>0</v>
      </c>
      <c r="BD68" s="29">
        <v>0</v>
      </c>
      <c r="BE68" s="29">
        <v>0</v>
      </c>
      <c r="BF68" s="29">
        <v>0</v>
      </c>
      <c r="BG68" s="29">
        <v>0</v>
      </c>
      <c r="BH68" s="29">
        <v>0</v>
      </c>
      <c r="BI68" s="29">
        <v>0</v>
      </c>
      <c r="BJ68" s="29">
        <v>0</v>
      </c>
      <c r="BK68" s="29">
        <v>20</v>
      </c>
      <c r="BL68" s="29">
        <v>0</v>
      </c>
      <c r="BM68" s="29">
        <v>0</v>
      </c>
      <c r="BN68" s="29">
        <v>0</v>
      </c>
      <c r="BO68" s="29">
        <v>0</v>
      </c>
      <c r="BP68" s="29">
        <v>0</v>
      </c>
      <c r="BQ68" s="29">
        <v>0</v>
      </c>
      <c r="BR68" s="29">
        <v>0</v>
      </c>
      <c r="BS68" s="29">
        <v>0</v>
      </c>
    </row>
    <row r="69" spans="1:71" s="16" customFormat="1" x14ac:dyDescent="0.25">
      <c r="A69" s="30"/>
      <c r="B69" s="30"/>
      <c r="C69" s="30"/>
      <c r="D69" s="30"/>
      <c r="E69" s="30"/>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7"/>
      <c r="BK69" s="17"/>
      <c r="BL69" s="17"/>
      <c r="BM69" s="17"/>
      <c r="BN69" s="17"/>
      <c r="BO69" s="17"/>
      <c r="BP69" s="17"/>
      <c r="BQ69" s="17"/>
      <c r="BR69" s="17"/>
      <c r="BS69" s="17"/>
    </row>
    <row r="70" spans="1:71" s="16" customFormat="1" x14ac:dyDescent="0.25">
      <c r="H70" s="37" t="s">
        <v>72</v>
      </c>
      <c r="I70" s="37"/>
      <c r="J70" s="37"/>
      <c r="K70" s="37"/>
      <c r="L70" s="37"/>
      <c r="M70" s="37"/>
      <c r="N70" s="37"/>
      <c r="O70" s="37"/>
      <c r="P70" s="37"/>
      <c r="Q70" s="37"/>
      <c r="R70" s="37"/>
      <c r="S70" s="37"/>
      <c r="T70" s="37"/>
      <c r="U70" s="37"/>
      <c r="V70" s="37"/>
      <c r="W70" s="37"/>
      <c r="X70" s="37"/>
      <c r="Y70" s="37"/>
      <c r="Z70" s="37"/>
      <c r="AA70" s="37"/>
      <c r="AB70" s="37"/>
      <c r="AC70" s="37"/>
      <c r="AD70" s="37"/>
      <c r="AE70" s="37"/>
      <c r="AF70" s="37"/>
      <c r="AG70" s="37"/>
      <c r="AH70" s="37"/>
      <c r="AI70" s="37"/>
      <c r="AJ70" s="37"/>
      <c r="AK70" s="37"/>
      <c r="AL70" s="37"/>
      <c r="AM70" s="17"/>
      <c r="AN70" s="17"/>
      <c r="AO70" s="37" t="s">
        <v>69</v>
      </c>
      <c r="AP70" s="37"/>
      <c r="AQ70" s="37"/>
      <c r="AR70" s="37"/>
      <c r="AS70" s="37"/>
      <c r="AT70" s="37"/>
      <c r="AU70" s="37"/>
      <c r="AV70" s="37"/>
      <c r="AW70" s="37"/>
      <c r="AX70" s="37"/>
      <c r="AY70" s="37"/>
      <c r="AZ70" s="37"/>
      <c r="BA70" s="37"/>
      <c r="BB70" s="37"/>
      <c r="BC70" s="37"/>
      <c r="BD70" s="37"/>
      <c r="BE70" s="37"/>
      <c r="BF70" s="37"/>
      <c r="BG70" s="37"/>
      <c r="BH70" s="37"/>
      <c r="BI70" s="37"/>
    </row>
    <row r="71" spans="1:71" s="16" customFormat="1" ht="15.75" x14ac:dyDescent="0.25">
      <c r="A71" s="260" t="s">
        <v>35</v>
      </c>
      <c r="B71" s="260"/>
      <c r="C71" s="260"/>
      <c r="D71" s="260"/>
      <c r="E71" s="260"/>
      <c r="H71" s="29"/>
      <c r="I71" s="29" t="s">
        <v>40</v>
      </c>
      <c r="J71" s="29" t="s">
        <v>40</v>
      </c>
      <c r="K71" s="29" t="s">
        <v>40</v>
      </c>
      <c r="L71" s="29" t="s">
        <v>40</v>
      </c>
      <c r="M71" s="29" t="s">
        <v>40</v>
      </c>
      <c r="N71" s="29" t="s">
        <v>40</v>
      </c>
      <c r="O71" s="29" t="s">
        <v>40</v>
      </c>
      <c r="P71" s="29" t="s">
        <v>40</v>
      </c>
      <c r="Q71" s="29" t="s">
        <v>40</v>
      </c>
      <c r="R71" s="29" t="s">
        <v>40</v>
      </c>
      <c r="S71" s="29" t="s">
        <v>41</v>
      </c>
      <c r="T71" s="29" t="s">
        <v>41</v>
      </c>
      <c r="U71" s="29" t="s">
        <v>41</v>
      </c>
      <c r="V71" s="29" t="s">
        <v>41</v>
      </c>
      <c r="W71" s="29" t="s">
        <v>41</v>
      </c>
      <c r="X71" s="29" t="s">
        <v>41</v>
      </c>
      <c r="Y71" s="29" t="s">
        <v>41</v>
      </c>
      <c r="Z71" s="29" t="s">
        <v>41</v>
      </c>
      <c r="AA71" s="29" t="s">
        <v>41</v>
      </c>
      <c r="AB71" s="29" t="s">
        <v>41</v>
      </c>
      <c r="AC71" s="29" t="s">
        <v>42</v>
      </c>
      <c r="AD71" s="29" t="s">
        <v>42</v>
      </c>
      <c r="AE71" s="29" t="s">
        <v>42</v>
      </c>
      <c r="AF71" s="29" t="s">
        <v>42</v>
      </c>
      <c r="AG71" s="29" t="s">
        <v>42</v>
      </c>
      <c r="AH71" s="29" t="s">
        <v>42</v>
      </c>
      <c r="AI71" s="29" t="s">
        <v>42</v>
      </c>
      <c r="AJ71" s="29" t="s">
        <v>42</v>
      </c>
      <c r="AK71" s="29" t="s">
        <v>42</v>
      </c>
      <c r="AL71" s="29" t="s">
        <v>42</v>
      </c>
      <c r="AM71" s="17"/>
      <c r="AN71" s="17"/>
      <c r="AO71" s="29"/>
      <c r="AP71" s="29" t="s">
        <v>40</v>
      </c>
      <c r="AQ71" s="29" t="s">
        <v>40</v>
      </c>
      <c r="AR71" s="29" t="s">
        <v>40</v>
      </c>
      <c r="AS71" s="29" t="s">
        <v>40</v>
      </c>
      <c r="AT71" s="29" t="s">
        <v>40</v>
      </c>
      <c r="AU71" s="29" t="s">
        <v>40</v>
      </c>
      <c r="AV71" s="29" t="s">
        <v>40</v>
      </c>
      <c r="AW71" s="29" t="s">
        <v>40</v>
      </c>
      <c r="AX71" s="29" t="s">
        <v>40</v>
      </c>
      <c r="AY71" s="29" t="s">
        <v>40</v>
      </c>
      <c r="AZ71" s="29" t="s">
        <v>41</v>
      </c>
      <c r="BA71" s="29" t="s">
        <v>41</v>
      </c>
      <c r="BB71" s="29" t="s">
        <v>41</v>
      </c>
      <c r="BC71" s="29" t="s">
        <v>41</v>
      </c>
      <c r="BD71" s="29" t="s">
        <v>41</v>
      </c>
      <c r="BE71" s="29" t="s">
        <v>41</v>
      </c>
      <c r="BF71" s="29" t="s">
        <v>41</v>
      </c>
      <c r="BG71" s="29" t="s">
        <v>41</v>
      </c>
      <c r="BH71" s="29" t="s">
        <v>41</v>
      </c>
      <c r="BI71" s="29" t="s">
        <v>41</v>
      </c>
      <c r="BJ71" s="29" t="s">
        <v>42</v>
      </c>
      <c r="BK71" s="29" t="s">
        <v>42</v>
      </c>
      <c r="BL71" s="29" t="s">
        <v>42</v>
      </c>
      <c r="BM71" s="29" t="s">
        <v>42</v>
      </c>
      <c r="BN71" s="29" t="s">
        <v>42</v>
      </c>
      <c r="BO71" s="29" t="s">
        <v>42</v>
      </c>
      <c r="BP71" s="29" t="s">
        <v>42</v>
      </c>
      <c r="BQ71" s="29" t="s">
        <v>42</v>
      </c>
      <c r="BR71" s="29" t="s">
        <v>42</v>
      </c>
      <c r="BS71" s="29" t="s">
        <v>42</v>
      </c>
    </row>
    <row r="72" spans="1:71" s="16" customFormat="1" ht="45.75" thickBot="1" x14ac:dyDescent="0.3">
      <c r="A72" s="21" t="s">
        <v>4</v>
      </c>
      <c r="B72" s="22" t="s">
        <v>17</v>
      </c>
      <c r="C72" s="22" t="s">
        <v>5</v>
      </c>
      <c r="D72" s="6" t="s">
        <v>0</v>
      </c>
      <c r="E72" s="22" t="s">
        <v>7</v>
      </c>
      <c r="H72" s="28" t="s">
        <v>4</v>
      </c>
      <c r="I72" s="28" t="s">
        <v>43</v>
      </c>
      <c r="J72" s="28" t="s">
        <v>44</v>
      </c>
      <c r="K72" s="28" t="s">
        <v>57</v>
      </c>
      <c r="L72" s="28" t="s">
        <v>50</v>
      </c>
      <c r="M72" s="28" t="s">
        <v>47</v>
      </c>
      <c r="N72" s="28" t="s">
        <v>48</v>
      </c>
      <c r="O72" s="28" t="s">
        <v>46</v>
      </c>
      <c r="P72" s="28" t="s">
        <v>51</v>
      </c>
      <c r="Q72" s="28" t="s">
        <v>49</v>
      </c>
      <c r="R72" s="28" t="s">
        <v>45</v>
      </c>
      <c r="S72" s="28" t="s">
        <v>43</v>
      </c>
      <c r="T72" s="28" t="s">
        <v>44</v>
      </c>
      <c r="U72" s="28" t="s">
        <v>57</v>
      </c>
      <c r="V72" s="28" t="s">
        <v>50</v>
      </c>
      <c r="W72" s="28" t="s">
        <v>47</v>
      </c>
      <c r="X72" s="28" t="s">
        <v>48</v>
      </c>
      <c r="Y72" s="28" t="s">
        <v>46</v>
      </c>
      <c r="Z72" s="28" t="s">
        <v>51</v>
      </c>
      <c r="AA72" s="28" t="s">
        <v>49</v>
      </c>
      <c r="AB72" s="28" t="s">
        <v>45</v>
      </c>
      <c r="AC72" s="28" t="s">
        <v>43</v>
      </c>
      <c r="AD72" s="28" t="s">
        <v>44</v>
      </c>
      <c r="AE72" s="28" t="s">
        <v>57</v>
      </c>
      <c r="AF72" s="28" t="s">
        <v>50</v>
      </c>
      <c r="AG72" s="28" t="s">
        <v>47</v>
      </c>
      <c r="AH72" s="28" t="s">
        <v>48</v>
      </c>
      <c r="AI72" s="28" t="s">
        <v>46</v>
      </c>
      <c r="AJ72" s="28" t="s">
        <v>51</v>
      </c>
      <c r="AK72" s="28" t="s">
        <v>49</v>
      </c>
      <c r="AL72" s="28" t="s">
        <v>45</v>
      </c>
      <c r="AM72" s="17"/>
      <c r="AN72" s="17"/>
      <c r="AO72" s="28" t="s">
        <v>4</v>
      </c>
      <c r="AP72" s="28" t="s">
        <v>43</v>
      </c>
      <c r="AQ72" s="28" t="s">
        <v>44</v>
      </c>
      <c r="AR72" s="28" t="s">
        <v>57</v>
      </c>
      <c r="AS72" s="28" t="s">
        <v>50</v>
      </c>
      <c r="AT72" s="28" t="s">
        <v>47</v>
      </c>
      <c r="AU72" s="28" t="s">
        <v>48</v>
      </c>
      <c r="AV72" s="28" t="s">
        <v>46</v>
      </c>
      <c r="AW72" s="28" t="s">
        <v>51</v>
      </c>
      <c r="AX72" s="28" t="s">
        <v>49</v>
      </c>
      <c r="AY72" s="28" t="s">
        <v>45</v>
      </c>
      <c r="AZ72" s="28" t="s">
        <v>43</v>
      </c>
      <c r="BA72" s="28" t="s">
        <v>44</v>
      </c>
      <c r="BB72" s="28" t="s">
        <v>57</v>
      </c>
      <c r="BC72" s="28" t="s">
        <v>50</v>
      </c>
      <c r="BD72" s="28" t="s">
        <v>47</v>
      </c>
      <c r="BE72" s="28" t="s">
        <v>48</v>
      </c>
      <c r="BF72" s="28" t="s">
        <v>46</v>
      </c>
      <c r="BG72" s="28" t="s">
        <v>51</v>
      </c>
      <c r="BH72" s="28" t="s">
        <v>49</v>
      </c>
      <c r="BI72" s="28" t="s">
        <v>45</v>
      </c>
      <c r="BJ72" s="28" t="s">
        <v>43</v>
      </c>
      <c r="BK72" s="28" t="s">
        <v>44</v>
      </c>
      <c r="BL72" s="28" t="s">
        <v>57</v>
      </c>
      <c r="BM72" s="28" t="s">
        <v>50</v>
      </c>
      <c r="BN72" s="28" t="s">
        <v>47</v>
      </c>
      <c r="BO72" s="28" t="s">
        <v>48</v>
      </c>
      <c r="BP72" s="28" t="s">
        <v>46</v>
      </c>
      <c r="BQ72" s="28" t="s">
        <v>51</v>
      </c>
      <c r="BR72" s="28" t="s">
        <v>49</v>
      </c>
      <c r="BS72" s="28" t="s">
        <v>45</v>
      </c>
    </row>
    <row r="73" spans="1:71" s="16" customFormat="1" x14ac:dyDescent="0.25">
      <c r="A73" s="23" t="s">
        <v>9</v>
      </c>
      <c r="B73" s="23">
        <f>IF($D$5="P",SUM(S73:U73),SUM(S73:AB73))</f>
        <v>101.17</v>
      </c>
      <c r="C73" s="23">
        <f>IF($D$5="P",SUM(I73:K73),SUM(I73:R73))</f>
        <v>360.01</v>
      </c>
      <c r="D73" s="23">
        <f>IF($D$5="P",$B$8*SUM(I73:K73)+$B$9*SUM(I91:K91),$B$8*SUM(I73:R73)+$B$9*SUM(I91:R91))</f>
        <v>135.95400000000001</v>
      </c>
      <c r="E73" s="31">
        <f t="shared" ref="E73:E86" si="13">D73*$B$5</f>
        <v>8472.6532800000004</v>
      </c>
      <c r="H73" s="27" t="s">
        <v>9</v>
      </c>
      <c r="I73" s="27">
        <v>42.19</v>
      </c>
      <c r="J73" s="27">
        <v>317.82</v>
      </c>
      <c r="K73" s="27">
        <v>0</v>
      </c>
      <c r="L73" s="27">
        <v>0</v>
      </c>
      <c r="M73" s="27">
        <v>0</v>
      </c>
      <c r="N73" s="27">
        <v>0</v>
      </c>
      <c r="O73" s="27">
        <v>0</v>
      </c>
      <c r="P73" s="27">
        <v>0</v>
      </c>
      <c r="Q73" s="27">
        <v>0</v>
      </c>
      <c r="R73" s="27">
        <v>0</v>
      </c>
      <c r="S73" s="27">
        <v>26.24</v>
      </c>
      <c r="T73" s="27">
        <v>74.930000000000007</v>
      </c>
      <c r="U73" s="27">
        <v>0</v>
      </c>
      <c r="V73" s="27">
        <v>0</v>
      </c>
      <c r="W73" s="27">
        <v>0</v>
      </c>
      <c r="X73" s="27">
        <v>0</v>
      </c>
      <c r="Y73" s="27">
        <v>0</v>
      </c>
      <c r="Z73" s="27">
        <v>0</v>
      </c>
      <c r="AA73" s="27">
        <v>0</v>
      </c>
      <c r="AB73" s="27">
        <v>0</v>
      </c>
      <c r="AC73" s="27">
        <v>2</v>
      </c>
      <c r="AD73" s="27">
        <v>6</v>
      </c>
      <c r="AE73" s="27">
        <v>0</v>
      </c>
      <c r="AF73" s="27">
        <v>0</v>
      </c>
      <c r="AG73" s="27">
        <v>0</v>
      </c>
      <c r="AH73" s="27">
        <v>0</v>
      </c>
      <c r="AI73" s="27">
        <v>0</v>
      </c>
      <c r="AJ73" s="27">
        <v>0</v>
      </c>
      <c r="AK73" s="27">
        <v>0</v>
      </c>
      <c r="AL73" s="27">
        <v>0</v>
      </c>
      <c r="AM73" s="17"/>
      <c r="AN73" s="17"/>
      <c r="AO73" s="27" t="s">
        <v>9</v>
      </c>
      <c r="AP73" s="27">
        <v>42.19</v>
      </c>
      <c r="AQ73" s="27">
        <v>317.82</v>
      </c>
      <c r="AR73" s="27">
        <v>0</v>
      </c>
      <c r="AS73" s="27">
        <v>0</v>
      </c>
      <c r="AT73" s="27">
        <v>0</v>
      </c>
      <c r="AU73" s="27">
        <v>0</v>
      </c>
      <c r="AV73" s="27">
        <v>0</v>
      </c>
      <c r="AW73" s="27">
        <v>0</v>
      </c>
      <c r="AX73" s="27">
        <v>0</v>
      </c>
      <c r="AY73" s="27">
        <v>0</v>
      </c>
      <c r="AZ73" s="27">
        <v>26.24</v>
      </c>
      <c r="BA73" s="27">
        <v>74.930000000000007</v>
      </c>
      <c r="BB73" s="27">
        <v>0</v>
      </c>
      <c r="BC73" s="27">
        <v>0</v>
      </c>
      <c r="BD73" s="27">
        <v>0</v>
      </c>
      <c r="BE73" s="27">
        <v>0</v>
      </c>
      <c r="BF73" s="27">
        <v>0</v>
      </c>
      <c r="BG73" s="27">
        <v>0</v>
      </c>
      <c r="BH73" s="27">
        <v>0</v>
      </c>
      <c r="BI73" s="27">
        <v>0</v>
      </c>
      <c r="BJ73" s="27">
        <v>2</v>
      </c>
      <c r="BK73" s="27">
        <v>6</v>
      </c>
      <c r="BL73" s="27">
        <v>0</v>
      </c>
      <c r="BM73" s="27">
        <v>0</v>
      </c>
      <c r="BN73" s="27">
        <v>0</v>
      </c>
      <c r="BO73" s="27">
        <v>0</v>
      </c>
      <c r="BP73" s="27">
        <v>0</v>
      </c>
      <c r="BQ73" s="27">
        <v>0</v>
      </c>
      <c r="BR73" s="27">
        <v>0</v>
      </c>
      <c r="BS73" s="27">
        <v>0</v>
      </c>
    </row>
    <row r="74" spans="1:71" s="16" customFormat="1" x14ac:dyDescent="0.25">
      <c r="A74" s="23" t="s">
        <v>10</v>
      </c>
      <c r="B74" s="23">
        <f t="shared" ref="B74:B86" si="14">IF($D$5="P",SUM(S74:U74),SUM(S74:AB74))</f>
        <v>115.89</v>
      </c>
      <c r="C74" s="23">
        <f t="shared" ref="C74:C86" si="15">IF($D$5="P",SUM(I74:K74),SUM(I74:R74))</f>
        <v>434.75</v>
      </c>
      <c r="D74" s="23">
        <f t="shared" ref="D74:D86" si="16">IF($D$5="P",$B$8*SUM(I74:K74)+$B$9*SUM(I92:K92),$B$8*SUM(I74:R74)+$B$9*SUM(I92:R92))</f>
        <v>138.27199999999999</v>
      </c>
      <c r="E74" s="31">
        <f t="shared" si="13"/>
        <v>8617.1110399999998</v>
      </c>
      <c r="H74" s="29" t="s">
        <v>10</v>
      </c>
      <c r="I74" s="29">
        <v>275.91000000000003</v>
      </c>
      <c r="J74" s="29">
        <v>158.84</v>
      </c>
      <c r="K74" s="29">
        <v>0</v>
      </c>
      <c r="L74" s="29">
        <v>0</v>
      </c>
      <c r="M74" s="29">
        <v>0</v>
      </c>
      <c r="N74" s="29">
        <v>0</v>
      </c>
      <c r="O74" s="29">
        <v>0</v>
      </c>
      <c r="P74" s="29">
        <v>0</v>
      </c>
      <c r="Q74" s="29">
        <v>0</v>
      </c>
      <c r="R74" s="29">
        <v>0</v>
      </c>
      <c r="S74" s="29">
        <v>69.53</v>
      </c>
      <c r="T74" s="29">
        <v>46.36</v>
      </c>
      <c r="U74" s="29">
        <v>0</v>
      </c>
      <c r="V74" s="29">
        <v>0</v>
      </c>
      <c r="W74" s="29">
        <v>0</v>
      </c>
      <c r="X74" s="29">
        <v>0</v>
      </c>
      <c r="Y74" s="29">
        <v>0</v>
      </c>
      <c r="Z74" s="29">
        <v>0</v>
      </c>
      <c r="AA74" s="29">
        <v>0</v>
      </c>
      <c r="AB74" s="29">
        <v>0</v>
      </c>
      <c r="AC74" s="29">
        <v>5</v>
      </c>
      <c r="AD74" s="29">
        <v>5</v>
      </c>
      <c r="AE74" s="29">
        <v>0</v>
      </c>
      <c r="AF74" s="29">
        <v>0</v>
      </c>
      <c r="AG74" s="29">
        <v>0</v>
      </c>
      <c r="AH74" s="29">
        <v>0</v>
      </c>
      <c r="AI74" s="29">
        <v>0</v>
      </c>
      <c r="AJ74" s="29">
        <v>0</v>
      </c>
      <c r="AK74" s="29">
        <v>0</v>
      </c>
      <c r="AL74" s="29">
        <v>0</v>
      </c>
      <c r="AM74" s="17"/>
      <c r="AN74" s="17"/>
      <c r="AO74" s="29" t="s">
        <v>10</v>
      </c>
      <c r="AP74" s="29">
        <v>275.91000000000003</v>
      </c>
      <c r="AQ74" s="29">
        <v>158.84</v>
      </c>
      <c r="AR74" s="29">
        <v>0</v>
      </c>
      <c r="AS74" s="29">
        <v>0</v>
      </c>
      <c r="AT74" s="29">
        <v>0</v>
      </c>
      <c r="AU74" s="29">
        <v>0</v>
      </c>
      <c r="AV74" s="29">
        <v>0</v>
      </c>
      <c r="AW74" s="29">
        <v>0</v>
      </c>
      <c r="AX74" s="29">
        <v>0</v>
      </c>
      <c r="AY74" s="29">
        <v>0</v>
      </c>
      <c r="AZ74" s="29">
        <v>69.53</v>
      </c>
      <c r="BA74" s="29">
        <v>46.36</v>
      </c>
      <c r="BB74" s="29">
        <v>0</v>
      </c>
      <c r="BC74" s="29">
        <v>0</v>
      </c>
      <c r="BD74" s="29">
        <v>0</v>
      </c>
      <c r="BE74" s="29">
        <v>0</v>
      </c>
      <c r="BF74" s="29">
        <v>0</v>
      </c>
      <c r="BG74" s="29">
        <v>0</v>
      </c>
      <c r="BH74" s="29">
        <v>0</v>
      </c>
      <c r="BI74" s="29">
        <v>0</v>
      </c>
      <c r="BJ74" s="29">
        <v>5</v>
      </c>
      <c r="BK74" s="29">
        <v>5</v>
      </c>
      <c r="BL74" s="29">
        <v>0</v>
      </c>
      <c r="BM74" s="29">
        <v>0</v>
      </c>
      <c r="BN74" s="29">
        <v>0</v>
      </c>
      <c r="BO74" s="29">
        <v>0</v>
      </c>
      <c r="BP74" s="29">
        <v>0</v>
      </c>
      <c r="BQ74" s="29">
        <v>0</v>
      </c>
      <c r="BR74" s="29">
        <v>0</v>
      </c>
      <c r="BS74" s="29">
        <v>0</v>
      </c>
    </row>
    <row r="75" spans="1:71" s="16" customFormat="1" x14ac:dyDescent="0.25">
      <c r="A75" s="23" t="s">
        <v>11</v>
      </c>
      <c r="B75" s="23">
        <f t="shared" si="14"/>
        <v>1.5</v>
      </c>
      <c r="C75" s="23">
        <f t="shared" si="15"/>
        <v>1.5</v>
      </c>
      <c r="D75" s="23">
        <f t="shared" si="16"/>
        <v>0.44999999999999996</v>
      </c>
      <c r="E75" s="31">
        <f t="shared" si="13"/>
        <v>28.043999999999997</v>
      </c>
      <c r="H75" s="29" t="s">
        <v>11</v>
      </c>
      <c r="I75" s="29">
        <v>0</v>
      </c>
      <c r="J75" s="29">
        <v>1.5</v>
      </c>
      <c r="K75" s="29">
        <v>0</v>
      </c>
      <c r="L75" s="29">
        <v>0</v>
      </c>
      <c r="M75" s="29">
        <v>0</v>
      </c>
      <c r="N75" s="29">
        <v>0</v>
      </c>
      <c r="O75" s="29">
        <v>0</v>
      </c>
      <c r="P75" s="29">
        <v>0</v>
      </c>
      <c r="Q75" s="29">
        <v>0</v>
      </c>
      <c r="R75" s="29">
        <v>0</v>
      </c>
      <c r="S75" s="29">
        <v>0</v>
      </c>
      <c r="T75" s="29">
        <v>1.5</v>
      </c>
      <c r="U75" s="29">
        <v>0</v>
      </c>
      <c r="V75" s="29">
        <v>0</v>
      </c>
      <c r="W75" s="29">
        <v>0</v>
      </c>
      <c r="X75" s="29">
        <v>0</v>
      </c>
      <c r="Y75" s="29">
        <v>0</v>
      </c>
      <c r="Z75" s="29">
        <v>0</v>
      </c>
      <c r="AA75" s="29">
        <v>0</v>
      </c>
      <c r="AB75" s="29">
        <v>0</v>
      </c>
      <c r="AC75" s="29">
        <v>0</v>
      </c>
      <c r="AD75" s="29">
        <v>1</v>
      </c>
      <c r="AE75" s="29">
        <v>0</v>
      </c>
      <c r="AF75" s="29">
        <v>0</v>
      </c>
      <c r="AG75" s="29">
        <v>0</v>
      </c>
      <c r="AH75" s="29">
        <v>0</v>
      </c>
      <c r="AI75" s="29">
        <v>0</v>
      </c>
      <c r="AJ75" s="29">
        <v>0</v>
      </c>
      <c r="AK75" s="29">
        <v>0</v>
      </c>
      <c r="AL75" s="29">
        <v>0</v>
      </c>
      <c r="AM75" s="17"/>
      <c r="AN75" s="17"/>
      <c r="AO75" s="29" t="s">
        <v>11</v>
      </c>
      <c r="AP75" s="29">
        <v>320.18</v>
      </c>
      <c r="AQ75" s="29">
        <v>212.78</v>
      </c>
      <c r="AR75" s="29">
        <v>0</v>
      </c>
      <c r="AS75" s="29">
        <v>0</v>
      </c>
      <c r="AT75" s="29">
        <v>0</v>
      </c>
      <c r="AU75" s="29">
        <v>3.54</v>
      </c>
      <c r="AV75" s="29">
        <v>0</v>
      </c>
      <c r="AW75" s="29">
        <v>0</v>
      </c>
      <c r="AX75" s="29">
        <v>0</v>
      </c>
      <c r="AY75" s="29">
        <v>0</v>
      </c>
      <c r="AZ75" s="29">
        <v>96.3</v>
      </c>
      <c r="BA75" s="29">
        <v>52.26</v>
      </c>
      <c r="BB75" s="29">
        <v>0</v>
      </c>
      <c r="BC75" s="29">
        <v>0</v>
      </c>
      <c r="BD75" s="29">
        <v>0</v>
      </c>
      <c r="BE75" s="29">
        <v>3.54</v>
      </c>
      <c r="BF75" s="29">
        <v>0</v>
      </c>
      <c r="BG75" s="29">
        <v>0</v>
      </c>
      <c r="BH75" s="29">
        <v>0</v>
      </c>
      <c r="BI75" s="29">
        <v>0</v>
      </c>
      <c r="BJ75" s="29">
        <v>6</v>
      </c>
      <c r="BK75" s="29">
        <v>6</v>
      </c>
      <c r="BL75" s="29">
        <v>0</v>
      </c>
      <c r="BM75" s="29">
        <v>0</v>
      </c>
      <c r="BN75" s="29">
        <v>0</v>
      </c>
      <c r="BO75" s="29">
        <v>1</v>
      </c>
      <c r="BP75" s="29">
        <v>0</v>
      </c>
      <c r="BQ75" s="29">
        <v>0</v>
      </c>
      <c r="BR75" s="29">
        <v>0</v>
      </c>
      <c r="BS75" s="29">
        <v>0</v>
      </c>
    </row>
    <row r="76" spans="1:71" s="16" customFormat="1" x14ac:dyDescent="0.25">
      <c r="A76" s="23" t="s">
        <v>12</v>
      </c>
      <c r="B76" s="23">
        <f t="shared" si="14"/>
        <v>5.43</v>
      </c>
      <c r="C76" s="23">
        <f t="shared" si="15"/>
        <v>6.07</v>
      </c>
      <c r="D76" s="23">
        <f t="shared" si="16"/>
        <v>6.0699999999999994</v>
      </c>
      <c r="E76" s="31">
        <f t="shared" si="13"/>
        <v>378.28239999999994</v>
      </c>
      <c r="H76" s="29" t="s">
        <v>12</v>
      </c>
      <c r="I76" s="29">
        <v>0</v>
      </c>
      <c r="J76" s="29">
        <v>6.07</v>
      </c>
      <c r="K76" s="29">
        <v>0</v>
      </c>
      <c r="L76" s="29">
        <v>0</v>
      </c>
      <c r="M76" s="29">
        <v>0</v>
      </c>
      <c r="N76" s="29">
        <v>0</v>
      </c>
      <c r="O76" s="29">
        <v>0</v>
      </c>
      <c r="P76" s="29">
        <v>0</v>
      </c>
      <c r="Q76" s="29">
        <v>0</v>
      </c>
      <c r="R76" s="29">
        <v>0</v>
      </c>
      <c r="S76" s="29">
        <v>0</v>
      </c>
      <c r="T76" s="29">
        <v>5.43</v>
      </c>
      <c r="U76" s="29">
        <v>0</v>
      </c>
      <c r="V76" s="29">
        <v>0</v>
      </c>
      <c r="W76" s="29">
        <v>0</v>
      </c>
      <c r="X76" s="29">
        <v>0</v>
      </c>
      <c r="Y76" s="29">
        <v>0</v>
      </c>
      <c r="Z76" s="29">
        <v>0</v>
      </c>
      <c r="AA76" s="29">
        <v>0</v>
      </c>
      <c r="AB76" s="29">
        <v>0</v>
      </c>
      <c r="AC76" s="29">
        <v>0</v>
      </c>
      <c r="AD76" s="29">
        <v>2</v>
      </c>
      <c r="AE76" s="29">
        <v>0</v>
      </c>
      <c r="AF76" s="29">
        <v>0</v>
      </c>
      <c r="AG76" s="29">
        <v>0</v>
      </c>
      <c r="AH76" s="29">
        <v>0</v>
      </c>
      <c r="AI76" s="29">
        <v>0</v>
      </c>
      <c r="AJ76" s="29">
        <v>0</v>
      </c>
      <c r="AK76" s="29">
        <v>0</v>
      </c>
      <c r="AL76" s="29">
        <v>0</v>
      </c>
      <c r="AM76" s="17"/>
      <c r="AN76" s="17"/>
      <c r="AO76" s="29" t="s">
        <v>12</v>
      </c>
      <c r="AP76" s="29">
        <v>0</v>
      </c>
      <c r="AQ76" s="29">
        <v>349.21</v>
      </c>
      <c r="AR76" s="29">
        <v>0</v>
      </c>
      <c r="AS76" s="29">
        <v>0</v>
      </c>
      <c r="AT76" s="29">
        <v>0</v>
      </c>
      <c r="AU76" s="29">
        <v>1.66</v>
      </c>
      <c r="AV76" s="29">
        <v>0</v>
      </c>
      <c r="AW76" s="29">
        <v>0</v>
      </c>
      <c r="AX76" s="29">
        <v>0</v>
      </c>
      <c r="AY76" s="29">
        <v>0</v>
      </c>
      <c r="AZ76" s="29">
        <v>0</v>
      </c>
      <c r="BA76" s="29">
        <v>77.03</v>
      </c>
      <c r="BB76" s="29">
        <v>0</v>
      </c>
      <c r="BC76" s="29">
        <v>0</v>
      </c>
      <c r="BD76" s="29">
        <v>0</v>
      </c>
      <c r="BE76" s="29">
        <v>1.66</v>
      </c>
      <c r="BF76" s="29">
        <v>0</v>
      </c>
      <c r="BG76" s="29">
        <v>0</v>
      </c>
      <c r="BH76" s="29">
        <v>0</v>
      </c>
      <c r="BI76" s="29">
        <v>0</v>
      </c>
      <c r="BJ76" s="29">
        <v>0</v>
      </c>
      <c r="BK76" s="29">
        <v>6</v>
      </c>
      <c r="BL76" s="29">
        <v>0</v>
      </c>
      <c r="BM76" s="29">
        <v>0</v>
      </c>
      <c r="BN76" s="29">
        <v>0</v>
      </c>
      <c r="BO76" s="29">
        <v>1</v>
      </c>
      <c r="BP76" s="29">
        <v>0</v>
      </c>
      <c r="BQ76" s="29">
        <v>0</v>
      </c>
      <c r="BR76" s="29">
        <v>0</v>
      </c>
      <c r="BS76" s="29">
        <v>0</v>
      </c>
    </row>
    <row r="77" spans="1:71" s="16" customFormat="1" x14ac:dyDescent="0.25">
      <c r="A77" s="23" t="s">
        <v>13</v>
      </c>
      <c r="B77" s="23">
        <f t="shared" si="14"/>
        <v>12.73</v>
      </c>
      <c r="C77" s="23">
        <f t="shared" si="15"/>
        <v>21.97</v>
      </c>
      <c r="D77" s="23">
        <f t="shared" si="16"/>
        <v>21.97</v>
      </c>
      <c r="E77" s="31">
        <f t="shared" si="13"/>
        <v>1369.1704</v>
      </c>
      <c r="H77" s="29" t="s">
        <v>13</v>
      </c>
      <c r="I77" s="29">
        <v>0</v>
      </c>
      <c r="J77" s="29">
        <v>21.97</v>
      </c>
      <c r="K77" s="29">
        <v>0</v>
      </c>
      <c r="L77" s="29">
        <v>0</v>
      </c>
      <c r="M77" s="29">
        <v>0</v>
      </c>
      <c r="N77" s="29">
        <v>0</v>
      </c>
      <c r="O77" s="29">
        <v>0</v>
      </c>
      <c r="P77" s="29">
        <v>0</v>
      </c>
      <c r="Q77" s="29">
        <v>0</v>
      </c>
      <c r="R77" s="29">
        <v>0</v>
      </c>
      <c r="S77" s="29">
        <v>0</v>
      </c>
      <c r="T77" s="29">
        <v>12.73</v>
      </c>
      <c r="U77" s="29">
        <v>0</v>
      </c>
      <c r="V77" s="29">
        <v>0</v>
      </c>
      <c r="W77" s="29">
        <v>0</v>
      </c>
      <c r="X77" s="29">
        <v>0</v>
      </c>
      <c r="Y77" s="29">
        <v>0</v>
      </c>
      <c r="Z77" s="29">
        <v>0</v>
      </c>
      <c r="AA77" s="29">
        <v>0</v>
      </c>
      <c r="AB77" s="29">
        <v>0</v>
      </c>
      <c r="AC77" s="29">
        <v>0</v>
      </c>
      <c r="AD77" s="29">
        <v>2</v>
      </c>
      <c r="AE77" s="29">
        <v>0</v>
      </c>
      <c r="AF77" s="29">
        <v>0</v>
      </c>
      <c r="AG77" s="29">
        <v>0</v>
      </c>
      <c r="AH77" s="29">
        <v>0</v>
      </c>
      <c r="AI77" s="29">
        <v>0</v>
      </c>
      <c r="AJ77" s="29">
        <v>0</v>
      </c>
      <c r="AK77" s="29">
        <v>0</v>
      </c>
      <c r="AL77" s="29">
        <v>0</v>
      </c>
      <c r="AM77" s="17"/>
      <c r="AN77" s="17"/>
      <c r="AO77" s="29" t="s">
        <v>13</v>
      </c>
      <c r="AP77" s="29">
        <v>0</v>
      </c>
      <c r="AQ77" s="29">
        <v>371.65</v>
      </c>
      <c r="AR77" s="29">
        <v>0</v>
      </c>
      <c r="AS77" s="29">
        <v>0</v>
      </c>
      <c r="AT77" s="29">
        <v>0</v>
      </c>
      <c r="AU77" s="29">
        <v>4.3</v>
      </c>
      <c r="AV77" s="29">
        <v>0</v>
      </c>
      <c r="AW77" s="29">
        <v>0</v>
      </c>
      <c r="AX77" s="29">
        <v>0</v>
      </c>
      <c r="AY77" s="29">
        <v>0</v>
      </c>
      <c r="AZ77" s="29">
        <v>0</v>
      </c>
      <c r="BA77" s="29">
        <v>83.32</v>
      </c>
      <c r="BB77" s="29">
        <v>0</v>
      </c>
      <c r="BC77" s="29">
        <v>0</v>
      </c>
      <c r="BD77" s="29">
        <v>0</v>
      </c>
      <c r="BE77" s="29">
        <v>4.3</v>
      </c>
      <c r="BF77" s="29">
        <v>0</v>
      </c>
      <c r="BG77" s="29">
        <v>0</v>
      </c>
      <c r="BH77" s="29">
        <v>0</v>
      </c>
      <c r="BI77" s="29">
        <v>0</v>
      </c>
      <c r="BJ77" s="29">
        <v>0</v>
      </c>
      <c r="BK77" s="29">
        <v>6</v>
      </c>
      <c r="BL77" s="29">
        <v>0</v>
      </c>
      <c r="BM77" s="29">
        <v>0</v>
      </c>
      <c r="BN77" s="29">
        <v>0</v>
      </c>
      <c r="BO77" s="29">
        <v>1</v>
      </c>
      <c r="BP77" s="29">
        <v>0</v>
      </c>
      <c r="BQ77" s="29">
        <v>0</v>
      </c>
      <c r="BR77" s="29">
        <v>0</v>
      </c>
      <c r="BS77" s="29">
        <v>0</v>
      </c>
    </row>
    <row r="78" spans="1:71" s="16" customFormat="1" x14ac:dyDescent="0.25">
      <c r="A78" s="23" t="s">
        <v>52</v>
      </c>
      <c r="B78" s="23">
        <f t="shared" si="14"/>
        <v>0</v>
      </c>
      <c r="C78" s="23">
        <f t="shared" si="15"/>
        <v>0</v>
      </c>
      <c r="D78" s="23">
        <f t="shared" si="16"/>
        <v>0</v>
      </c>
      <c r="E78" s="31">
        <f t="shared" si="13"/>
        <v>0</v>
      </c>
      <c r="H78" s="29" t="s">
        <v>52</v>
      </c>
      <c r="I78" s="29">
        <v>0</v>
      </c>
      <c r="J78" s="29">
        <v>0</v>
      </c>
      <c r="K78" s="29">
        <v>0</v>
      </c>
      <c r="L78" s="29">
        <v>0</v>
      </c>
      <c r="M78" s="29">
        <v>0</v>
      </c>
      <c r="N78" s="29">
        <v>0</v>
      </c>
      <c r="O78" s="29">
        <v>0</v>
      </c>
      <c r="P78" s="29">
        <v>0</v>
      </c>
      <c r="Q78" s="29">
        <v>0</v>
      </c>
      <c r="R78" s="29">
        <v>0</v>
      </c>
      <c r="S78" s="29">
        <v>0</v>
      </c>
      <c r="T78" s="29">
        <v>0</v>
      </c>
      <c r="U78" s="29">
        <v>0</v>
      </c>
      <c r="V78" s="29">
        <v>0</v>
      </c>
      <c r="W78" s="29">
        <v>0</v>
      </c>
      <c r="X78" s="29">
        <v>0</v>
      </c>
      <c r="Y78" s="29">
        <v>0</v>
      </c>
      <c r="Z78" s="29">
        <v>0</v>
      </c>
      <c r="AA78" s="29">
        <v>0</v>
      </c>
      <c r="AB78" s="29">
        <v>0</v>
      </c>
      <c r="AC78" s="29">
        <v>0</v>
      </c>
      <c r="AD78" s="29">
        <v>0</v>
      </c>
      <c r="AE78" s="29">
        <v>0</v>
      </c>
      <c r="AF78" s="29">
        <v>0</v>
      </c>
      <c r="AG78" s="29">
        <v>0</v>
      </c>
      <c r="AH78" s="29">
        <v>0</v>
      </c>
      <c r="AI78" s="29">
        <v>0</v>
      </c>
      <c r="AJ78" s="29">
        <v>0</v>
      </c>
      <c r="AK78" s="29">
        <v>0</v>
      </c>
      <c r="AL78" s="29">
        <v>0</v>
      </c>
      <c r="AM78" s="17"/>
      <c r="AN78" s="17"/>
      <c r="AO78" s="29" t="s">
        <v>52</v>
      </c>
      <c r="AP78" s="29">
        <v>0</v>
      </c>
      <c r="AQ78" s="29">
        <v>443.03</v>
      </c>
      <c r="AR78" s="29">
        <v>0</v>
      </c>
      <c r="AS78" s="29">
        <v>0</v>
      </c>
      <c r="AT78" s="29">
        <v>0</v>
      </c>
      <c r="AU78" s="29">
        <v>8.08</v>
      </c>
      <c r="AV78" s="29">
        <v>0</v>
      </c>
      <c r="AW78" s="29">
        <v>0</v>
      </c>
      <c r="AX78" s="29">
        <v>0</v>
      </c>
      <c r="AY78" s="29">
        <v>0</v>
      </c>
      <c r="AZ78" s="29">
        <v>0</v>
      </c>
      <c r="BA78" s="29">
        <v>87.56</v>
      </c>
      <c r="BB78" s="29">
        <v>0</v>
      </c>
      <c r="BC78" s="29">
        <v>0</v>
      </c>
      <c r="BD78" s="29">
        <v>0</v>
      </c>
      <c r="BE78" s="29">
        <v>8.08</v>
      </c>
      <c r="BF78" s="29">
        <v>0</v>
      </c>
      <c r="BG78" s="29">
        <v>0</v>
      </c>
      <c r="BH78" s="29">
        <v>0</v>
      </c>
      <c r="BI78" s="29">
        <v>0</v>
      </c>
      <c r="BJ78" s="29">
        <v>0</v>
      </c>
      <c r="BK78" s="29">
        <v>7</v>
      </c>
      <c r="BL78" s="29">
        <v>0</v>
      </c>
      <c r="BM78" s="29">
        <v>0</v>
      </c>
      <c r="BN78" s="29">
        <v>0</v>
      </c>
      <c r="BO78" s="29">
        <v>1</v>
      </c>
      <c r="BP78" s="29">
        <v>0</v>
      </c>
      <c r="BQ78" s="29">
        <v>0</v>
      </c>
      <c r="BR78" s="29">
        <v>0</v>
      </c>
      <c r="BS78" s="29">
        <v>0</v>
      </c>
    </row>
    <row r="79" spans="1:71" s="16" customFormat="1" x14ac:dyDescent="0.25">
      <c r="A79" s="23" t="s">
        <v>14</v>
      </c>
      <c r="B79" s="23">
        <f t="shared" si="14"/>
        <v>0</v>
      </c>
      <c r="C79" s="23">
        <f t="shared" si="15"/>
        <v>0</v>
      </c>
      <c r="D79" s="23">
        <f t="shared" si="16"/>
        <v>0</v>
      </c>
      <c r="E79" s="31">
        <f t="shared" si="13"/>
        <v>0</v>
      </c>
      <c r="H79" s="29" t="s">
        <v>14</v>
      </c>
      <c r="I79" s="29">
        <v>0</v>
      </c>
      <c r="J79" s="29">
        <v>0</v>
      </c>
      <c r="K79" s="29">
        <v>0</v>
      </c>
      <c r="L79" s="29">
        <v>0</v>
      </c>
      <c r="M79" s="29">
        <v>0</v>
      </c>
      <c r="N79" s="29">
        <v>0</v>
      </c>
      <c r="O79" s="29">
        <v>0</v>
      </c>
      <c r="P79" s="29">
        <v>0</v>
      </c>
      <c r="Q79" s="29">
        <v>0</v>
      </c>
      <c r="R79" s="29">
        <v>0</v>
      </c>
      <c r="S79" s="29">
        <v>0</v>
      </c>
      <c r="T79" s="29">
        <v>0</v>
      </c>
      <c r="U79" s="29">
        <v>0</v>
      </c>
      <c r="V79" s="29">
        <v>0</v>
      </c>
      <c r="W79" s="29">
        <v>0</v>
      </c>
      <c r="X79" s="29">
        <v>0</v>
      </c>
      <c r="Y79" s="29">
        <v>0</v>
      </c>
      <c r="Z79" s="29">
        <v>0</v>
      </c>
      <c r="AA79" s="29">
        <v>0</v>
      </c>
      <c r="AB79" s="29">
        <v>0</v>
      </c>
      <c r="AC79" s="29">
        <v>0</v>
      </c>
      <c r="AD79" s="29">
        <v>0</v>
      </c>
      <c r="AE79" s="29">
        <v>0</v>
      </c>
      <c r="AF79" s="29">
        <v>0</v>
      </c>
      <c r="AG79" s="29">
        <v>0</v>
      </c>
      <c r="AH79" s="29">
        <v>0</v>
      </c>
      <c r="AI79" s="29">
        <v>0</v>
      </c>
      <c r="AJ79" s="29">
        <v>0</v>
      </c>
      <c r="AK79" s="29">
        <v>0</v>
      </c>
      <c r="AL79" s="29">
        <v>0</v>
      </c>
      <c r="AM79" s="17"/>
      <c r="AN79" s="17"/>
      <c r="AO79" s="29" t="s">
        <v>14</v>
      </c>
      <c r="AP79" s="29">
        <v>0</v>
      </c>
      <c r="AQ79" s="29">
        <v>459.65</v>
      </c>
      <c r="AR79" s="29">
        <v>0</v>
      </c>
      <c r="AS79" s="29">
        <v>0</v>
      </c>
      <c r="AT79" s="29">
        <v>0</v>
      </c>
      <c r="AU79" s="29">
        <v>12.63</v>
      </c>
      <c r="AV79" s="29">
        <v>0</v>
      </c>
      <c r="AW79" s="29">
        <v>0</v>
      </c>
      <c r="AX79" s="29">
        <v>0</v>
      </c>
      <c r="AY79" s="29">
        <v>0</v>
      </c>
      <c r="AZ79" s="29">
        <v>0</v>
      </c>
      <c r="BA79" s="29">
        <v>87.28</v>
      </c>
      <c r="BB79" s="29">
        <v>0</v>
      </c>
      <c r="BC79" s="29">
        <v>0</v>
      </c>
      <c r="BD79" s="29">
        <v>0</v>
      </c>
      <c r="BE79" s="29">
        <v>12.63</v>
      </c>
      <c r="BF79" s="29">
        <v>0</v>
      </c>
      <c r="BG79" s="29">
        <v>0</v>
      </c>
      <c r="BH79" s="29">
        <v>0</v>
      </c>
      <c r="BI79" s="29">
        <v>0</v>
      </c>
      <c r="BJ79" s="29">
        <v>0</v>
      </c>
      <c r="BK79" s="29">
        <v>7</v>
      </c>
      <c r="BL79" s="29">
        <v>0</v>
      </c>
      <c r="BM79" s="29">
        <v>0</v>
      </c>
      <c r="BN79" s="29">
        <v>0</v>
      </c>
      <c r="BO79" s="29">
        <v>1</v>
      </c>
      <c r="BP79" s="29">
        <v>0</v>
      </c>
      <c r="BQ79" s="29">
        <v>0</v>
      </c>
      <c r="BR79" s="29">
        <v>0</v>
      </c>
      <c r="BS79" s="29">
        <v>0</v>
      </c>
    </row>
    <row r="80" spans="1:71" s="16" customFormat="1" x14ac:dyDescent="0.25">
      <c r="A80" s="23" t="s">
        <v>15</v>
      </c>
      <c r="B80" s="23">
        <f t="shared" si="14"/>
        <v>0</v>
      </c>
      <c r="C80" s="23">
        <f t="shared" si="15"/>
        <v>0</v>
      </c>
      <c r="D80" s="23">
        <f t="shared" si="16"/>
        <v>0</v>
      </c>
      <c r="E80" s="31">
        <f t="shared" si="13"/>
        <v>0</v>
      </c>
      <c r="H80" s="29" t="s">
        <v>15</v>
      </c>
      <c r="I80" s="29">
        <v>0</v>
      </c>
      <c r="J80" s="29">
        <v>0</v>
      </c>
      <c r="K80" s="29">
        <v>0</v>
      </c>
      <c r="L80" s="29">
        <v>0</v>
      </c>
      <c r="M80" s="29">
        <v>0</v>
      </c>
      <c r="N80" s="29">
        <v>0</v>
      </c>
      <c r="O80" s="29">
        <v>0</v>
      </c>
      <c r="P80" s="29">
        <v>0</v>
      </c>
      <c r="Q80" s="29">
        <v>0</v>
      </c>
      <c r="R80" s="29">
        <v>0</v>
      </c>
      <c r="S80" s="29">
        <v>0</v>
      </c>
      <c r="T80" s="29">
        <v>0</v>
      </c>
      <c r="U80" s="29">
        <v>0</v>
      </c>
      <c r="V80" s="29">
        <v>0</v>
      </c>
      <c r="W80" s="29">
        <v>0</v>
      </c>
      <c r="X80" s="29">
        <v>0</v>
      </c>
      <c r="Y80" s="29">
        <v>0</v>
      </c>
      <c r="Z80" s="29">
        <v>0</v>
      </c>
      <c r="AA80" s="29">
        <v>0</v>
      </c>
      <c r="AB80" s="29">
        <v>0</v>
      </c>
      <c r="AC80" s="29">
        <v>0</v>
      </c>
      <c r="AD80" s="29">
        <v>0</v>
      </c>
      <c r="AE80" s="29">
        <v>0</v>
      </c>
      <c r="AF80" s="29">
        <v>0</v>
      </c>
      <c r="AG80" s="29">
        <v>0</v>
      </c>
      <c r="AH80" s="29">
        <v>0</v>
      </c>
      <c r="AI80" s="29">
        <v>0</v>
      </c>
      <c r="AJ80" s="29">
        <v>0</v>
      </c>
      <c r="AK80" s="29">
        <v>0</v>
      </c>
      <c r="AL80" s="29">
        <v>0</v>
      </c>
      <c r="AM80" s="17"/>
      <c r="AN80" s="17"/>
      <c r="AO80" s="29" t="s">
        <v>15</v>
      </c>
      <c r="AP80" s="29">
        <v>0</v>
      </c>
      <c r="AQ80" s="29">
        <v>516.22</v>
      </c>
      <c r="AR80" s="29">
        <v>0</v>
      </c>
      <c r="AS80" s="29">
        <v>0</v>
      </c>
      <c r="AT80" s="29">
        <v>0</v>
      </c>
      <c r="AU80" s="29">
        <v>14.86</v>
      </c>
      <c r="AV80" s="29">
        <v>0</v>
      </c>
      <c r="AW80" s="29">
        <v>0</v>
      </c>
      <c r="AX80" s="29">
        <v>0</v>
      </c>
      <c r="AY80" s="29">
        <v>0</v>
      </c>
      <c r="AZ80" s="29">
        <v>0</v>
      </c>
      <c r="BA80" s="29">
        <v>92.45</v>
      </c>
      <c r="BB80" s="29">
        <v>0</v>
      </c>
      <c r="BC80" s="29">
        <v>0</v>
      </c>
      <c r="BD80" s="29">
        <v>0</v>
      </c>
      <c r="BE80" s="29">
        <v>14.86</v>
      </c>
      <c r="BF80" s="29">
        <v>0</v>
      </c>
      <c r="BG80" s="29">
        <v>0</v>
      </c>
      <c r="BH80" s="29">
        <v>0</v>
      </c>
      <c r="BI80" s="29">
        <v>0</v>
      </c>
      <c r="BJ80" s="29">
        <v>0</v>
      </c>
      <c r="BK80" s="29">
        <v>8</v>
      </c>
      <c r="BL80" s="29">
        <v>0</v>
      </c>
      <c r="BM80" s="29">
        <v>0</v>
      </c>
      <c r="BN80" s="29">
        <v>0</v>
      </c>
      <c r="BO80" s="29">
        <v>1</v>
      </c>
      <c r="BP80" s="29">
        <v>0</v>
      </c>
      <c r="BQ80" s="29">
        <v>0</v>
      </c>
      <c r="BR80" s="29">
        <v>0</v>
      </c>
      <c r="BS80" s="29">
        <v>0</v>
      </c>
    </row>
    <row r="81" spans="1:71" s="16" customFormat="1" x14ac:dyDescent="0.25">
      <c r="A81" s="23" t="s">
        <v>16</v>
      </c>
      <c r="B81" s="23">
        <f t="shared" si="14"/>
        <v>0</v>
      </c>
      <c r="C81" s="23">
        <f t="shared" si="15"/>
        <v>0</v>
      </c>
      <c r="D81" s="23">
        <f t="shared" si="16"/>
        <v>0</v>
      </c>
      <c r="E81" s="31">
        <f t="shared" si="13"/>
        <v>0</v>
      </c>
      <c r="H81" s="29" t="s">
        <v>16</v>
      </c>
      <c r="I81" s="29">
        <v>0</v>
      </c>
      <c r="J81" s="29">
        <v>0</v>
      </c>
      <c r="K81" s="29">
        <v>0</v>
      </c>
      <c r="L81" s="29">
        <v>0</v>
      </c>
      <c r="M81" s="29">
        <v>0</v>
      </c>
      <c r="N81" s="29">
        <v>0</v>
      </c>
      <c r="O81" s="29">
        <v>0</v>
      </c>
      <c r="P81" s="29">
        <v>0</v>
      </c>
      <c r="Q81" s="29">
        <v>0</v>
      </c>
      <c r="R81" s="29">
        <v>0</v>
      </c>
      <c r="S81" s="29">
        <v>0</v>
      </c>
      <c r="T81" s="29">
        <v>0</v>
      </c>
      <c r="U81" s="29">
        <v>0</v>
      </c>
      <c r="V81" s="29">
        <v>0</v>
      </c>
      <c r="W81" s="29">
        <v>0</v>
      </c>
      <c r="X81" s="29">
        <v>0</v>
      </c>
      <c r="Y81" s="29">
        <v>0</v>
      </c>
      <c r="Z81" s="29">
        <v>0</v>
      </c>
      <c r="AA81" s="29">
        <v>0</v>
      </c>
      <c r="AB81" s="29">
        <v>0</v>
      </c>
      <c r="AC81" s="29">
        <v>0</v>
      </c>
      <c r="AD81" s="29">
        <v>0</v>
      </c>
      <c r="AE81" s="29">
        <v>0</v>
      </c>
      <c r="AF81" s="29">
        <v>0</v>
      </c>
      <c r="AG81" s="29">
        <v>0</v>
      </c>
      <c r="AH81" s="29">
        <v>0</v>
      </c>
      <c r="AI81" s="29">
        <v>0</v>
      </c>
      <c r="AJ81" s="29">
        <v>0</v>
      </c>
      <c r="AK81" s="29">
        <v>0</v>
      </c>
      <c r="AL81" s="29">
        <v>0</v>
      </c>
      <c r="AM81" s="17"/>
      <c r="AN81" s="17"/>
      <c r="AO81" s="29" t="s">
        <v>16</v>
      </c>
      <c r="AP81" s="29">
        <v>0</v>
      </c>
      <c r="AQ81" s="29">
        <v>558.77</v>
      </c>
      <c r="AR81" s="29">
        <v>0</v>
      </c>
      <c r="AS81" s="29">
        <v>0</v>
      </c>
      <c r="AT81" s="29">
        <v>0</v>
      </c>
      <c r="AU81" s="29">
        <v>19.96</v>
      </c>
      <c r="AV81" s="29">
        <v>0</v>
      </c>
      <c r="AW81" s="29">
        <v>0</v>
      </c>
      <c r="AX81" s="29">
        <v>0</v>
      </c>
      <c r="AY81" s="29">
        <v>0</v>
      </c>
      <c r="AZ81" s="29">
        <v>0</v>
      </c>
      <c r="BA81" s="29">
        <v>105.56</v>
      </c>
      <c r="BB81" s="29">
        <v>0</v>
      </c>
      <c r="BC81" s="29">
        <v>0</v>
      </c>
      <c r="BD81" s="29">
        <v>0</v>
      </c>
      <c r="BE81" s="29">
        <v>19.96</v>
      </c>
      <c r="BF81" s="29">
        <v>0</v>
      </c>
      <c r="BG81" s="29">
        <v>0</v>
      </c>
      <c r="BH81" s="29">
        <v>0</v>
      </c>
      <c r="BI81" s="29">
        <v>0</v>
      </c>
      <c r="BJ81" s="29">
        <v>0</v>
      </c>
      <c r="BK81" s="29">
        <v>8</v>
      </c>
      <c r="BL81" s="29">
        <v>0</v>
      </c>
      <c r="BM81" s="29">
        <v>0</v>
      </c>
      <c r="BN81" s="29">
        <v>0</v>
      </c>
      <c r="BO81" s="29">
        <v>1</v>
      </c>
      <c r="BP81" s="29">
        <v>0</v>
      </c>
      <c r="BQ81" s="29">
        <v>0</v>
      </c>
      <c r="BR81" s="29">
        <v>0</v>
      </c>
      <c r="BS81" s="29">
        <v>0</v>
      </c>
    </row>
    <row r="82" spans="1:71" s="16" customFormat="1" x14ac:dyDescent="0.25">
      <c r="A82" s="23" t="s">
        <v>24</v>
      </c>
      <c r="B82" s="23">
        <f t="shared" si="14"/>
        <v>0</v>
      </c>
      <c r="C82" s="23">
        <f t="shared" si="15"/>
        <v>0</v>
      </c>
      <c r="D82" s="23">
        <f t="shared" si="16"/>
        <v>0</v>
      </c>
      <c r="E82" s="31">
        <f t="shared" si="13"/>
        <v>0</v>
      </c>
      <c r="H82" s="29" t="s">
        <v>24</v>
      </c>
      <c r="I82" s="29">
        <v>0</v>
      </c>
      <c r="J82" s="29">
        <v>0</v>
      </c>
      <c r="K82" s="29">
        <v>0</v>
      </c>
      <c r="L82" s="29">
        <v>0</v>
      </c>
      <c r="M82" s="29">
        <v>0</v>
      </c>
      <c r="N82" s="29">
        <v>0</v>
      </c>
      <c r="O82" s="29">
        <v>0</v>
      </c>
      <c r="P82" s="29">
        <v>0</v>
      </c>
      <c r="Q82" s="29">
        <v>0</v>
      </c>
      <c r="R82" s="29">
        <v>0</v>
      </c>
      <c r="S82" s="29">
        <v>0</v>
      </c>
      <c r="T82" s="29">
        <v>0</v>
      </c>
      <c r="U82" s="29">
        <v>0</v>
      </c>
      <c r="V82" s="29">
        <v>0</v>
      </c>
      <c r="W82" s="29">
        <v>0</v>
      </c>
      <c r="X82" s="29">
        <v>0</v>
      </c>
      <c r="Y82" s="29">
        <v>0</v>
      </c>
      <c r="Z82" s="29">
        <v>0</v>
      </c>
      <c r="AA82" s="29">
        <v>0</v>
      </c>
      <c r="AB82" s="29">
        <v>0</v>
      </c>
      <c r="AC82" s="29">
        <v>0</v>
      </c>
      <c r="AD82" s="29">
        <v>0</v>
      </c>
      <c r="AE82" s="29">
        <v>0</v>
      </c>
      <c r="AF82" s="29">
        <v>0</v>
      </c>
      <c r="AG82" s="29">
        <v>0</v>
      </c>
      <c r="AH82" s="29">
        <v>0</v>
      </c>
      <c r="AI82" s="29">
        <v>0</v>
      </c>
      <c r="AJ82" s="29">
        <v>0</v>
      </c>
      <c r="AK82" s="29">
        <v>0</v>
      </c>
      <c r="AL82" s="29">
        <v>0</v>
      </c>
      <c r="AM82" s="17"/>
      <c r="AN82" s="17"/>
      <c r="AO82" s="29" t="s">
        <v>24</v>
      </c>
      <c r="AP82" s="29">
        <v>0</v>
      </c>
      <c r="AQ82" s="29">
        <v>600.39</v>
      </c>
      <c r="AR82" s="29">
        <v>0</v>
      </c>
      <c r="AS82" s="29">
        <v>0</v>
      </c>
      <c r="AT82" s="29">
        <v>0</v>
      </c>
      <c r="AU82" s="29">
        <v>20.59</v>
      </c>
      <c r="AV82" s="29">
        <v>0</v>
      </c>
      <c r="AW82" s="29">
        <v>0</v>
      </c>
      <c r="AX82" s="29">
        <v>0</v>
      </c>
      <c r="AY82" s="29">
        <v>0</v>
      </c>
      <c r="AZ82" s="29">
        <v>0</v>
      </c>
      <c r="BA82" s="29">
        <v>105.15</v>
      </c>
      <c r="BB82" s="29">
        <v>0</v>
      </c>
      <c r="BC82" s="29">
        <v>0</v>
      </c>
      <c r="BD82" s="29">
        <v>0</v>
      </c>
      <c r="BE82" s="29">
        <v>20.59</v>
      </c>
      <c r="BF82" s="29">
        <v>0</v>
      </c>
      <c r="BG82" s="29">
        <v>0</v>
      </c>
      <c r="BH82" s="29">
        <v>0</v>
      </c>
      <c r="BI82" s="29">
        <v>0</v>
      </c>
      <c r="BJ82" s="29">
        <v>0</v>
      </c>
      <c r="BK82" s="29">
        <v>8</v>
      </c>
      <c r="BL82" s="29">
        <v>0</v>
      </c>
      <c r="BM82" s="29">
        <v>0</v>
      </c>
      <c r="BN82" s="29">
        <v>0</v>
      </c>
      <c r="BO82" s="29">
        <v>1</v>
      </c>
      <c r="BP82" s="29">
        <v>0</v>
      </c>
      <c r="BQ82" s="29">
        <v>0</v>
      </c>
      <c r="BR82" s="29">
        <v>0</v>
      </c>
      <c r="BS82" s="29">
        <v>0</v>
      </c>
    </row>
    <row r="83" spans="1:71" s="16" customFormat="1" x14ac:dyDescent="0.25">
      <c r="A83" s="23" t="s">
        <v>53</v>
      </c>
      <c r="B83" s="23">
        <f t="shared" si="14"/>
        <v>0</v>
      </c>
      <c r="C83" s="23">
        <f t="shared" si="15"/>
        <v>0</v>
      </c>
      <c r="D83" s="23">
        <f t="shared" si="16"/>
        <v>0</v>
      </c>
      <c r="E83" s="31">
        <f t="shared" si="13"/>
        <v>0</v>
      </c>
      <c r="H83" s="29" t="s">
        <v>53</v>
      </c>
      <c r="I83" s="29">
        <v>0</v>
      </c>
      <c r="J83" s="29">
        <v>0</v>
      </c>
      <c r="K83" s="29">
        <v>0</v>
      </c>
      <c r="L83" s="29">
        <v>0</v>
      </c>
      <c r="M83" s="29">
        <v>0</v>
      </c>
      <c r="N83" s="29">
        <v>0</v>
      </c>
      <c r="O83" s="29">
        <v>0</v>
      </c>
      <c r="P83" s="29">
        <v>0</v>
      </c>
      <c r="Q83" s="29">
        <v>0</v>
      </c>
      <c r="R83" s="29">
        <v>0</v>
      </c>
      <c r="S83" s="29">
        <v>0</v>
      </c>
      <c r="T83" s="29">
        <v>0</v>
      </c>
      <c r="U83" s="29">
        <v>0</v>
      </c>
      <c r="V83" s="29">
        <v>0</v>
      </c>
      <c r="W83" s="29">
        <v>0</v>
      </c>
      <c r="X83" s="29">
        <v>0</v>
      </c>
      <c r="Y83" s="29">
        <v>0</v>
      </c>
      <c r="Z83" s="29">
        <v>0</v>
      </c>
      <c r="AA83" s="29">
        <v>0</v>
      </c>
      <c r="AB83" s="29">
        <v>0</v>
      </c>
      <c r="AC83" s="29">
        <v>0</v>
      </c>
      <c r="AD83" s="29">
        <v>0</v>
      </c>
      <c r="AE83" s="29">
        <v>0</v>
      </c>
      <c r="AF83" s="29">
        <v>0</v>
      </c>
      <c r="AG83" s="29">
        <v>0</v>
      </c>
      <c r="AH83" s="29">
        <v>0</v>
      </c>
      <c r="AI83" s="29">
        <v>0</v>
      </c>
      <c r="AJ83" s="29">
        <v>0</v>
      </c>
      <c r="AK83" s="29">
        <v>0</v>
      </c>
      <c r="AL83" s="29">
        <v>0</v>
      </c>
      <c r="AM83" s="17"/>
      <c r="AN83" s="17"/>
      <c r="AO83" s="29" t="s">
        <v>53</v>
      </c>
      <c r="AP83" s="29">
        <v>0</v>
      </c>
      <c r="AQ83" s="29">
        <v>658.33</v>
      </c>
      <c r="AR83" s="29">
        <v>0</v>
      </c>
      <c r="AS83" s="29">
        <v>0</v>
      </c>
      <c r="AT83" s="29">
        <v>0</v>
      </c>
      <c r="AU83" s="29">
        <v>25.29</v>
      </c>
      <c r="AV83" s="29">
        <v>0</v>
      </c>
      <c r="AW83" s="29">
        <v>0</v>
      </c>
      <c r="AX83" s="29">
        <v>0</v>
      </c>
      <c r="AY83" s="29">
        <v>0</v>
      </c>
      <c r="AZ83" s="29">
        <v>0</v>
      </c>
      <c r="BA83" s="29">
        <v>110.15</v>
      </c>
      <c r="BB83" s="29">
        <v>0</v>
      </c>
      <c r="BC83" s="29">
        <v>0</v>
      </c>
      <c r="BD83" s="29">
        <v>0</v>
      </c>
      <c r="BE83" s="29">
        <v>25.29</v>
      </c>
      <c r="BF83" s="29">
        <v>0</v>
      </c>
      <c r="BG83" s="29">
        <v>0</v>
      </c>
      <c r="BH83" s="29">
        <v>0</v>
      </c>
      <c r="BI83" s="29">
        <v>0</v>
      </c>
      <c r="BJ83" s="29">
        <v>0</v>
      </c>
      <c r="BK83" s="29">
        <v>8</v>
      </c>
      <c r="BL83" s="29">
        <v>0</v>
      </c>
      <c r="BM83" s="29">
        <v>0</v>
      </c>
      <c r="BN83" s="29">
        <v>0</v>
      </c>
      <c r="BO83" s="29">
        <v>1</v>
      </c>
      <c r="BP83" s="29">
        <v>0</v>
      </c>
      <c r="BQ83" s="29">
        <v>0</v>
      </c>
      <c r="BR83" s="29">
        <v>0</v>
      </c>
      <c r="BS83" s="29">
        <v>0</v>
      </c>
    </row>
    <row r="84" spans="1:71" s="16" customFormat="1" x14ac:dyDescent="0.25">
      <c r="A84" s="23" t="s">
        <v>54</v>
      </c>
      <c r="B84" s="23">
        <f t="shared" si="14"/>
        <v>1.63</v>
      </c>
      <c r="C84" s="23">
        <f t="shared" si="15"/>
        <v>1.63</v>
      </c>
      <c r="D84" s="23">
        <f t="shared" si="16"/>
        <v>1.6299999999999997</v>
      </c>
      <c r="E84" s="31">
        <f t="shared" si="13"/>
        <v>101.58159999999998</v>
      </c>
      <c r="H84" s="29" t="s">
        <v>54</v>
      </c>
      <c r="I84" s="29">
        <v>0</v>
      </c>
      <c r="J84" s="29">
        <v>0</v>
      </c>
      <c r="K84" s="29">
        <v>0</v>
      </c>
      <c r="L84" s="29">
        <v>0</v>
      </c>
      <c r="M84" s="29">
        <v>0</v>
      </c>
      <c r="N84" s="29">
        <v>0</v>
      </c>
      <c r="O84" s="29">
        <v>0</v>
      </c>
      <c r="P84" s="29">
        <v>0</v>
      </c>
      <c r="Q84" s="29">
        <v>1.63</v>
      </c>
      <c r="R84" s="29">
        <v>0</v>
      </c>
      <c r="S84" s="29">
        <v>0</v>
      </c>
      <c r="T84" s="29">
        <v>0</v>
      </c>
      <c r="U84" s="29">
        <v>0</v>
      </c>
      <c r="V84" s="29">
        <v>0</v>
      </c>
      <c r="W84" s="29">
        <v>0</v>
      </c>
      <c r="X84" s="29">
        <v>0</v>
      </c>
      <c r="Y84" s="29">
        <v>0</v>
      </c>
      <c r="Z84" s="29">
        <v>0</v>
      </c>
      <c r="AA84" s="29">
        <v>1.63</v>
      </c>
      <c r="AB84" s="29">
        <v>0</v>
      </c>
      <c r="AC84" s="29">
        <v>0</v>
      </c>
      <c r="AD84" s="29">
        <v>0</v>
      </c>
      <c r="AE84" s="29">
        <v>0</v>
      </c>
      <c r="AF84" s="29">
        <v>0</v>
      </c>
      <c r="AG84" s="29">
        <v>0</v>
      </c>
      <c r="AH84" s="29">
        <v>0</v>
      </c>
      <c r="AI84" s="29">
        <v>0</v>
      </c>
      <c r="AJ84" s="29">
        <v>0</v>
      </c>
      <c r="AK84" s="29">
        <v>1</v>
      </c>
      <c r="AL84" s="29">
        <v>0</v>
      </c>
      <c r="AM84" s="17"/>
      <c r="AN84" s="17"/>
      <c r="AO84" s="29" t="s">
        <v>54</v>
      </c>
      <c r="AP84" s="29">
        <v>0</v>
      </c>
      <c r="AQ84" s="29">
        <v>729.13</v>
      </c>
      <c r="AR84" s="29">
        <v>0</v>
      </c>
      <c r="AS84" s="29">
        <v>0</v>
      </c>
      <c r="AT84" s="29">
        <v>0</v>
      </c>
      <c r="AU84" s="29">
        <v>30.76</v>
      </c>
      <c r="AV84" s="29">
        <v>0</v>
      </c>
      <c r="AW84" s="29">
        <v>0</v>
      </c>
      <c r="AX84" s="29">
        <v>0</v>
      </c>
      <c r="AY84" s="29">
        <v>0</v>
      </c>
      <c r="AZ84" s="29">
        <v>0</v>
      </c>
      <c r="BA84" s="29">
        <v>125.81</v>
      </c>
      <c r="BB84" s="29">
        <v>0</v>
      </c>
      <c r="BC84" s="29">
        <v>0</v>
      </c>
      <c r="BD84" s="29">
        <v>0</v>
      </c>
      <c r="BE84" s="29">
        <v>30.76</v>
      </c>
      <c r="BF84" s="29">
        <v>0</v>
      </c>
      <c r="BG84" s="29">
        <v>0</v>
      </c>
      <c r="BH84" s="29">
        <v>0</v>
      </c>
      <c r="BI84" s="29">
        <v>0</v>
      </c>
      <c r="BJ84" s="29">
        <v>0</v>
      </c>
      <c r="BK84" s="29">
        <v>9</v>
      </c>
      <c r="BL84" s="29">
        <v>0</v>
      </c>
      <c r="BM84" s="29">
        <v>0</v>
      </c>
      <c r="BN84" s="29">
        <v>0</v>
      </c>
      <c r="BO84" s="29">
        <v>1</v>
      </c>
      <c r="BP84" s="29">
        <v>0</v>
      </c>
      <c r="BQ84" s="29">
        <v>0</v>
      </c>
      <c r="BR84" s="29">
        <v>0</v>
      </c>
      <c r="BS84" s="29">
        <v>0</v>
      </c>
    </row>
    <row r="85" spans="1:71" s="16" customFormat="1" x14ac:dyDescent="0.25">
      <c r="A85" s="23" t="s">
        <v>55</v>
      </c>
      <c r="B85" s="23">
        <f t="shared" si="14"/>
        <v>3.3</v>
      </c>
      <c r="C85" s="23">
        <f t="shared" si="15"/>
        <v>3.3</v>
      </c>
      <c r="D85" s="23">
        <f t="shared" si="16"/>
        <v>3.2999999999999994</v>
      </c>
      <c r="E85" s="31">
        <f t="shared" si="13"/>
        <v>205.65599999999995</v>
      </c>
      <c r="H85" s="29" t="s">
        <v>55</v>
      </c>
      <c r="I85" s="29">
        <v>0</v>
      </c>
      <c r="J85" s="29">
        <v>0</v>
      </c>
      <c r="K85" s="29">
        <v>0</v>
      </c>
      <c r="L85" s="29">
        <v>0</v>
      </c>
      <c r="M85" s="29">
        <v>0</v>
      </c>
      <c r="N85" s="29">
        <v>0</v>
      </c>
      <c r="O85" s="29">
        <v>0</v>
      </c>
      <c r="P85" s="29">
        <v>0</v>
      </c>
      <c r="Q85" s="29">
        <v>3.3</v>
      </c>
      <c r="R85" s="29">
        <v>0</v>
      </c>
      <c r="S85" s="29">
        <v>0</v>
      </c>
      <c r="T85" s="29">
        <v>0</v>
      </c>
      <c r="U85" s="29">
        <v>0</v>
      </c>
      <c r="V85" s="29">
        <v>0</v>
      </c>
      <c r="W85" s="29">
        <v>0</v>
      </c>
      <c r="X85" s="29">
        <v>0</v>
      </c>
      <c r="Y85" s="29">
        <v>0</v>
      </c>
      <c r="Z85" s="29">
        <v>0</v>
      </c>
      <c r="AA85" s="29">
        <v>3.3</v>
      </c>
      <c r="AB85" s="29">
        <v>0</v>
      </c>
      <c r="AC85" s="29">
        <v>0</v>
      </c>
      <c r="AD85" s="29">
        <v>0</v>
      </c>
      <c r="AE85" s="29">
        <v>0</v>
      </c>
      <c r="AF85" s="29">
        <v>0</v>
      </c>
      <c r="AG85" s="29">
        <v>0</v>
      </c>
      <c r="AH85" s="29">
        <v>0</v>
      </c>
      <c r="AI85" s="29">
        <v>0</v>
      </c>
      <c r="AJ85" s="29">
        <v>0</v>
      </c>
      <c r="AK85" s="29">
        <v>1</v>
      </c>
      <c r="AL85" s="29">
        <v>0</v>
      </c>
      <c r="AM85" s="17"/>
      <c r="AN85" s="17"/>
      <c r="AO85" s="29" t="s">
        <v>55</v>
      </c>
      <c r="AP85" s="29">
        <v>0</v>
      </c>
      <c r="AQ85" s="29">
        <v>813.04</v>
      </c>
      <c r="AR85" s="29">
        <v>0</v>
      </c>
      <c r="AS85" s="29">
        <v>0</v>
      </c>
      <c r="AT85" s="29">
        <v>0</v>
      </c>
      <c r="AU85" s="29">
        <v>34.93</v>
      </c>
      <c r="AV85" s="29">
        <v>0</v>
      </c>
      <c r="AW85" s="29">
        <v>0</v>
      </c>
      <c r="AX85" s="29">
        <v>0</v>
      </c>
      <c r="AY85" s="29">
        <v>0</v>
      </c>
      <c r="AZ85" s="29">
        <v>0</v>
      </c>
      <c r="BA85" s="29">
        <v>130.93</v>
      </c>
      <c r="BB85" s="29">
        <v>0</v>
      </c>
      <c r="BC85" s="29">
        <v>0</v>
      </c>
      <c r="BD85" s="29">
        <v>0</v>
      </c>
      <c r="BE85" s="29">
        <v>34.93</v>
      </c>
      <c r="BF85" s="29">
        <v>0</v>
      </c>
      <c r="BG85" s="29">
        <v>0</v>
      </c>
      <c r="BH85" s="29">
        <v>0</v>
      </c>
      <c r="BI85" s="29">
        <v>0</v>
      </c>
      <c r="BJ85" s="29">
        <v>0</v>
      </c>
      <c r="BK85" s="29">
        <v>10</v>
      </c>
      <c r="BL85" s="29">
        <v>0</v>
      </c>
      <c r="BM85" s="29">
        <v>0</v>
      </c>
      <c r="BN85" s="29">
        <v>0</v>
      </c>
      <c r="BO85" s="29">
        <v>1</v>
      </c>
      <c r="BP85" s="29">
        <v>0</v>
      </c>
      <c r="BQ85" s="29">
        <v>0</v>
      </c>
      <c r="BR85" s="29">
        <v>0</v>
      </c>
      <c r="BS85" s="29">
        <v>0</v>
      </c>
    </row>
    <row r="86" spans="1:71" s="16" customFormat="1" x14ac:dyDescent="0.25">
      <c r="A86" s="23" t="s">
        <v>56</v>
      </c>
      <c r="B86" s="23">
        <f t="shared" si="14"/>
        <v>5.01</v>
      </c>
      <c r="C86" s="23">
        <f t="shared" si="15"/>
        <v>5.01</v>
      </c>
      <c r="D86" s="23">
        <f t="shared" si="16"/>
        <v>5.01</v>
      </c>
      <c r="E86" s="31">
        <f t="shared" si="13"/>
        <v>312.22319999999996</v>
      </c>
      <c r="H86" s="29" t="s">
        <v>56</v>
      </c>
      <c r="I86" s="29">
        <v>0</v>
      </c>
      <c r="J86" s="29">
        <v>0</v>
      </c>
      <c r="K86" s="29">
        <v>0</v>
      </c>
      <c r="L86" s="29">
        <v>0</v>
      </c>
      <c r="M86" s="29">
        <v>0</v>
      </c>
      <c r="N86" s="29">
        <v>0</v>
      </c>
      <c r="O86" s="29">
        <v>0</v>
      </c>
      <c r="P86" s="29">
        <v>0</v>
      </c>
      <c r="Q86" s="29">
        <v>5.01</v>
      </c>
      <c r="R86" s="29">
        <v>0</v>
      </c>
      <c r="S86" s="29">
        <v>0</v>
      </c>
      <c r="T86" s="29">
        <v>0</v>
      </c>
      <c r="U86" s="29">
        <v>0</v>
      </c>
      <c r="V86" s="29">
        <v>0</v>
      </c>
      <c r="W86" s="29">
        <v>0</v>
      </c>
      <c r="X86" s="29">
        <v>0</v>
      </c>
      <c r="Y86" s="29">
        <v>0</v>
      </c>
      <c r="Z86" s="29">
        <v>0</v>
      </c>
      <c r="AA86" s="29">
        <v>5.01</v>
      </c>
      <c r="AB86" s="29">
        <v>0</v>
      </c>
      <c r="AC86" s="29">
        <v>0</v>
      </c>
      <c r="AD86" s="29">
        <v>0</v>
      </c>
      <c r="AE86" s="29">
        <v>0</v>
      </c>
      <c r="AF86" s="29">
        <v>0</v>
      </c>
      <c r="AG86" s="29">
        <v>0</v>
      </c>
      <c r="AH86" s="29">
        <v>0</v>
      </c>
      <c r="AI86" s="29">
        <v>0</v>
      </c>
      <c r="AJ86" s="29">
        <v>0</v>
      </c>
      <c r="AK86" s="29">
        <v>1</v>
      </c>
      <c r="AL86" s="29">
        <v>0</v>
      </c>
      <c r="AM86" s="17"/>
      <c r="AN86" s="17"/>
      <c r="AO86" s="29" t="s">
        <v>56</v>
      </c>
      <c r="AP86" s="29">
        <v>0</v>
      </c>
      <c r="AQ86" s="29">
        <v>924.87</v>
      </c>
      <c r="AR86" s="29">
        <v>0</v>
      </c>
      <c r="AS86" s="29">
        <v>0</v>
      </c>
      <c r="AT86" s="29">
        <v>0</v>
      </c>
      <c r="AU86" s="29">
        <v>39.76</v>
      </c>
      <c r="AV86" s="29">
        <v>0</v>
      </c>
      <c r="AW86" s="29">
        <v>0</v>
      </c>
      <c r="AX86" s="29">
        <v>0</v>
      </c>
      <c r="AY86" s="29">
        <v>0</v>
      </c>
      <c r="AZ86" s="29">
        <v>0</v>
      </c>
      <c r="BA86" s="29">
        <v>138.84</v>
      </c>
      <c r="BB86" s="29">
        <v>0</v>
      </c>
      <c r="BC86" s="29">
        <v>0</v>
      </c>
      <c r="BD86" s="29">
        <v>0</v>
      </c>
      <c r="BE86" s="29">
        <v>39.76</v>
      </c>
      <c r="BF86" s="29">
        <v>0</v>
      </c>
      <c r="BG86" s="29">
        <v>0</v>
      </c>
      <c r="BH86" s="29">
        <v>0</v>
      </c>
      <c r="BI86" s="29">
        <v>0</v>
      </c>
      <c r="BJ86" s="29">
        <v>0</v>
      </c>
      <c r="BK86" s="29">
        <v>11</v>
      </c>
      <c r="BL86" s="29">
        <v>0</v>
      </c>
      <c r="BM86" s="29">
        <v>0</v>
      </c>
      <c r="BN86" s="29">
        <v>0</v>
      </c>
      <c r="BO86" s="29">
        <v>1</v>
      </c>
      <c r="BP86" s="29">
        <v>0</v>
      </c>
      <c r="BQ86" s="29">
        <v>0</v>
      </c>
      <c r="BR86" s="29">
        <v>0</v>
      </c>
      <c r="BS86" s="29">
        <v>0</v>
      </c>
    </row>
    <row r="87" spans="1:71" s="16" customFormat="1" x14ac:dyDescent="0.25">
      <c r="A87" s="30"/>
      <c r="B87" s="30"/>
      <c r="C87" s="30"/>
      <c r="D87" s="30"/>
      <c r="E87" s="30"/>
      <c r="H87" s="17"/>
      <c r="I87" s="17"/>
      <c r="J87" s="17"/>
      <c r="K87" s="17"/>
      <c r="L87" s="17"/>
      <c r="M87" s="17"/>
      <c r="N87" s="17"/>
      <c r="O87" s="17"/>
      <c r="P87" s="17"/>
      <c r="Q87" s="17"/>
      <c r="R87" s="17"/>
      <c r="S87" s="17"/>
      <c r="T87" s="17"/>
      <c r="U87" s="17"/>
      <c r="V87" s="17"/>
      <c r="W87" s="17"/>
      <c r="X87" s="17"/>
      <c r="Y87" s="17"/>
      <c r="Z87" s="17"/>
      <c r="AA87" s="17"/>
      <c r="AB87" s="17"/>
      <c r="AC87" s="17"/>
      <c r="AD87" s="17"/>
      <c r="AE87" s="17"/>
      <c r="AF87" s="17"/>
      <c r="AG87" s="17"/>
      <c r="AH87" s="17"/>
      <c r="AI87" s="17"/>
      <c r="AJ87" s="17"/>
      <c r="AK87" s="17"/>
      <c r="AL87" s="17"/>
      <c r="AM87" s="17"/>
      <c r="AN87" s="17"/>
      <c r="AO87" s="17"/>
      <c r="AP87" s="17"/>
      <c r="AQ87" s="17"/>
      <c r="AR87" s="17"/>
      <c r="AS87" s="17"/>
      <c r="AT87" s="17"/>
      <c r="AU87" s="17"/>
      <c r="AV87" s="17"/>
      <c r="AW87" s="17"/>
      <c r="AX87" s="17"/>
      <c r="AY87" s="17"/>
      <c r="AZ87" s="17"/>
      <c r="BA87" s="17"/>
      <c r="BB87" s="17"/>
      <c r="BC87" s="17"/>
      <c r="BD87" s="17"/>
      <c r="BE87" s="17"/>
      <c r="BF87" s="17"/>
      <c r="BG87" s="17"/>
      <c r="BH87" s="17"/>
      <c r="BI87" s="17"/>
      <c r="BJ87" s="17"/>
      <c r="BK87" s="17"/>
      <c r="BL87" s="17"/>
      <c r="BM87" s="17"/>
      <c r="BN87" s="17"/>
      <c r="BO87" s="17"/>
      <c r="BP87" s="17"/>
      <c r="BQ87" s="17"/>
      <c r="BR87" s="17"/>
      <c r="BS87" s="17"/>
    </row>
    <row r="88" spans="1:71" s="16" customFormat="1" x14ac:dyDescent="0.25">
      <c r="H88" s="37" t="s">
        <v>73</v>
      </c>
      <c r="I88" s="37"/>
      <c r="J88" s="37"/>
      <c r="K88" s="37"/>
      <c r="L88" s="37"/>
      <c r="M88" s="37"/>
      <c r="N88" s="37"/>
      <c r="O88" s="37"/>
      <c r="P88" s="37"/>
      <c r="Q88" s="37"/>
      <c r="R88" s="37"/>
      <c r="S88" s="37"/>
      <c r="T88" s="37"/>
      <c r="U88" s="37"/>
      <c r="V88" s="37"/>
      <c r="W88" s="37"/>
      <c r="X88" s="37"/>
      <c r="Y88" s="37"/>
      <c r="Z88" s="37"/>
      <c r="AA88" s="37"/>
      <c r="AB88" s="37"/>
      <c r="AC88" s="37"/>
      <c r="AD88" s="37"/>
      <c r="AE88" s="37"/>
      <c r="AF88" s="37"/>
      <c r="AG88" s="37"/>
      <c r="AH88" s="37"/>
      <c r="AI88" s="37"/>
      <c r="AJ88" s="37"/>
      <c r="AK88" s="37"/>
      <c r="AL88" s="37"/>
      <c r="AM88" s="17"/>
      <c r="AN88" s="17"/>
      <c r="AO88" s="37" t="s">
        <v>70</v>
      </c>
      <c r="AP88" s="37"/>
      <c r="AQ88" s="37"/>
      <c r="AR88" s="37"/>
      <c r="AS88" s="37"/>
      <c r="AT88" s="37"/>
      <c r="AU88" s="37"/>
      <c r="AV88" s="37"/>
      <c r="AW88" s="37"/>
      <c r="AX88" s="37"/>
      <c r="AY88" s="37"/>
      <c r="AZ88" s="37"/>
      <c r="BA88" s="37"/>
      <c r="BB88" s="37"/>
      <c r="BC88" s="37"/>
      <c r="BD88" s="37"/>
      <c r="BE88" s="37"/>
      <c r="BF88" s="37"/>
      <c r="BG88" s="37"/>
      <c r="BH88" s="37"/>
      <c r="BI88" s="37"/>
    </row>
    <row r="89" spans="1:71" s="16" customFormat="1" ht="15.75" x14ac:dyDescent="0.25">
      <c r="A89" s="260" t="s">
        <v>29</v>
      </c>
      <c r="B89" s="260"/>
      <c r="C89" s="260"/>
      <c r="D89" s="260"/>
      <c r="E89" s="260"/>
      <c r="H89" s="29"/>
      <c r="I89" s="29" t="s">
        <v>40</v>
      </c>
      <c r="J89" s="29" t="s">
        <v>40</v>
      </c>
      <c r="K89" s="29" t="s">
        <v>40</v>
      </c>
      <c r="L89" s="29" t="s">
        <v>40</v>
      </c>
      <c r="M89" s="29" t="s">
        <v>40</v>
      </c>
      <c r="N89" s="29" t="s">
        <v>40</v>
      </c>
      <c r="O89" s="29" t="s">
        <v>40</v>
      </c>
      <c r="P89" s="29" t="s">
        <v>40</v>
      </c>
      <c r="Q89" s="29" t="s">
        <v>40</v>
      </c>
      <c r="R89" s="29" t="s">
        <v>40</v>
      </c>
      <c r="S89" s="29" t="s">
        <v>41</v>
      </c>
      <c r="T89" s="29" t="s">
        <v>41</v>
      </c>
      <c r="U89" s="29" t="s">
        <v>41</v>
      </c>
      <c r="V89" s="29" t="s">
        <v>41</v>
      </c>
      <c r="W89" s="29" t="s">
        <v>41</v>
      </c>
      <c r="X89" s="29" t="s">
        <v>41</v>
      </c>
      <c r="Y89" s="29" t="s">
        <v>41</v>
      </c>
      <c r="Z89" s="29" t="s">
        <v>41</v>
      </c>
      <c r="AA89" s="29" t="s">
        <v>41</v>
      </c>
      <c r="AB89" s="29" t="s">
        <v>41</v>
      </c>
      <c r="AC89" s="29" t="s">
        <v>42</v>
      </c>
      <c r="AD89" s="29" t="s">
        <v>42</v>
      </c>
      <c r="AE89" s="29" t="s">
        <v>42</v>
      </c>
      <c r="AF89" s="29" t="s">
        <v>42</v>
      </c>
      <c r="AG89" s="29" t="s">
        <v>42</v>
      </c>
      <c r="AH89" s="29" t="s">
        <v>42</v>
      </c>
      <c r="AI89" s="29" t="s">
        <v>42</v>
      </c>
      <c r="AJ89" s="29" t="s">
        <v>42</v>
      </c>
      <c r="AK89" s="29" t="s">
        <v>42</v>
      </c>
      <c r="AL89" s="29" t="s">
        <v>42</v>
      </c>
      <c r="AM89" s="17"/>
      <c r="AN89" s="17"/>
      <c r="AO89" s="29"/>
      <c r="AP89" s="29" t="s">
        <v>40</v>
      </c>
      <c r="AQ89" s="29" t="s">
        <v>40</v>
      </c>
      <c r="AR89" s="29" t="s">
        <v>40</v>
      </c>
      <c r="AS89" s="29" t="s">
        <v>40</v>
      </c>
      <c r="AT89" s="29" t="s">
        <v>40</v>
      </c>
      <c r="AU89" s="29" t="s">
        <v>40</v>
      </c>
      <c r="AV89" s="29" t="s">
        <v>40</v>
      </c>
      <c r="AW89" s="29" t="s">
        <v>40</v>
      </c>
      <c r="AX89" s="29" t="s">
        <v>40</v>
      </c>
      <c r="AY89" s="29" t="s">
        <v>40</v>
      </c>
      <c r="AZ89" s="29" t="s">
        <v>41</v>
      </c>
      <c r="BA89" s="29" t="s">
        <v>41</v>
      </c>
      <c r="BB89" s="29" t="s">
        <v>41</v>
      </c>
      <c r="BC89" s="29" t="s">
        <v>41</v>
      </c>
      <c r="BD89" s="29" t="s">
        <v>41</v>
      </c>
      <c r="BE89" s="29" t="s">
        <v>41</v>
      </c>
      <c r="BF89" s="29" t="s">
        <v>41</v>
      </c>
      <c r="BG89" s="29" t="s">
        <v>41</v>
      </c>
      <c r="BH89" s="29" t="s">
        <v>41</v>
      </c>
      <c r="BI89" s="29" t="s">
        <v>41</v>
      </c>
      <c r="BJ89" s="29" t="s">
        <v>42</v>
      </c>
      <c r="BK89" s="29" t="s">
        <v>42</v>
      </c>
      <c r="BL89" s="29" t="s">
        <v>42</v>
      </c>
      <c r="BM89" s="29" t="s">
        <v>42</v>
      </c>
      <c r="BN89" s="29" t="s">
        <v>42</v>
      </c>
      <c r="BO89" s="29" t="s">
        <v>42</v>
      </c>
      <c r="BP89" s="29" t="s">
        <v>42</v>
      </c>
      <c r="BQ89" s="29" t="s">
        <v>42</v>
      </c>
      <c r="BR89" s="29" t="s">
        <v>42</v>
      </c>
      <c r="BS89" s="29" t="s">
        <v>42</v>
      </c>
    </row>
    <row r="90" spans="1:71" s="16" customFormat="1" ht="45.75" thickBot="1" x14ac:dyDescent="0.3">
      <c r="A90" s="21" t="s">
        <v>4</v>
      </c>
      <c r="B90" s="22" t="s">
        <v>17</v>
      </c>
      <c r="C90" s="22" t="s">
        <v>5</v>
      </c>
      <c r="D90" s="6" t="s">
        <v>0</v>
      </c>
      <c r="E90" s="22" t="s">
        <v>7</v>
      </c>
      <c r="H90" s="28" t="s">
        <v>4</v>
      </c>
      <c r="I90" s="28" t="s">
        <v>43</v>
      </c>
      <c r="J90" s="28" t="s">
        <v>44</v>
      </c>
      <c r="K90" s="28" t="s">
        <v>57</v>
      </c>
      <c r="L90" s="28" t="s">
        <v>50</v>
      </c>
      <c r="M90" s="28" t="s">
        <v>47</v>
      </c>
      <c r="N90" s="28" t="s">
        <v>48</v>
      </c>
      <c r="O90" s="28" t="s">
        <v>46</v>
      </c>
      <c r="P90" s="28" t="s">
        <v>51</v>
      </c>
      <c r="Q90" s="28" t="s">
        <v>49</v>
      </c>
      <c r="R90" s="28" t="s">
        <v>45</v>
      </c>
      <c r="S90" s="28" t="s">
        <v>43</v>
      </c>
      <c r="T90" s="28" t="s">
        <v>44</v>
      </c>
      <c r="U90" s="28" t="s">
        <v>57</v>
      </c>
      <c r="V90" s="28" t="s">
        <v>50</v>
      </c>
      <c r="W90" s="28" t="s">
        <v>47</v>
      </c>
      <c r="X90" s="28" t="s">
        <v>48</v>
      </c>
      <c r="Y90" s="28" t="s">
        <v>46</v>
      </c>
      <c r="Z90" s="28" t="s">
        <v>51</v>
      </c>
      <c r="AA90" s="28" t="s">
        <v>49</v>
      </c>
      <c r="AB90" s="28" t="s">
        <v>45</v>
      </c>
      <c r="AC90" s="28" t="s">
        <v>43</v>
      </c>
      <c r="AD90" s="28" t="s">
        <v>44</v>
      </c>
      <c r="AE90" s="28" t="s">
        <v>57</v>
      </c>
      <c r="AF90" s="28" t="s">
        <v>50</v>
      </c>
      <c r="AG90" s="28" t="s">
        <v>47</v>
      </c>
      <c r="AH90" s="28" t="s">
        <v>48</v>
      </c>
      <c r="AI90" s="28" t="s">
        <v>46</v>
      </c>
      <c r="AJ90" s="28" t="s">
        <v>51</v>
      </c>
      <c r="AK90" s="28" t="s">
        <v>49</v>
      </c>
      <c r="AL90" s="28" t="s">
        <v>45</v>
      </c>
      <c r="AM90" s="17"/>
      <c r="AN90" s="17"/>
      <c r="AO90" s="28" t="s">
        <v>4</v>
      </c>
      <c r="AP90" s="28" t="s">
        <v>43</v>
      </c>
      <c r="AQ90" s="28" t="s">
        <v>44</v>
      </c>
      <c r="AR90" s="28" t="s">
        <v>57</v>
      </c>
      <c r="AS90" s="28" t="s">
        <v>50</v>
      </c>
      <c r="AT90" s="28" t="s">
        <v>47</v>
      </c>
      <c r="AU90" s="28" t="s">
        <v>48</v>
      </c>
      <c r="AV90" s="28" t="s">
        <v>46</v>
      </c>
      <c r="AW90" s="28" t="s">
        <v>51</v>
      </c>
      <c r="AX90" s="28" t="s">
        <v>49</v>
      </c>
      <c r="AY90" s="28" t="s">
        <v>45</v>
      </c>
      <c r="AZ90" s="28" t="s">
        <v>43</v>
      </c>
      <c r="BA90" s="28" t="s">
        <v>44</v>
      </c>
      <c r="BB90" s="28" t="s">
        <v>57</v>
      </c>
      <c r="BC90" s="28" t="s">
        <v>50</v>
      </c>
      <c r="BD90" s="28" t="s">
        <v>47</v>
      </c>
      <c r="BE90" s="28" t="s">
        <v>48</v>
      </c>
      <c r="BF90" s="28" t="s">
        <v>46</v>
      </c>
      <c r="BG90" s="28" t="s">
        <v>51</v>
      </c>
      <c r="BH90" s="28" t="s">
        <v>49</v>
      </c>
      <c r="BI90" s="28" t="s">
        <v>45</v>
      </c>
      <c r="BJ90" s="28" t="s">
        <v>43</v>
      </c>
      <c r="BK90" s="28" t="s">
        <v>44</v>
      </c>
      <c r="BL90" s="28" t="s">
        <v>57</v>
      </c>
      <c r="BM90" s="28" t="s">
        <v>50</v>
      </c>
      <c r="BN90" s="28" t="s">
        <v>47</v>
      </c>
      <c r="BO90" s="28" t="s">
        <v>48</v>
      </c>
      <c r="BP90" s="28" t="s">
        <v>46</v>
      </c>
      <c r="BQ90" s="28" t="s">
        <v>51</v>
      </c>
      <c r="BR90" s="28" t="s">
        <v>49</v>
      </c>
      <c r="BS90" s="28" t="s">
        <v>45</v>
      </c>
    </row>
    <row r="91" spans="1:71" s="16" customFormat="1" x14ac:dyDescent="0.25">
      <c r="A91" s="23" t="s">
        <v>9</v>
      </c>
      <c r="B91" s="23">
        <f>IF($D$5="P",SUM(AZ73:BB73),SUM(AZ73:BI73))</f>
        <v>101.17</v>
      </c>
      <c r="C91" s="23">
        <f>IF($D$5="P",SUM(AP73:AR73),SUM(AP73:AY73))</f>
        <v>360.01</v>
      </c>
      <c r="D91" s="23">
        <f>IF($D$5="P",$B$8*SUM(AP73:AR73)+$B$9*SUM(AP91:AR91),$B$8*SUM(AP73:AY73)+$B$9*SUM(AP91:AY91))</f>
        <v>135.95400000000001</v>
      </c>
      <c r="E91" s="31">
        <f t="shared" ref="E91:E104" si="17">D91*$B$5</f>
        <v>8472.6532800000004</v>
      </c>
      <c r="H91" s="27" t="s">
        <v>9</v>
      </c>
      <c r="I91" s="27">
        <v>0</v>
      </c>
      <c r="J91" s="27">
        <v>39.93</v>
      </c>
      <c r="K91" s="27">
        <v>0</v>
      </c>
      <c r="L91" s="27">
        <v>0</v>
      </c>
      <c r="M91" s="27">
        <v>0</v>
      </c>
      <c r="N91" s="27">
        <v>0</v>
      </c>
      <c r="O91" s="27">
        <v>0</v>
      </c>
      <c r="P91" s="27">
        <v>0</v>
      </c>
      <c r="Q91" s="27">
        <v>0</v>
      </c>
      <c r="R91" s="27">
        <v>0</v>
      </c>
      <c r="S91" s="27">
        <v>0</v>
      </c>
      <c r="T91" s="27">
        <v>18.809999999999999</v>
      </c>
      <c r="U91" s="27">
        <v>0</v>
      </c>
      <c r="V91" s="27">
        <v>0</v>
      </c>
      <c r="W91" s="27">
        <v>0</v>
      </c>
      <c r="X91" s="27">
        <v>0</v>
      </c>
      <c r="Y91" s="27">
        <v>0</v>
      </c>
      <c r="Z91" s="27">
        <v>0</v>
      </c>
      <c r="AA91" s="27">
        <v>0</v>
      </c>
      <c r="AB91" s="27">
        <v>0</v>
      </c>
      <c r="AC91" s="27">
        <v>0</v>
      </c>
      <c r="AD91" s="27">
        <v>3</v>
      </c>
      <c r="AE91" s="27">
        <v>0</v>
      </c>
      <c r="AF91" s="27">
        <v>0</v>
      </c>
      <c r="AG91" s="27">
        <v>0</v>
      </c>
      <c r="AH91" s="27">
        <v>0</v>
      </c>
      <c r="AI91" s="27">
        <v>0</v>
      </c>
      <c r="AJ91" s="27">
        <v>0</v>
      </c>
      <c r="AK91" s="27">
        <v>0</v>
      </c>
      <c r="AL91" s="27">
        <v>0</v>
      </c>
      <c r="AM91" s="17"/>
      <c r="AN91" s="17"/>
      <c r="AO91" s="27" t="s">
        <v>9</v>
      </c>
      <c r="AP91" s="27">
        <v>0</v>
      </c>
      <c r="AQ91" s="27">
        <v>39.93</v>
      </c>
      <c r="AR91" s="27">
        <v>0</v>
      </c>
      <c r="AS91" s="27">
        <v>0</v>
      </c>
      <c r="AT91" s="27">
        <v>0</v>
      </c>
      <c r="AU91" s="27">
        <v>0</v>
      </c>
      <c r="AV91" s="27">
        <v>0</v>
      </c>
      <c r="AW91" s="27">
        <v>0</v>
      </c>
      <c r="AX91" s="27">
        <v>0</v>
      </c>
      <c r="AY91" s="27">
        <v>0</v>
      </c>
      <c r="AZ91" s="27">
        <v>0</v>
      </c>
      <c r="BA91" s="27">
        <v>18.809999999999999</v>
      </c>
      <c r="BB91" s="27">
        <v>0</v>
      </c>
      <c r="BC91" s="27">
        <v>0</v>
      </c>
      <c r="BD91" s="27">
        <v>0</v>
      </c>
      <c r="BE91" s="27">
        <v>0</v>
      </c>
      <c r="BF91" s="27">
        <v>0</v>
      </c>
      <c r="BG91" s="27">
        <v>0</v>
      </c>
      <c r="BH91" s="27">
        <v>0</v>
      </c>
      <c r="BI91" s="27">
        <v>0</v>
      </c>
      <c r="BJ91" s="27">
        <v>0</v>
      </c>
      <c r="BK91" s="27">
        <v>3</v>
      </c>
      <c r="BL91" s="27">
        <v>0</v>
      </c>
      <c r="BM91" s="27">
        <v>0</v>
      </c>
      <c r="BN91" s="27">
        <v>0</v>
      </c>
      <c r="BO91" s="27">
        <v>0</v>
      </c>
      <c r="BP91" s="27">
        <v>0</v>
      </c>
      <c r="BQ91" s="27">
        <v>0</v>
      </c>
      <c r="BR91" s="27">
        <v>0</v>
      </c>
      <c r="BS91" s="27">
        <v>0</v>
      </c>
    </row>
    <row r="92" spans="1:71" s="16" customFormat="1" x14ac:dyDescent="0.25">
      <c r="A92" s="23" t="s">
        <v>10</v>
      </c>
      <c r="B92" s="23">
        <f t="shared" ref="B92:B104" si="18">IF($D$5="P",SUM(AZ74:BB74),SUM(AZ74:BI74))</f>
        <v>115.89</v>
      </c>
      <c r="C92" s="23">
        <f t="shared" ref="C92:C104" si="19">IF($D$5="P",SUM(AP74:AR74),SUM(AP74:AY74))</f>
        <v>434.75</v>
      </c>
      <c r="D92" s="23">
        <f t="shared" ref="D92:D104" si="20">IF($D$5="P",$B$8*SUM(AP74:AR74)+$B$9*SUM(AP92:AR92),$B$8*SUM(AP74:AY74)+$B$9*SUM(AP92:AY92))</f>
        <v>138.27199999999999</v>
      </c>
      <c r="E92" s="31">
        <f t="shared" si="17"/>
        <v>8617.1110399999998</v>
      </c>
      <c r="H92" s="29" t="s">
        <v>10</v>
      </c>
      <c r="I92" s="29">
        <v>11.21</v>
      </c>
      <c r="J92" s="29">
        <v>0</v>
      </c>
      <c r="K92" s="29">
        <v>0</v>
      </c>
      <c r="L92" s="29">
        <v>0</v>
      </c>
      <c r="M92" s="29">
        <v>0</v>
      </c>
      <c r="N92" s="29">
        <v>0</v>
      </c>
      <c r="O92" s="29">
        <v>0</v>
      </c>
      <c r="P92" s="29">
        <v>0</v>
      </c>
      <c r="Q92" s="29">
        <v>0</v>
      </c>
      <c r="R92" s="29">
        <v>0</v>
      </c>
      <c r="S92" s="29">
        <v>11.21</v>
      </c>
      <c r="T92" s="29">
        <v>0</v>
      </c>
      <c r="U92" s="29">
        <v>0</v>
      </c>
      <c r="V92" s="29">
        <v>0</v>
      </c>
      <c r="W92" s="29">
        <v>0</v>
      </c>
      <c r="X92" s="29">
        <v>0</v>
      </c>
      <c r="Y92" s="29">
        <v>0</v>
      </c>
      <c r="Z92" s="29">
        <v>0</v>
      </c>
      <c r="AA92" s="29">
        <v>0</v>
      </c>
      <c r="AB92" s="29">
        <v>0</v>
      </c>
      <c r="AC92" s="29">
        <v>1</v>
      </c>
      <c r="AD92" s="29">
        <v>0</v>
      </c>
      <c r="AE92" s="29">
        <v>0</v>
      </c>
      <c r="AF92" s="29">
        <v>0</v>
      </c>
      <c r="AG92" s="29">
        <v>0</v>
      </c>
      <c r="AH92" s="29">
        <v>0</v>
      </c>
      <c r="AI92" s="29">
        <v>0</v>
      </c>
      <c r="AJ92" s="29">
        <v>0</v>
      </c>
      <c r="AK92" s="29">
        <v>0</v>
      </c>
      <c r="AL92" s="29">
        <v>0</v>
      </c>
      <c r="AM92" s="17"/>
      <c r="AN92" s="17"/>
      <c r="AO92" s="29" t="s">
        <v>10</v>
      </c>
      <c r="AP92" s="29">
        <v>11.21</v>
      </c>
      <c r="AQ92" s="29">
        <v>0</v>
      </c>
      <c r="AR92" s="29">
        <v>0</v>
      </c>
      <c r="AS92" s="29">
        <v>0</v>
      </c>
      <c r="AT92" s="29">
        <v>0</v>
      </c>
      <c r="AU92" s="29">
        <v>0</v>
      </c>
      <c r="AV92" s="29">
        <v>0</v>
      </c>
      <c r="AW92" s="29">
        <v>0</v>
      </c>
      <c r="AX92" s="29">
        <v>0</v>
      </c>
      <c r="AY92" s="29">
        <v>0</v>
      </c>
      <c r="AZ92" s="29">
        <v>11.21</v>
      </c>
      <c r="BA92" s="29">
        <v>0</v>
      </c>
      <c r="BB92" s="29">
        <v>0</v>
      </c>
      <c r="BC92" s="29">
        <v>0</v>
      </c>
      <c r="BD92" s="29">
        <v>0</v>
      </c>
      <c r="BE92" s="29">
        <v>0</v>
      </c>
      <c r="BF92" s="29">
        <v>0</v>
      </c>
      <c r="BG92" s="29">
        <v>0</v>
      </c>
      <c r="BH92" s="29">
        <v>0</v>
      </c>
      <c r="BI92" s="29">
        <v>0</v>
      </c>
      <c r="BJ92" s="29">
        <v>1</v>
      </c>
      <c r="BK92" s="29">
        <v>0</v>
      </c>
      <c r="BL92" s="29">
        <v>0</v>
      </c>
      <c r="BM92" s="29">
        <v>0</v>
      </c>
      <c r="BN92" s="29">
        <v>0</v>
      </c>
      <c r="BO92" s="29">
        <v>0</v>
      </c>
      <c r="BP92" s="29">
        <v>0</v>
      </c>
      <c r="BQ92" s="29">
        <v>0</v>
      </c>
      <c r="BR92" s="29">
        <v>0</v>
      </c>
      <c r="BS92" s="29">
        <v>0</v>
      </c>
    </row>
    <row r="93" spans="1:71" s="16" customFormat="1" x14ac:dyDescent="0.25">
      <c r="A93" s="23" t="s">
        <v>11</v>
      </c>
      <c r="B93" s="23">
        <f t="shared" si="18"/>
        <v>152.1</v>
      </c>
      <c r="C93" s="23">
        <f t="shared" si="19"/>
        <v>536.5</v>
      </c>
      <c r="D93" s="23">
        <f t="shared" si="20"/>
        <v>188.60699999999997</v>
      </c>
      <c r="E93" s="31">
        <f t="shared" si="17"/>
        <v>11753.988239999999</v>
      </c>
      <c r="H93" s="29" t="s">
        <v>11</v>
      </c>
      <c r="I93" s="29">
        <v>0</v>
      </c>
      <c r="J93" s="29">
        <v>0</v>
      </c>
      <c r="K93" s="29">
        <v>0</v>
      </c>
      <c r="L93" s="29">
        <v>0</v>
      </c>
      <c r="M93" s="29">
        <v>0</v>
      </c>
      <c r="N93" s="29">
        <v>0</v>
      </c>
      <c r="O93" s="29">
        <v>0</v>
      </c>
      <c r="P93" s="29">
        <v>0</v>
      </c>
      <c r="Q93" s="29">
        <v>0</v>
      </c>
      <c r="R93" s="29">
        <v>0</v>
      </c>
      <c r="S93" s="29">
        <v>0</v>
      </c>
      <c r="T93" s="29">
        <v>0</v>
      </c>
      <c r="U93" s="29">
        <v>0</v>
      </c>
      <c r="V93" s="29">
        <v>0</v>
      </c>
      <c r="W93" s="29">
        <v>0</v>
      </c>
      <c r="X93" s="29">
        <v>0</v>
      </c>
      <c r="Y93" s="29">
        <v>0</v>
      </c>
      <c r="Z93" s="29">
        <v>0</v>
      </c>
      <c r="AA93" s="29">
        <v>0</v>
      </c>
      <c r="AB93" s="29">
        <v>0</v>
      </c>
      <c r="AC93" s="29">
        <v>0</v>
      </c>
      <c r="AD93" s="29">
        <v>0</v>
      </c>
      <c r="AE93" s="29">
        <v>0</v>
      </c>
      <c r="AF93" s="29">
        <v>0</v>
      </c>
      <c r="AG93" s="29">
        <v>0</v>
      </c>
      <c r="AH93" s="29">
        <v>0</v>
      </c>
      <c r="AI93" s="29">
        <v>0</v>
      </c>
      <c r="AJ93" s="29">
        <v>0</v>
      </c>
      <c r="AK93" s="29">
        <v>0</v>
      </c>
      <c r="AL93" s="29">
        <v>0</v>
      </c>
      <c r="AM93" s="17"/>
      <c r="AN93" s="17"/>
      <c r="AO93" s="29" t="s">
        <v>11</v>
      </c>
      <c r="AP93" s="29">
        <v>39.51</v>
      </c>
      <c r="AQ93" s="29">
        <v>0</v>
      </c>
      <c r="AR93" s="29">
        <v>0</v>
      </c>
      <c r="AS93" s="29">
        <v>0</v>
      </c>
      <c r="AT93" s="29">
        <v>0</v>
      </c>
      <c r="AU93" s="29">
        <v>0</v>
      </c>
      <c r="AV93" s="29">
        <v>0</v>
      </c>
      <c r="AW93" s="29">
        <v>0</v>
      </c>
      <c r="AX93" s="29">
        <v>0</v>
      </c>
      <c r="AY93" s="29">
        <v>0</v>
      </c>
      <c r="AZ93" s="29">
        <v>19.38</v>
      </c>
      <c r="BA93" s="29">
        <v>0</v>
      </c>
      <c r="BB93" s="29">
        <v>0</v>
      </c>
      <c r="BC93" s="29">
        <v>0</v>
      </c>
      <c r="BD93" s="29">
        <v>0</v>
      </c>
      <c r="BE93" s="29">
        <v>0</v>
      </c>
      <c r="BF93" s="29">
        <v>0</v>
      </c>
      <c r="BG93" s="29">
        <v>0</v>
      </c>
      <c r="BH93" s="29">
        <v>0</v>
      </c>
      <c r="BI93" s="29">
        <v>0</v>
      </c>
      <c r="BJ93" s="29">
        <v>3</v>
      </c>
      <c r="BK93" s="29">
        <v>0</v>
      </c>
      <c r="BL93" s="29">
        <v>0</v>
      </c>
      <c r="BM93" s="29">
        <v>0</v>
      </c>
      <c r="BN93" s="29">
        <v>0</v>
      </c>
      <c r="BO93" s="29">
        <v>0</v>
      </c>
      <c r="BP93" s="29">
        <v>0</v>
      </c>
      <c r="BQ93" s="29">
        <v>0</v>
      </c>
      <c r="BR93" s="29">
        <v>0</v>
      </c>
      <c r="BS93" s="29">
        <v>0</v>
      </c>
    </row>
    <row r="94" spans="1:71" s="16" customFormat="1" x14ac:dyDescent="0.25">
      <c r="A94" s="23" t="s">
        <v>12</v>
      </c>
      <c r="B94" s="23">
        <f t="shared" si="18"/>
        <v>78.69</v>
      </c>
      <c r="C94" s="23">
        <f t="shared" si="19"/>
        <v>350.87</v>
      </c>
      <c r="D94" s="23">
        <f t="shared" si="20"/>
        <v>110.021</v>
      </c>
      <c r="E94" s="31">
        <f t="shared" si="17"/>
        <v>6856.5087199999998</v>
      </c>
      <c r="F94" s="37"/>
      <c r="G94" s="37"/>
      <c r="H94" s="29" t="s">
        <v>12</v>
      </c>
      <c r="I94" s="29">
        <v>0</v>
      </c>
      <c r="J94" s="29">
        <v>6.07</v>
      </c>
      <c r="K94" s="29">
        <v>0</v>
      </c>
      <c r="L94" s="29">
        <v>0</v>
      </c>
      <c r="M94" s="29">
        <v>0</v>
      </c>
      <c r="N94" s="29">
        <v>0</v>
      </c>
      <c r="O94" s="29">
        <v>0</v>
      </c>
      <c r="P94" s="29">
        <v>0</v>
      </c>
      <c r="Q94" s="29">
        <v>0</v>
      </c>
      <c r="R94" s="29">
        <v>0</v>
      </c>
      <c r="S94" s="29">
        <v>0</v>
      </c>
      <c r="T94" s="29">
        <v>5.43</v>
      </c>
      <c r="U94" s="29">
        <v>0</v>
      </c>
      <c r="V94" s="29">
        <v>0</v>
      </c>
      <c r="W94" s="29">
        <v>0</v>
      </c>
      <c r="X94" s="29">
        <v>0</v>
      </c>
      <c r="Y94" s="29">
        <v>0</v>
      </c>
      <c r="Z94" s="29">
        <v>0</v>
      </c>
      <c r="AA94" s="29">
        <v>0</v>
      </c>
      <c r="AB94" s="29">
        <v>0</v>
      </c>
      <c r="AC94" s="29">
        <v>0</v>
      </c>
      <c r="AD94" s="29">
        <v>2</v>
      </c>
      <c r="AE94" s="29">
        <v>0</v>
      </c>
      <c r="AF94" s="29">
        <v>0</v>
      </c>
      <c r="AG94" s="29">
        <v>0</v>
      </c>
      <c r="AH94" s="29">
        <v>0</v>
      </c>
      <c r="AI94" s="29">
        <v>0</v>
      </c>
      <c r="AJ94" s="29">
        <v>0</v>
      </c>
      <c r="AK94" s="29">
        <v>0</v>
      </c>
      <c r="AL94" s="29">
        <v>0</v>
      </c>
      <c r="AM94" s="17"/>
      <c r="AN94" s="17"/>
      <c r="AO94" s="29" t="s">
        <v>12</v>
      </c>
      <c r="AP94" s="29">
        <v>0</v>
      </c>
      <c r="AQ94" s="29">
        <v>6.8</v>
      </c>
      <c r="AR94" s="29">
        <v>0</v>
      </c>
      <c r="AS94" s="29">
        <v>0</v>
      </c>
      <c r="AT94" s="29">
        <v>0</v>
      </c>
      <c r="AU94" s="29">
        <v>0</v>
      </c>
      <c r="AV94" s="29">
        <v>0</v>
      </c>
      <c r="AW94" s="29">
        <v>0</v>
      </c>
      <c r="AX94" s="29">
        <v>0</v>
      </c>
      <c r="AY94" s="29">
        <v>0</v>
      </c>
      <c r="AZ94" s="29">
        <v>0</v>
      </c>
      <c r="BA94" s="29">
        <v>6.8</v>
      </c>
      <c r="BB94" s="29">
        <v>0</v>
      </c>
      <c r="BC94" s="29">
        <v>0</v>
      </c>
      <c r="BD94" s="29">
        <v>0</v>
      </c>
      <c r="BE94" s="29">
        <v>0</v>
      </c>
      <c r="BF94" s="29">
        <v>0</v>
      </c>
      <c r="BG94" s="29">
        <v>0</v>
      </c>
      <c r="BH94" s="29">
        <v>0</v>
      </c>
      <c r="BI94" s="29">
        <v>0</v>
      </c>
      <c r="BJ94" s="29">
        <v>0</v>
      </c>
      <c r="BK94" s="29">
        <v>1</v>
      </c>
      <c r="BL94" s="29">
        <v>0</v>
      </c>
      <c r="BM94" s="29">
        <v>0</v>
      </c>
      <c r="BN94" s="29">
        <v>0</v>
      </c>
      <c r="BO94" s="29">
        <v>0</v>
      </c>
      <c r="BP94" s="29">
        <v>0</v>
      </c>
      <c r="BQ94" s="29">
        <v>0</v>
      </c>
      <c r="BR94" s="29">
        <v>0</v>
      </c>
      <c r="BS94" s="29">
        <v>0</v>
      </c>
    </row>
    <row r="95" spans="1:71" s="16" customFormat="1" x14ac:dyDescent="0.25">
      <c r="A95" s="23" t="s">
        <v>13</v>
      </c>
      <c r="B95" s="23">
        <f t="shared" si="18"/>
        <v>87.61999999999999</v>
      </c>
      <c r="C95" s="23">
        <f t="shared" si="19"/>
        <v>375.95</v>
      </c>
      <c r="D95" s="23">
        <f t="shared" si="20"/>
        <v>124.13199999999999</v>
      </c>
      <c r="E95" s="23">
        <f t="shared" si="17"/>
        <v>7735.9062399999993</v>
      </c>
      <c r="F95" s="37"/>
      <c r="G95" s="37"/>
      <c r="H95" s="29" t="s">
        <v>13</v>
      </c>
      <c r="I95" s="29">
        <v>0</v>
      </c>
      <c r="J95" s="29">
        <v>21.97</v>
      </c>
      <c r="K95" s="29">
        <v>0</v>
      </c>
      <c r="L95" s="29">
        <v>0</v>
      </c>
      <c r="M95" s="29">
        <v>0</v>
      </c>
      <c r="N95" s="29">
        <v>0</v>
      </c>
      <c r="O95" s="29">
        <v>0</v>
      </c>
      <c r="P95" s="29">
        <v>0</v>
      </c>
      <c r="Q95" s="29">
        <v>0</v>
      </c>
      <c r="R95" s="29">
        <v>0</v>
      </c>
      <c r="S95" s="29">
        <v>0</v>
      </c>
      <c r="T95" s="29">
        <v>12.73</v>
      </c>
      <c r="U95" s="29">
        <v>0</v>
      </c>
      <c r="V95" s="29">
        <v>0</v>
      </c>
      <c r="W95" s="29">
        <v>0</v>
      </c>
      <c r="X95" s="29">
        <v>0</v>
      </c>
      <c r="Y95" s="29">
        <v>0</v>
      </c>
      <c r="Z95" s="29">
        <v>0</v>
      </c>
      <c r="AA95" s="29">
        <v>0</v>
      </c>
      <c r="AB95" s="29">
        <v>0</v>
      </c>
      <c r="AC95" s="29">
        <v>0</v>
      </c>
      <c r="AD95" s="29">
        <v>2</v>
      </c>
      <c r="AE95" s="29">
        <v>0</v>
      </c>
      <c r="AF95" s="29">
        <v>0</v>
      </c>
      <c r="AG95" s="29">
        <v>0</v>
      </c>
      <c r="AH95" s="29">
        <v>0</v>
      </c>
      <c r="AI95" s="29">
        <v>0</v>
      </c>
      <c r="AJ95" s="29">
        <v>0</v>
      </c>
      <c r="AK95" s="29">
        <v>0</v>
      </c>
      <c r="AL95" s="29">
        <v>0</v>
      </c>
      <c r="AM95" s="17"/>
      <c r="AN95" s="17"/>
      <c r="AO95" s="29" t="s">
        <v>13</v>
      </c>
      <c r="AP95" s="29">
        <v>0</v>
      </c>
      <c r="AQ95" s="29">
        <v>16.21</v>
      </c>
      <c r="AR95" s="29">
        <v>0</v>
      </c>
      <c r="AS95" s="29">
        <v>0</v>
      </c>
      <c r="AT95" s="29">
        <v>0</v>
      </c>
      <c r="AU95" s="29">
        <v>0</v>
      </c>
      <c r="AV95" s="29">
        <v>0</v>
      </c>
      <c r="AW95" s="29">
        <v>0</v>
      </c>
      <c r="AX95" s="29">
        <v>0</v>
      </c>
      <c r="AY95" s="29">
        <v>0</v>
      </c>
      <c r="AZ95" s="29">
        <v>0</v>
      </c>
      <c r="BA95" s="29">
        <v>12</v>
      </c>
      <c r="BB95" s="29">
        <v>0</v>
      </c>
      <c r="BC95" s="29">
        <v>0</v>
      </c>
      <c r="BD95" s="29">
        <v>0</v>
      </c>
      <c r="BE95" s="29">
        <v>0</v>
      </c>
      <c r="BF95" s="29">
        <v>0</v>
      </c>
      <c r="BG95" s="29">
        <v>0</v>
      </c>
      <c r="BH95" s="29">
        <v>0</v>
      </c>
      <c r="BI95" s="29">
        <v>0</v>
      </c>
      <c r="BJ95" s="29">
        <v>0</v>
      </c>
      <c r="BK95" s="29">
        <v>2</v>
      </c>
      <c r="BL95" s="29">
        <v>0</v>
      </c>
      <c r="BM95" s="29">
        <v>0</v>
      </c>
      <c r="BN95" s="29">
        <v>0</v>
      </c>
      <c r="BO95" s="29">
        <v>0</v>
      </c>
      <c r="BP95" s="29">
        <v>0</v>
      </c>
      <c r="BQ95" s="29">
        <v>0</v>
      </c>
      <c r="BR95" s="29">
        <v>0</v>
      </c>
      <c r="BS95" s="29">
        <v>0</v>
      </c>
    </row>
    <row r="96" spans="1:71" s="16" customFormat="1" x14ac:dyDescent="0.25">
      <c r="A96" s="23" t="s">
        <v>52</v>
      </c>
      <c r="B96" s="23">
        <f t="shared" si="18"/>
        <v>95.64</v>
      </c>
      <c r="C96" s="23">
        <f t="shared" si="19"/>
        <v>451.10999999999996</v>
      </c>
      <c r="D96" s="23">
        <f t="shared" si="20"/>
        <v>157.59999999999997</v>
      </c>
      <c r="E96" s="23">
        <f t="shared" si="17"/>
        <v>9821.6319999999978</v>
      </c>
      <c r="F96" s="37"/>
      <c r="G96" s="37"/>
      <c r="H96" s="29" t="s">
        <v>52</v>
      </c>
      <c r="I96" s="29">
        <v>0</v>
      </c>
      <c r="J96" s="29">
        <v>0</v>
      </c>
      <c r="K96" s="29">
        <v>0</v>
      </c>
      <c r="L96" s="29">
        <v>0</v>
      </c>
      <c r="M96" s="29">
        <v>0</v>
      </c>
      <c r="N96" s="29">
        <v>0</v>
      </c>
      <c r="O96" s="29">
        <v>0</v>
      </c>
      <c r="P96" s="29">
        <v>0</v>
      </c>
      <c r="Q96" s="29">
        <v>0</v>
      </c>
      <c r="R96" s="29">
        <v>0</v>
      </c>
      <c r="S96" s="29">
        <v>0</v>
      </c>
      <c r="T96" s="29">
        <v>0</v>
      </c>
      <c r="U96" s="29">
        <v>0</v>
      </c>
      <c r="V96" s="29">
        <v>0</v>
      </c>
      <c r="W96" s="29">
        <v>0</v>
      </c>
      <c r="X96" s="29">
        <v>0</v>
      </c>
      <c r="Y96" s="29">
        <v>0</v>
      </c>
      <c r="Z96" s="29">
        <v>0</v>
      </c>
      <c r="AA96" s="29">
        <v>0</v>
      </c>
      <c r="AB96" s="29">
        <v>0</v>
      </c>
      <c r="AC96" s="29">
        <v>0</v>
      </c>
      <c r="AD96" s="29">
        <v>0</v>
      </c>
      <c r="AE96" s="29">
        <v>0</v>
      </c>
      <c r="AF96" s="29">
        <v>0</v>
      </c>
      <c r="AG96" s="29">
        <v>0</v>
      </c>
      <c r="AH96" s="29">
        <v>0</v>
      </c>
      <c r="AI96" s="29">
        <v>0</v>
      </c>
      <c r="AJ96" s="29">
        <v>0</v>
      </c>
      <c r="AK96" s="29">
        <v>0</v>
      </c>
      <c r="AL96" s="29">
        <v>0</v>
      </c>
      <c r="AM96" s="17"/>
      <c r="AN96" s="17"/>
      <c r="AO96" s="29" t="s">
        <v>52</v>
      </c>
      <c r="AP96" s="29">
        <v>0</v>
      </c>
      <c r="AQ96" s="29">
        <v>31.81</v>
      </c>
      <c r="AR96" s="29">
        <v>0</v>
      </c>
      <c r="AS96" s="29">
        <v>0</v>
      </c>
      <c r="AT96" s="29">
        <v>0</v>
      </c>
      <c r="AU96" s="29">
        <v>0</v>
      </c>
      <c r="AV96" s="29">
        <v>0</v>
      </c>
      <c r="AW96" s="29">
        <v>0</v>
      </c>
      <c r="AX96" s="29">
        <v>0</v>
      </c>
      <c r="AY96" s="29">
        <v>0</v>
      </c>
      <c r="AZ96" s="29">
        <v>0</v>
      </c>
      <c r="BA96" s="29">
        <v>14.43</v>
      </c>
      <c r="BB96" s="29">
        <v>0</v>
      </c>
      <c r="BC96" s="29">
        <v>0</v>
      </c>
      <c r="BD96" s="29">
        <v>0</v>
      </c>
      <c r="BE96" s="29">
        <v>0</v>
      </c>
      <c r="BF96" s="29">
        <v>0</v>
      </c>
      <c r="BG96" s="29">
        <v>0</v>
      </c>
      <c r="BH96" s="29">
        <v>0</v>
      </c>
      <c r="BI96" s="29">
        <v>0</v>
      </c>
      <c r="BJ96" s="29">
        <v>0</v>
      </c>
      <c r="BK96" s="29">
        <v>3</v>
      </c>
      <c r="BL96" s="29">
        <v>0</v>
      </c>
      <c r="BM96" s="29">
        <v>0</v>
      </c>
      <c r="BN96" s="29">
        <v>0</v>
      </c>
      <c r="BO96" s="29">
        <v>0</v>
      </c>
      <c r="BP96" s="29">
        <v>0</v>
      </c>
      <c r="BQ96" s="29">
        <v>0</v>
      </c>
      <c r="BR96" s="29">
        <v>0</v>
      </c>
      <c r="BS96" s="29">
        <v>0</v>
      </c>
    </row>
    <row r="97" spans="1:71" s="16" customFormat="1" x14ac:dyDescent="0.25">
      <c r="A97" s="23" t="s">
        <v>14</v>
      </c>
      <c r="B97" s="23">
        <f t="shared" si="18"/>
        <v>99.91</v>
      </c>
      <c r="C97" s="23">
        <f t="shared" si="19"/>
        <v>472.28</v>
      </c>
      <c r="D97" s="23">
        <f t="shared" si="20"/>
        <v>195.626</v>
      </c>
      <c r="E97" s="23">
        <f t="shared" si="17"/>
        <v>12191.412319999999</v>
      </c>
      <c r="F97" s="37"/>
      <c r="G97" s="37"/>
      <c r="H97" s="29" t="s">
        <v>14</v>
      </c>
      <c r="I97" s="29">
        <v>0</v>
      </c>
      <c r="J97" s="29">
        <v>0</v>
      </c>
      <c r="K97" s="29">
        <v>0</v>
      </c>
      <c r="L97" s="29">
        <v>0</v>
      </c>
      <c r="M97" s="29">
        <v>0</v>
      </c>
      <c r="N97" s="29">
        <v>0</v>
      </c>
      <c r="O97" s="29">
        <v>0</v>
      </c>
      <c r="P97" s="29">
        <v>0</v>
      </c>
      <c r="Q97" s="29">
        <v>0</v>
      </c>
      <c r="R97" s="29">
        <v>0</v>
      </c>
      <c r="S97" s="29">
        <v>0</v>
      </c>
      <c r="T97" s="29">
        <v>0</v>
      </c>
      <c r="U97" s="29">
        <v>0</v>
      </c>
      <c r="V97" s="29">
        <v>0</v>
      </c>
      <c r="W97" s="29">
        <v>0</v>
      </c>
      <c r="X97" s="29">
        <v>0</v>
      </c>
      <c r="Y97" s="29">
        <v>0</v>
      </c>
      <c r="Z97" s="29">
        <v>0</v>
      </c>
      <c r="AA97" s="29">
        <v>0</v>
      </c>
      <c r="AB97" s="29">
        <v>0</v>
      </c>
      <c r="AC97" s="29">
        <v>0</v>
      </c>
      <c r="AD97" s="29">
        <v>0</v>
      </c>
      <c r="AE97" s="29">
        <v>0</v>
      </c>
      <c r="AF97" s="29">
        <v>0</v>
      </c>
      <c r="AG97" s="29">
        <v>0</v>
      </c>
      <c r="AH97" s="29">
        <v>0</v>
      </c>
      <c r="AI97" s="29">
        <v>0</v>
      </c>
      <c r="AJ97" s="29">
        <v>0</v>
      </c>
      <c r="AK97" s="29">
        <v>0</v>
      </c>
      <c r="AL97" s="29">
        <v>0</v>
      </c>
      <c r="AM97" s="17"/>
      <c r="AN97" s="17"/>
      <c r="AO97" s="29" t="s">
        <v>14</v>
      </c>
      <c r="AP97" s="29">
        <v>0</v>
      </c>
      <c r="AQ97" s="29">
        <v>77.06</v>
      </c>
      <c r="AR97" s="29">
        <v>0</v>
      </c>
      <c r="AS97" s="29">
        <v>0</v>
      </c>
      <c r="AT97" s="29">
        <v>0</v>
      </c>
      <c r="AU97" s="29">
        <v>0</v>
      </c>
      <c r="AV97" s="29">
        <v>0</v>
      </c>
      <c r="AW97" s="29">
        <v>0</v>
      </c>
      <c r="AX97" s="29">
        <v>0</v>
      </c>
      <c r="AY97" s="29">
        <v>0</v>
      </c>
      <c r="AZ97" s="29">
        <v>0</v>
      </c>
      <c r="BA97" s="29">
        <v>23.05</v>
      </c>
      <c r="BB97" s="29">
        <v>0</v>
      </c>
      <c r="BC97" s="29">
        <v>0</v>
      </c>
      <c r="BD97" s="29">
        <v>0</v>
      </c>
      <c r="BE97" s="29">
        <v>0</v>
      </c>
      <c r="BF97" s="29">
        <v>0</v>
      </c>
      <c r="BG97" s="29">
        <v>0</v>
      </c>
      <c r="BH97" s="29">
        <v>0</v>
      </c>
      <c r="BI97" s="29">
        <v>0</v>
      </c>
      <c r="BJ97" s="29">
        <v>0</v>
      </c>
      <c r="BK97" s="29">
        <v>5</v>
      </c>
      <c r="BL97" s="29">
        <v>0</v>
      </c>
      <c r="BM97" s="29">
        <v>0</v>
      </c>
      <c r="BN97" s="29">
        <v>0</v>
      </c>
      <c r="BO97" s="29">
        <v>0</v>
      </c>
      <c r="BP97" s="29">
        <v>0</v>
      </c>
      <c r="BQ97" s="29">
        <v>0</v>
      </c>
      <c r="BR97" s="29">
        <v>0</v>
      </c>
      <c r="BS97" s="29">
        <v>0</v>
      </c>
    </row>
    <row r="98" spans="1:71" s="16" customFormat="1" x14ac:dyDescent="0.25">
      <c r="A98" s="23" t="s">
        <v>15</v>
      </c>
      <c r="B98" s="23">
        <f t="shared" si="18"/>
        <v>107.31</v>
      </c>
      <c r="C98" s="23">
        <f t="shared" si="19"/>
        <v>531.08000000000004</v>
      </c>
      <c r="D98" s="23">
        <f t="shared" si="20"/>
        <v>231.66200000000001</v>
      </c>
      <c r="E98" s="23">
        <f t="shared" si="17"/>
        <v>14437.17584</v>
      </c>
      <c r="F98" s="37"/>
      <c r="G98" s="37"/>
      <c r="H98" s="29" t="s">
        <v>15</v>
      </c>
      <c r="I98" s="29">
        <v>0</v>
      </c>
      <c r="J98" s="29">
        <v>0</v>
      </c>
      <c r="K98" s="29">
        <v>0</v>
      </c>
      <c r="L98" s="29">
        <v>0</v>
      </c>
      <c r="M98" s="29">
        <v>0</v>
      </c>
      <c r="N98" s="29">
        <v>0</v>
      </c>
      <c r="O98" s="29">
        <v>0</v>
      </c>
      <c r="P98" s="29">
        <v>0</v>
      </c>
      <c r="Q98" s="29">
        <v>0</v>
      </c>
      <c r="R98" s="29">
        <v>0</v>
      </c>
      <c r="S98" s="29">
        <v>0</v>
      </c>
      <c r="T98" s="29">
        <v>0</v>
      </c>
      <c r="U98" s="29">
        <v>0</v>
      </c>
      <c r="V98" s="29">
        <v>0</v>
      </c>
      <c r="W98" s="29">
        <v>0</v>
      </c>
      <c r="X98" s="29">
        <v>0</v>
      </c>
      <c r="Y98" s="29">
        <v>0</v>
      </c>
      <c r="Z98" s="29">
        <v>0</v>
      </c>
      <c r="AA98" s="29">
        <v>0</v>
      </c>
      <c r="AB98" s="29">
        <v>0</v>
      </c>
      <c r="AC98" s="29">
        <v>0</v>
      </c>
      <c r="AD98" s="29">
        <v>0</v>
      </c>
      <c r="AE98" s="29">
        <v>0</v>
      </c>
      <c r="AF98" s="29">
        <v>0</v>
      </c>
      <c r="AG98" s="29">
        <v>0</v>
      </c>
      <c r="AH98" s="29">
        <v>0</v>
      </c>
      <c r="AI98" s="29">
        <v>0</v>
      </c>
      <c r="AJ98" s="29">
        <v>0</v>
      </c>
      <c r="AK98" s="29">
        <v>0</v>
      </c>
      <c r="AL98" s="29">
        <v>0</v>
      </c>
      <c r="AM98" s="17"/>
      <c r="AN98" s="17"/>
      <c r="AO98" s="29" t="s">
        <v>15</v>
      </c>
      <c r="AP98" s="29">
        <v>0</v>
      </c>
      <c r="AQ98" s="29">
        <v>103.34</v>
      </c>
      <c r="AR98" s="29">
        <v>0</v>
      </c>
      <c r="AS98" s="29">
        <v>0</v>
      </c>
      <c r="AT98" s="29">
        <v>0</v>
      </c>
      <c r="AU98" s="29">
        <v>0</v>
      </c>
      <c r="AV98" s="29">
        <v>0</v>
      </c>
      <c r="AW98" s="29">
        <v>0</v>
      </c>
      <c r="AX98" s="29">
        <v>0</v>
      </c>
      <c r="AY98" s="29">
        <v>0</v>
      </c>
      <c r="AZ98" s="29">
        <v>0</v>
      </c>
      <c r="BA98" s="29">
        <v>31.67</v>
      </c>
      <c r="BB98" s="29">
        <v>0</v>
      </c>
      <c r="BC98" s="29">
        <v>0</v>
      </c>
      <c r="BD98" s="29">
        <v>0</v>
      </c>
      <c r="BE98" s="29">
        <v>0</v>
      </c>
      <c r="BF98" s="29">
        <v>0</v>
      </c>
      <c r="BG98" s="29">
        <v>0</v>
      </c>
      <c r="BH98" s="29">
        <v>0</v>
      </c>
      <c r="BI98" s="29">
        <v>0</v>
      </c>
      <c r="BJ98" s="29">
        <v>0</v>
      </c>
      <c r="BK98" s="29">
        <v>5</v>
      </c>
      <c r="BL98" s="29">
        <v>0</v>
      </c>
      <c r="BM98" s="29">
        <v>0</v>
      </c>
      <c r="BN98" s="29">
        <v>0</v>
      </c>
      <c r="BO98" s="29">
        <v>0</v>
      </c>
      <c r="BP98" s="29">
        <v>0</v>
      </c>
      <c r="BQ98" s="29">
        <v>0</v>
      </c>
      <c r="BR98" s="29">
        <v>0</v>
      </c>
      <c r="BS98" s="29">
        <v>0</v>
      </c>
    </row>
    <row r="99" spans="1:71" s="16" customFormat="1" x14ac:dyDescent="0.25">
      <c r="A99" s="23" t="s">
        <v>16</v>
      </c>
      <c r="B99" s="23">
        <f t="shared" si="18"/>
        <v>125.52000000000001</v>
      </c>
      <c r="C99" s="23">
        <f t="shared" si="19"/>
        <v>578.73</v>
      </c>
      <c r="D99" s="23">
        <f t="shared" si="20"/>
        <v>241.33699999999999</v>
      </c>
      <c r="E99" s="23">
        <f t="shared" si="17"/>
        <v>15040.12184</v>
      </c>
      <c r="F99" s="37"/>
      <c r="G99" s="37"/>
      <c r="H99" s="29" t="s">
        <v>16</v>
      </c>
      <c r="I99" s="29">
        <v>0</v>
      </c>
      <c r="J99" s="29">
        <v>0</v>
      </c>
      <c r="K99" s="29">
        <v>0</v>
      </c>
      <c r="L99" s="29">
        <v>0</v>
      </c>
      <c r="M99" s="29">
        <v>0</v>
      </c>
      <c r="N99" s="29">
        <v>0</v>
      </c>
      <c r="O99" s="29">
        <v>0</v>
      </c>
      <c r="P99" s="29">
        <v>0</v>
      </c>
      <c r="Q99" s="29">
        <v>0</v>
      </c>
      <c r="R99" s="29">
        <v>0</v>
      </c>
      <c r="S99" s="29">
        <v>0</v>
      </c>
      <c r="T99" s="29">
        <v>0</v>
      </c>
      <c r="U99" s="29">
        <v>0</v>
      </c>
      <c r="V99" s="29">
        <v>0</v>
      </c>
      <c r="W99" s="29">
        <v>0</v>
      </c>
      <c r="X99" s="29">
        <v>0</v>
      </c>
      <c r="Y99" s="29">
        <v>0</v>
      </c>
      <c r="Z99" s="29">
        <v>0</v>
      </c>
      <c r="AA99" s="29">
        <v>0</v>
      </c>
      <c r="AB99" s="29">
        <v>0</v>
      </c>
      <c r="AC99" s="29">
        <v>0</v>
      </c>
      <c r="AD99" s="29">
        <v>0</v>
      </c>
      <c r="AE99" s="29">
        <v>0</v>
      </c>
      <c r="AF99" s="29">
        <v>0</v>
      </c>
      <c r="AG99" s="29">
        <v>0</v>
      </c>
      <c r="AH99" s="29">
        <v>0</v>
      </c>
      <c r="AI99" s="29">
        <v>0</v>
      </c>
      <c r="AJ99" s="29">
        <v>0</v>
      </c>
      <c r="AK99" s="29">
        <v>0</v>
      </c>
      <c r="AL99" s="29">
        <v>0</v>
      </c>
      <c r="AM99" s="17"/>
      <c r="AN99" s="17"/>
      <c r="AO99" s="29" t="s">
        <v>16</v>
      </c>
      <c r="AP99" s="29">
        <v>0</v>
      </c>
      <c r="AQ99" s="29">
        <v>96.74</v>
      </c>
      <c r="AR99" s="29">
        <v>0</v>
      </c>
      <c r="AS99" s="29">
        <v>0</v>
      </c>
      <c r="AT99" s="29">
        <v>0</v>
      </c>
      <c r="AU99" s="29">
        <v>0</v>
      </c>
      <c r="AV99" s="29">
        <v>0</v>
      </c>
      <c r="AW99" s="29">
        <v>0</v>
      </c>
      <c r="AX99" s="29">
        <v>0</v>
      </c>
      <c r="AY99" s="29">
        <v>0</v>
      </c>
      <c r="AZ99" s="29">
        <v>0</v>
      </c>
      <c r="BA99" s="29">
        <v>30.41</v>
      </c>
      <c r="BB99" s="29">
        <v>0</v>
      </c>
      <c r="BC99" s="29">
        <v>0</v>
      </c>
      <c r="BD99" s="29">
        <v>0</v>
      </c>
      <c r="BE99" s="29">
        <v>0</v>
      </c>
      <c r="BF99" s="29">
        <v>0</v>
      </c>
      <c r="BG99" s="29">
        <v>0</v>
      </c>
      <c r="BH99" s="29">
        <v>0</v>
      </c>
      <c r="BI99" s="29">
        <v>0</v>
      </c>
      <c r="BJ99" s="29">
        <v>0</v>
      </c>
      <c r="BK99" s="29">
        <v>5</v>
      </c>
      <c r="BL99" s="29">
        <v>0</v>
      </c>
      <c r="BM99" s="29">
        <v>0</v>
      </c>
      <c r="BN99" s="29">
        <v>0</v>
      </c>
      <c r="BO99" s="29">
        <v>0</v>
      </c>
      <c r="BP99" s="29">
        <v>0</v>
      </c>
      <c r="BQ99" s="29">
        <v>0</v>
      </c>
      <c r="BR99" s="29">
        <v>0</v>
      </c>
      <c r="BS99" s="29">
        <v>0</v>
      </c>
    </row>
    <row r="100" spans="1:71" s="16" customFormat="1" x14ac:dyDescent="0.25">
      <c r="A100" s="23" t="s">
        <v>24</v>
      </c>
      <c r="B100" s="23">
        <f t="shared" si="18"/>
        <v>125.74000000000001</v>
      </c>
      <c r="C100" s="23">
        <f t="shared" si="19"/>
        <v>620.98</v>
      </c>
      <c r="D100" s="23">
        <f t="shared" si="20"/>
        <v>267.137</v>
      </c>
      <c r="E100" s="23">
        <f t="shared" si="17"/>
        <v>16647.97784</v>
      </c>
      <c r="F100" s="37"/>
      <c r="G100" s="37"/>
      <c r="H100" s="29" t="s">
        <v>24</v>
      </c>
      <c r="I100" s="29">
        <v>0</v>
      </c>
      <c r="J100" s="29">
        <v>0</v>
      </c>
      <c r="K100" s="29">
        <v>0</v>
      </c>
      <c r="L100" s="29">
        <v>0</v>
      </c>
      <c r="M100" s="29">
        <v>0</v>
      </c>
      <c r="N100" s="29">
        <v>0</v>
      </c>
      <c r="O100" s="29">
        <v>0</v>
      </c>
      <c r="P100" s="29">
        <v>0</v>
      </c>
      <c r="Q100" s="29">
        <v>0</v>
      </c>
      <c r="R100" s="29">
        <v>0</v>
      </c>
      <c r="S100" s="29">
        <v>0</v>
      </c>
      <c r="T100" s="29">
        <v>0</v>
      </c>
      <c r="U100" s="29">
        <v>0</v>
      </c>
      <c r="V100" s="29">
        <v>0</v>
      </c>
      <c r="W100" s="29">
        <v>0</v>
      </c>
      <c r="X100" s="29">
        <v>0</v>
      </c>
      <c r="Y100" s="29">
        <v>0</v>
      </c>
      <c r="Z100" s="29">
        <v>0</v>
      </c>
      <c r="AA100" s="29">
        <v>0</v>
      </c>
      <c r="AB100" s="29">
        <v>0</v>
      </c>
      <c r="AC100" s="29">
        <v>0</v>
      </c>
      <c r="AD100" s="29">
        <v>0</v>
      </c>
      <c r="AE100" s="29">
        <v>0</v>
      </c>
      <c r="AF100" s="29">
        <v>0</v>
      </c>
      <c r="AG100" s="29">
        <v>0</v>
      </c>
      <c r="AH100" s="29">
        <v>0</v>
      </c>
      <c r="AI100" s="29">
        <v>0</v>
      </c>
      <c r="AJ100" s="29">
        <v>0</v>
      </c>
      <c r="AK100" s="29">
        <v>0</v>
      </c>
      <c r="AL100" s="29">
        <v>0</v>
      </c>
      <c r="AM100" s="17"/>
      <c r="AN100" s="17"/>
      <c r="AO100" s="29" t="s">
        <v>24</v>
      </c>
      <c r="AP100" s="29">
        <v>0</v>
      </c>
      <c r="AQ100" s="29">
        <v>115.49</v>
      </c>
      <c r="AR100" s="29">
        <v>0</v>
      </c>
      <c r="AS100" s="29">
        <v>0</v>
      </c>
      <c r="AT100" s="29">
        <v>0</v>
      </c>
      <c r="AU100" s="29">
        <v>0</v>
      </c>
      <c r="AV100" s="29">
        <v>0</v>
      </c>
      <c r="AW100" s="29">
        <v>0</v>
      </c>
      <c r="AX100" s="29">
        <v>0</v>
      </c>
      <c r="AY100" s="29">
        <v>0</v>
      </c>
      <c r="AZ100" s="29">
        <v>0</v>
      </c>
      <c r="BA100" s="29">
        <v>32.75</v>
      </c>
      <c r="BB100" s="29">
        <v>0</v>
      </c>
      <c r="BC100" s="29">
        <v>0</v>
      </c>
      <c r="BD100" s="29">
        <v>0</v>
      </c>
      <c r="BE100" s="29">
        <v>0</v>
      </c>
      <c r="BF100" s="29">
        <v>0</v>
      </c>
      <c r="BG100" s="29">
        <v>0</v>
      </c>
      <c r="BH100" s="29">
        <v>0</v>
      </c>
      <c r="BI100" s="29">
        <v>0</v>
      </c>
      <c r="BJ100" s="29">
        <v>0</v>
      </c>
      <c r="BK100" s="29">
        <v>5</v>
      </c>
      <c r="BL100" s="29">
        <v>0</v>
      </c>
      <c r="BM100" s="29">
        <v>0</v>
      </c>
      <c r="BN100" s="29">
        <v>0</v>
      </c>
      <c r="BO100" s="29">
        <v>0</v>
      </c>
      <c r="BP100" s="29">
        <v>0</v>
      </c>
      <c r="BQ100" s="29">
        <v>0</v>
      </c>
      <c r="BR100" s="29">
        <v>0</v>
      </c>
      <c r="BS100" s="29">
        <v>0</v>
      </c>
    </row>
    <row r="101" spans="1:71" s="16" customFormat="1" x14ac:dyDescent="0.25">
      <c r="A101" s="23" t="s">
        <v>53</v>
      </c>
      <c r="B101" s="23">
        <f t="shared" si="18"/>
        <v>135.44</v>
      </c>
      <c r="C101" s="23">
        <f t="shared" si="19"/>
        <v>683.62</v>
      </c>
      <c r="D101" s="23">
        <f t="shared" si="20"/>
        <v>306.75400000000002</v>
      </c>
      <c r="E101" s="23">
        <f t="shared" si="17"/>
        <v>19116.90928</v>
      </c>
      <c r="F101" s="37"/>
      <c r="G101" s="37"/>
      <c r="H101" s="29" t="s">
        <v>53</v>
      </c>
      <c r="I101" s="29">
        <v>0</v>
      </c>
      <c r="J101" s="29">
        <v>0</v>
      </c>
      <c r="K101" s="29">
        <v>0</v>
      </c>
      <c r="L101" s="29">
        <v>0</v>
      </c>
      <c r="M101" s="29">
        <v>0</v>
      </c>
      <c r="N101" s="29">
        <v>0</v>
      </c>
      <c r="O101" s="29">
        <v>0</v>
      </c>
      <c r="P101" s="29">
        <v>0</v>
      </c>
      <c r="Q101" s="29">
        <v>0</v>
      </c>
      <c r="R101" s="29">
        <v>0</v>
      </c>
      <c r="S101" s="29">
        <v>0</v>
      </c>
      <c r="T101" s="29">
        <v>0</v>
      </c>
      <c r="U101" s="29">
        <v>0</v>
      </c>
      <c r="V101" s="29">
        <v>0</v>
      </c>
      <c r="W101" s="29">
        <v>0</v>
      </c>
      <c r="X101" s="29">
        <v>0</v>
      </c>
      <c r="Y101" s="29">
        <v>0</v>
      </c>
      <c r="Z101" s="29">
        <v>0</v>
      </c>
      <c r="AA101" s="29">
        <v>0</v>
      </c>
      <c r="AB101" s="29">
        <v>0</v>
      </c>
      <c r="AC101" s="29">
        <v>0</v>
      </c>
      <c r="AD101" s="29">
        <v>0</v>
      </c>
      <c r="AE101" s="29">
        <v>0</v>
      </c>
      <c r="AF101" s="29">
        <v>0</v>
      </c>
      <c r="AG101" s="29">
        <v>0</v>
      </c>
      <c r="AH101" s="29">
        <v>0</v>
      </c>
      <c r="AI101" s="29">
        <v>0</v>
      </c>
      <c r="AJ101" s="29">
        <v>0</v>
      </c>
      <c r="AK101" s="29">
        <v>0</v>
      </c>
      <c r="AL101" s="29">
        <v>0</v>
      </c>
      <c r="AM101" s="17"/>
      <c r="AN101" s="17"/>
      <c r="AO101" s="29" t="s">
        <v>53</v>
      </c>
      <c r="AP101" s="29">
        <v>0</v>
      </c>
      <c r="AQ101" s="29">
        <v>145.24</v>
      </c>
      <c r="AR101" s="29">
        <v>0</v>
      </c>
      <c r="AS101" s="29">
        <v>0</v>
      </c>
      <c r="AT101" s="29">
        <v>0</v>
      </c>
      <c r="AU101" s="29">
        <v>0</v>
      </c>
      <c r="AV101" s="29">
        <v>0</v>
      </c>
      <c r="AW101" s="29">
        <v>0</v>
      </c>
      <c r="AX101" s="29">
        <v>0</v>
      </c>
      <c r="AY101" s="29">
        <v>0</v>
      </c>
      <c r="AZ101" s="29">
        <v>0</v>
      </c>
      <c r="BA101" s="29">
        <v>39.229999999999997</v>
      </c>
      <c r="BB101" s="29">
        <v>0</v>
      </c>
      <c r="BC101" s="29">
        <v>0</v>
      </c>
      <c r="BD101" s="29">
        <v>0</v>
      </c>
      <c r="BE101" s="29">
        <v>0</v>
      </c>
      <c r="BF101" s="29">
        <v>0</v>
      </c>
      <c r="BG101" s="29">
        <v>0</v>
      </c>
      <c r="BH101" s="29">
        <v>0</v>
      </c>
      <c r="BI101" s="29">
        <v>0</v>
      </c>
      <c r="BJ101" s="29">
        <v>0</v>
      </c>
      <c r="BK101" s="29">
        <v>6</v>
      </c>
      <c r="BL101" s="29">
        <v>0</v>
      </c>
      <c r="BM101" s="29">
        <v>0</v>
      </c>
      <c r="BN101" s="29">
        <v>0</v>
      </c>
      <c r="BO101" s="29">
        <v>0</v>
      </c>
      <c r="BP101" s="29">
        <v>0</v>
      </c>
      <c r="BQ101" s="29">
        <v>0</v>
      </c>
      <c r="BR101" s="29">
        <v>0</v>
      </c>
      <c r="BS101" s="29">
        <v>0</v>
      </c>
    </row>
    <row r="102" spans="1:71" x14ac:dyDescent="0.25">
      <c r="A102" s="23" t="s">
        <v>54</v>
      </c>
      <c r="B102" s="23">
        <f t="shared" si="18"/>
        <v>156.57</v>
      </c>
      <c r="C102" s="23">
        <f t="shared" si="19"/>
        <v>759.89</v>
      </c>
      <c r="D102" s="23">
        <f t="shared" si="20"/>
        <v>365.30699999999996</v>
      </c>
      <c r="E102" s="23">
        <f t="shared" si="17"/>
        <v>22765.932239999998</v>
      </c>
      <c r="H102" s="29" t="s">
        <v>54</v>
      </c>
      <c r="I102" s="29">
        <v>0</v>
      </c>
      <c r="J102" s="29">
        <v>0</v>
      </c>
      <c r="K102" s="29">
        <v>0</v>
      </c>
      <c r="L102" s="29">
        <v>0</v>
      </c>
      <c r="M102" s="29">
        <v>0</v>
      </c>
      <c r="N102" s="29">
        <v>0</v>
      </c>
      <c r="O102" s="29">
        <v>0</v>
      </c>
      <c r="P102" s="29">
        <v>0</v>
      </c>
      <c r="Q102" s="29">
        <v>1.63</v>
      </c>
      <c r="R102" s="29">
        <v>0</v>
      </c>
      <c r="S102" s="29">
        <v>0</v>
      </c>
      <c r="T102" s="29">
        <v>0</v>
      </c>
      <c r="U102" s="29">
        <v>0</v>
      </c>
      <c r="V102" s="29">
        <v>0</v>
      </c>
      <c r="W102" s="29">
        <v>0</v>
      </c>
      <c r="X102" s="29">
        <v>0</v>
      </c>
      <c r="Y102" s="29">
        <v>0</v>
      </c>
      <c r="Z102" s="29">
        <v>0</v>
      </c>
      <c r="AA102" s="29">
        <v>1.63</v>
      </c>
      <c r="AB102" s="29">
        <v>0</v>
      </c>
      <c r="AC102" s="29">
        <v>0</v>
      </c>
      <c r="AD102" s="29">
        <v>0</v>
      </c>
      <c r="AE102" s="29">
        <v>0</v>
      </c>
      <c r="AF102" s="29">
        <v>0</v>
      </c>
      <c r="AG102" s="29">
        <v>0</v>
      </c>
      <c r="AH102" s="29">
        <v>0</v>
      </c>
      <c r="AI102" s="29">
        <v>0</v>
      </c>
      <c r="AJ102" s="29">
        <v>0</v>
      </c>
      <c r="AK102" s="29">
        <v>1</v>
      </c>
      <c r="AL102" s="29">
        <v>0</v>
      </c>
      <c r="AO102" s="29" t="s">
        <v>54</v>
      </c>
      <c r="AP102" s="29">
        <v>0</v>
      </c>
      <c r="AQ102" s="29">
        <v>196.2</v>
      </c>
      <c r="AR102" s="29">
        <v>0</v>
      </c>
      <c r="AS102" s="29">
        <v>0</v>
      </c>
      <c r="AT102" s="29">
        <v>0</v>
      </c>
      <c r="AU102" s="29">
        <v>0</v>
      </c>
      <c r="AV102" s="29">
        <v>0</v>
      </c>
      <c r="AW102" s="29">
        <v>0</v>
      </c>
      <c r="AX102" s="29">
        <v>0</v>
      </c>
      <c r="AY102" s="29">
        <v>0</v>
      </c>
      <c r="AZ102" s="29">
        <v>0</v>
      </c>
      <c r="BA102" s="29">
        <v>49.29</v>
      </c>
      <c r="BB102" s="29">
        <v>0</v>
      </c>
      <c r="BC102" s="29">
        <v>0</v>
      </c>
      <c r="BD102" s="29">
        <v>0</v>
      </c>
      <c r="BE102" s="29">
        <v>0</v>
      </c>
      <c r="BF102" s="29">
        <v>0</v>
      </c>
      <c r="BG102" s="29">
        <v>0</v>
      </c>
      <c r="BH102" s="29">
        <v>0</v>
      </c>
      <c r="BI102" s="29">
        <v>0</v>
      </c>
      <c r="BJ102" s="29">
        <v>0</v>
      </c>
      <c r="BK102" s="29">
        <v>6</v>
      </c>
      <c r="BL102" s="29">
        <v>0</v>
      </c>
      <c r="BM102" s="29">
        <v>0</v>
      </c>
      <c r="BN102" s="29">
        <v>0</v>
      </c>
      <c r="BO102" s="29">
        <v>0</v>
      </c>
      <c r="BP102" s="29">
        <v>0</v>
      </c>
      <c r="BQ102" s="29">
        <v>0</v>
      </c>
      <c r="BR102" s="29">
        <v>0</v>
      </c>
      <c r="BS102" s="29">
        <v>0</v>
      </c>
    </row>
    <row r="103" spans="1:71" x14ac:dyDescent="0.25">
      <c r="A103" s="23" t="s">
        <v>55</v>
      </c>
      <c r="B103" s="23">
        <f t="shared" si="18"/>
        <v>165.86</v>
      </c>
      <c r="C103" s="23">
        <f t="shared" si="19"/>
        <v>847.96999999999991</v>
      </c>
      <c r="D103" s="23">
        <f t="shared" si="20"/>
        <v>451.31499999999994</v>
      </c>
      <c r="E103" s="23">
        <f t="shared" si="17"/>
        <v>28125.950799999995</v>
      </c>
      <c r="H103" s="29" t="s">
        <v>55</v>
      </c>
      <c r="I103" s="29">
        <v>0</v>
      </c>
      <c r="J103" s="29">
        <v>0</v>
      </c>
      <c r="K103" s="29">
        <v>0</v>
      </c>
      <c r="L103" s="29">
        <v>0</v>
      </c>
      <c r="M103" s="29">
        <v>0</v>
      </c>
      <c r="N103" s="29">
        <v>0</v>
      </c>
      <c r="O103" s="29">
        <v>0</v>
      </c>
      <c r="P103" s="29">
        <v>0</v>
      </c>
      <c r="Q103" s="29">
        <v>3.3</v>
      </c>
      <c r="R103" s="29">
        <v>0</v>
      </c>
      <c r="S103" s="29">
        <v>0</v>
      </c>
      <c r="T103" s="29">
        <v>0</v>
      </c>
      <c r="U103" s="29">
        <v>0</v>
      </c>
      <c r="V103" s="29">
        <v>0</v>
      </c>
      <c r="W103" s="29">
        <v>0</v>
      </c>
      <c r="X103" s="29">
        <v>0</v>
      </c>
      <c r="Y103" s="29">
        <v>0</v>
      </c>
      <c r="Z103" s="29">
        <v>0</v>
      </c>
      <c r="AA103" s="29">
        <v>3.3</v>
      </c>
      <c r="AB103" s="29">
        <v>0</v>
      </c>
      <c r="AC103" s="29">
        <v>0</v>
      </c>
      <c r="AD103" s="29">
        <v>0</v>
      </c>
      <c r="AE103" s="29">
        <v>0</v>
      </c>
      <c r="AF103" s="29">
        <v>0</v>
      </c>
      <c r="AG103" s="29">
        <v>0</v>
      </c>
      <c r="AH103" s="29">
        <v>0</v>
      </c>
      <c r="AI103" s="29">
        <v>0</v>
      </c>
      <c r="AJ103" s="29">
        <v>0</v>
      </c>
      <c r="AK103" s="29">
        <v>1</v>
      </c>
      <c r="AL103" s="29">
        <v>0</v>
      </c>
      <c r="AO103" s="29" t="s">
        <v>55</v>
      </c>
      <c r="AP103" s="29">
        <v>0</v>
      </c>
      <c r="AQ103" s="29">
        <v>281.32</v>
      </c>
      <c r="AR103" s="29">
        <v>0</v>
      </c>
      <c r="AS103" s="29">
        <v>0</v>
      </c>
      <c r="AT103" s="29">
        <v>0</v>
      </c>
      <c r="AU103" s="29">
        <v>0</v>
      </c>
      <c r="AV103" s="29">
        <v>0</v>
      </c>
      <c r="AW103" s="29">
        <v>0</v>
      </c>
      <c r="AX103" s="29">
        <v>0</v>
      </c>
      <c r="AY103" s="29">
        <v>0</v>
      </c>
      <c r="AZ103" s="29">
        <v>0</v>
      </c>
      <c r="BA103" s="29">
        <v>66.94</v>
      </c>
      <c r="BB103" s="29">
        <v>0</v>
      </c>
      <c r="BC103" s="29">
        <v>0</v>
      </c>
      <c r="BD103" s="29">
        <v>0</v>
      </c>
      <c r="BE103" s="29">
        <v>0</v>
      </c>
      <c r="BF103" s="29">
        <v>0</v>
      </c>
      <c r="BG103" s="29">
        <v>0</v>
      </c>
      <c r="BH103" s="29">
        <v>0</v>
      </c>
      <c r="BI103" s="29">
        <v>0</v>
      </c>
      <c r="BJ103" s="29">
        <v>0</v>
      </c>
      <c r="BK103" s="29">
        <v>7</v>
      </c>
      <c r="BL103" s="29">
        <v>0</v>
      </c>
      <c r="BM103" s="29">
        <v>0</v>
      </c>
      <c r="BN103" s="29">
        <v>0</v>
      </c>
      <c r="BO103" s="29">
        <v>0</v>
      </c>
      <c r="BP103" s="29">
        <v>0</v>
      </c>
      <c r="BQ103" s="29">
        <v>0</v>
      </c>
      <c r="BR103" s="29">
        <v>0</v>
      </c>
      <c r="BS103" s="29">
        <v>0</v>
      </c>
    </row>
    <row r="104" spans="1:71" x14ac:dyDescent="0.25">
      <c r="A104" s="23" t="s">
        <v>56</v>
      </c>
      <c r="B104" s="23">
        <f t="shared" si="18"/>
        <v>178.6</v>
      </c>
      <c r="C104" s="23">
        <f t="shared" si="19"/>
        <v>964.63</v>
      </c>
      <c r="D104" s="23">
        <f t="shared" si="20"/>
        <v>516.96600000000001</v>
      </c>
      <c r="E104" s="23">
        <f t="shared" si="17"/>
        <v>32217.321120000001</v>
      </c>
      <c r="H104" s="29" t="s">
        <v>56</v>
      </c>
      <c r="I104" s="29">
        <v>0</v>
      </c>
      <c r="J104" s="29">
        <v>0</v>
      </c>
      <c r="K104" s="29">
        <v>0</v>
      </c>
      <c r="L104" s="29">
        <v>0</v>
      </c>
      <c r="M104" s="29">
        <v>0</v>
      </c>
      <c r="N104" s="29">
        <v>0</v>
      </c>
      <c r="O104" s="29">
        <v>0</v>
      </c>
      <c r="P104" s="29">
        <v>0</v>
      </c>
      <c r="Q104" s="29">
        <v>5.01</v>
      </c>
      <c r="R104" s="29">
        <v>0</v>
      </c>
      <c r="S104" s="29">
        <v>0</v>
      </c>
      <c r="T104" s="29">
        <v>0</v>
      </c>
      <c r="U104" s="29">
        <v>0</v>
      </c>
      <c r="V104" s="29">
        <v>0</v>
      </c>
      <c r="W104" s="29">
        <v>0</v>
      </c>
      <c r="X104" s="29">
        <v>0</v>
      </c>
      <c r="Y104" s="29">
        <v>0</v>
      </c>
      <c r="Z104" s="29">
        <v>0</v>
      </c>
      <c r="AA104" s="29">
        <v>5.01</v>
      </c>
      <c r="AB104" s="29">
        <v>0</v>
      </c>
      <c r="AC104" s="29">
        <v>0</v>
      </c>
      <c r="AD104" s="29">
        <v>0</v>
      </c>
      <c r="AE104" s="29">
        <v>0</v>
      </c>
      <c r="AF104" s="29">
        <v>0</v>
      </c>
      <c r="AG104" s="29">
        <v>0</v>
      </c>
      <c r="AH104" s="29">
        <v>0</v>
      </c>
      <c r="AI104" s="29">
        <v>0</v>
      </c>
      <c r="AJ104" s="29">
        <v>0</v>
      </c>
      <c r="AK104" s="29">
        <v>1</v>
      </c>
      <c r="AL104" s="29">
        <v>0</v>
      </c>
      <c r="AO104" s="29" t="s">
        <v>56</v>
      </c>
      <c r="AP104" s="29">
        <v>0</v>
      </c>
      <c r="AQ104" s="29">
        <v>325.11</v>
      </c>
      <c r="AR104" s="29">
        <v>0</v>
      </c>
      <c r="AS104" s="29">
        <v>0</v>
      </c>
      <c r="AT104" s="29">
        <v>0</v>
      </c>
      <c r="AU104" s="29">
        <v>0</v>
      </c>
      <c r="AV104" s="29">
        <v>0</v>
      </c>
      <c r="AW104" s="29">
        <v>0</v>
      </c>
      <c r="AX104" s="29">
        <v>0</v>
      </c>
      <c r="AY104" s="29">
        <v>0</v>
      </c>
      <c r="AZ104" s="29">
        <v>0</v>
      </c>
      <c r="BA104" s="29">
        <v>74.64</v>
      </c>
      <c r="BB104" s="29">
        <v>0</v>
      </c>
      <c r="BC104" s="29">
        <v>0</v>
      </c>
      <c r="BD104" s="29">
        <v>0</v>
      </c>
      <c r="BE104" s="29">
        <v>0</v>
      </c>
      <c r="BF104" s="29">
        <v>0</v>
      </c>
      <c r="BG104" s="29">
        <v>0</v>
      </c>
      <c r="BH104" s="29">
        <v>0</v>
      </c>
      <c r="BI104" s="29">
        <v>0</v>
      </c>
      <c r="BJ104" s="29">
        <v>0</v>
      </c>
      <c r="BK104" s="29">
        <v>7</v>
      </c>
      <c r="BL104" s="29">
        <v>0</v>
      </c>
      <c r="BM104" s="29">
        <v>0</v>
      </c>
      <c r="BN104" s="29">
        <v>0</v>
      </c>
      <c r="BO104" s="29">
        <v>0</v>
      </c>
      <c r="BP104" s="29">
        <v>0</v>
      </c>
      <c r="BQ104" s="29">
        <v>0</v>
      </c>
      <c r="BR104" s="29">
        <v>0</v>
      </c>
      <c r="BS104" s="29">
        <v>0</v>
      </c>
    </row>
    <row r="107" spans="1:71" s="49" customFormat="1" x14ac:dyDescent="0.25">
      <c r="H107" s="49" t="s">
        <v>80</v>
      </c>
      <c r="AM107" s="17"/>
      <c r="AN107" s="17"/>
    </row>
    <row r="108" spans="1:71" s="49" customFormat="1" ht="15.75" x14ac:dyDescent="0.25">
      <c r="A108" s="260" t="s">
        <v>82</v>
      </c>
      <c r="B108" s="260"/>
      <c r="C108" s="260"/>
      <c r="D108" s="260"/>
      <c r="E108" s="260"/>
      <c r="H108" s="29"/>
      <c r="I108" s="29" t="s">
        <v>40</v>
      </c>
      <c r="J108" s="29" t="s">
        <v>40</v>
      </c>
      <c r="K108" s="29" t="s">
        <v>40</v>
      </c>
      <c r="L108" s="29" t="s">
        <v>40</v>
      </c>
      <c r="M108" s="29" t="s">
        <v>40</v>
      </c>
      <c r="N108" s="29" t="s">
        <v>40</v>
      </c>
      <c r="O108" s="29" t="s">
        <v>40</v>
      </c>
      <c r="P108" s="29" t="s">
        <v>40</v>
      </c>
      <c r="Q108" s="29" t="s">
        <v>40</v>
      </c>
      <c r="R108" s="29" t="s">
        <v>40</v>
      </c>
      <c r="S108" s="29" t="s">
        <v>41</v>
      </c>
      <c r="T108" s="29" t="s">
        <v>41</v>
      </c>
      <c r="U108" s="29" t="s">
        <v>41</v>
      </c>
      <c r="V108" s="29" t="s">
        <v>41</v>
      </c>
      <c r="W108" s="29" t="s">
        <v>41</v>
      </c>
      <c r="X108" s="29" t="s">
        <v>41</v>
      </c>
      <c r="Y108" s="29" t="s">
        <v>41</v>
      </c>
      <c r="Z108" s="29" t="s">
        <v>41</v>
      </c>
      <c r="AA108" s="29" t="s">
        <v>41</v>
      </c>
      <c r="AB108" s="29" t="s">
        <v>41</v>
      </c>
      <c r="AC108" s="29" t="s">
        <v>42</v>
      </c>
      <c r="AD108" s="29" t="s">
        <v>42</v>
      </c>
      <c r="AE108" s="29" t="s">
        <v>42</v>
      </c>
      <c r="AF108" s="29" t="s">
        <v>42</v>
      </c>
      <c r="AG108" s="29" t="s">
        <v>42</v>
      </c>
      <c r="AH108" s="29" t="s">
        <v>42</v>
      </c>
      <c r="AI108" s="29" t="s">
        <v>42</v>
      </c>
      <c r="AJ108" s="29" t="s">
        <v>42</v>
      </c>
      <c r="AK108" s="29" t="s">
        <v>42</v>
      </c>
      <c r="AL108" s="29" t="s">
        <v>42</v>
      </c>
      <c r="AM108" s="17"/>
      <c r="AN108" s="17"/>
    </row>
    <row r="109" spans="1:71" s="49" customFormat="1" ht="45.75" thickBot="1" x14ac:dyDescent="0.3">
      <c r="A109" s="21" t="s">
        <v>4</v>
      </c>
      <c r="B109" s="22" t="s">
        <v>17</v>
      </c>
      <c r="C109" s="22" t="s">
        <v>5</v>
      </c>
      <c r="D109" s="6" t="s">
        <v>0</v>
      </c>
      <c r="E109" s="22" t="s">
        <v>7</v>
      </c>
      <c r="H109" s="28" t="s">
        <v>4</v>
      </c>
      <c r="I109" s="39" t="s">
        <v>43</v>
      </c>
      <c r="J109" s="39" t="s">
        <v>44</v>
      </c>
      <c r="K109" s="39" t="s">
        <v>57</v>
      </c>
      <c r="L109" s="39" t="s">
        <v>50</v>
      </c>
      <c r="M109" s="39" t="s">
        <v>47</v>
      </c>
      <c r="N109" s="39" t="s">
        <v>48</v>
      </c>
      <c r="O109" s="39" t="s">
        <v>46</v>
      </c>
      <c r="P109" s="39" t="s">
        <v>51</v>
      </c>
      <c r="Q109" s="39" t="s">
        <v>49</v>
      </c>
      <c r="R109" s="39" t="s">
        <v>45</v>
      </c>
      <c r="S109" s="39" t="s">
        <v>43</v>
      </c>
      <c r="T109" s="39" t="s">
        <v>44</v>
      </c>
      <c r="U109" s="39" t="s">
        <v>57</v>
      </c>
      <c r="V109" s="39" t="s">
        <v>50</v>
      </c>
      <c r="W109" s="39" t="s">
        <v>47</v>
      </c>
      <c r="X109" s="39" t="s">
        <v>48</v>
      </c>
      <c r="Y109" s="39" t="s">
        <v>46</v>
      </c>
      <c r="Z109" s="28" t="s">
        <v>51</v>
      </c>
      <c r="AA109" s="28" t="s">
        <v>49</v>
      </c>
      <c r="AB109" s="28" t="s">
        <v>45</v>
      </c>
      <c r="AC109" s="28" t="s">
        <v>43</v>
      </c>
      <c r="AD109" s="28" t="s">
        <v>44</v>
      </c>
      <c r="AE109" s="28" t="s">
        <v>57</v>
      </c>
      <c r="AF109" s="28" t="s">
        <v>50</v>
      </c>
      <c r="AG109" s="28" t="s">
        <v>47</v>
      </c>
      <c r="AH109" s="28" t="s">
        <v>48</v>
      </c>
      <c r="AI109" s="28" t="s">
        <v>46</v>
      </c>
      <c r="AJ109" s="28" t="s">
        <v>51</v>
      </c>
      <c r="AK109" s="28" t="s">
        <v>49</v>
      </c>
      <c r="AL109" s="28" t="s">
        <v>45</v>
      </c>
      <c r="AM109" s="17"/>
      <c r="AN109" s="17"/>
    </row>
    <row r="110" spans="1:71" s="49" customFormat="1" x14ac:dyDescent="0.25">
      <c r="A110" s="23" t="s">
        <v>9</v>
      </c>
      <c r="B110" s="23">
        <f>IF($D$5="P",SUM(S110:U110),SUM(S110:AB110))</f>
        <v>0</v>
      </c>
      <c r="C110" s="23">
        <f>IF($D$5="P",SUM(I110:K110),SUM(I110:R110))</f>
        <v>0</v>
      </c>
      <c r="D110" s="23">
        <f>IF($D$5="P",$B$8*SUM(I110:K110)+$B$9*SUM(I128:K128),$B$8*SUM(I110:R110)+$B$9*SUM(I128:R128))</f>
        <v>0</v>
      </c>
      <c r="E110" s="31">
        <f t="shared" ref="E110:E123" si="21">D110*$B$5</f>
        <v>0</v>
      </c>
      <c r="H110" s="27" t="s">
        <v>9</v>
      </c>
      <c r="I110" s="29"/>
      <c r="J110" s="29"/>
      <c r="K110" s="29"/>
      <c r="L110" s="29"/>
      <c r="M110" s="29"/>
      <c r="N110" s="29"/>
      <c r="O110" s="29"/>
      <c r="P110" s="29"/>
      <c r="Q110" s="29"/>
      <c r="R110" s="29"/>
      <c r="S110" s="29"/>
      <c r="T110" s="29"/>
      <c r="U110" s="29"/>
      <c r="V110" s="29"/>
      <c r="W110" s="29"/>
      <c r="X110" s="29"/>
      <c r="Y110" s="29"/>
      <c r="Z110" s="27"/>
      <c r="AA110" s="27"/>
      <c r="AB110" s="27"/>
      <c r="AC110" s="27"/>
      <c r="AD110" s="27"/>
      <c r="AE110" s="27"/>
      <c r="AF110" s="27"/>
      <c r="AG110" s="27"/>
      <c r="AH110" s="27"/>
      <c r="AI110" s="27"/>
      <c r="AJ110" s="27"/>
      <c r="AK110" s="27"/>
      <c r="AL110" s="27"/>
      <c r="AM110" s="17"/>
      <c r="AN110" s="17"/>
    </row>
    <row r="111" spans="1:71" s="49" customFormat="1" x14ac:dyDescent="0.25">
      <c r="A111" s="23" t="s">
        <v>10</v>
      </c>
      <c r="B111" s="23">
        <f t="shared" ref="B111:B123" si="22">IF($D$5="P",SUM(S111:U111),SUM(S111:AB111))</f>
        <v>207.10999999999999</v>
      </c>
      <c r="C111" s="23">
        <f>IF($D$5="P",SUM(I111:K111),SUM(I111:R111))</f>
        <v>990.79000000000008</v>
      </c>
      <c r="D111" s="23">
        <f>IF($D$5="P",$B$8*SUM(I111:K111)+$B$9*SUM(I129:K129),$B$8*SUM(I111:R111)+$B$9*SUM(I129:R129))</f>
        <v>521.29300000000001</v>
      </c>
      <c r="E111" s="31">
        <f t="shared" si="21"/>
        <v>32486.979760000002</v>
      </c>
      <c r="H111" s="29" t="s">
        <v>10</v>
      </c>
      <c r="I111" s="29">
        <v>647.95000000000005</v>
      </c>
      <c r="J111" s="29">
        <v>328.02</v>
      </c>
      <c r="K111" s="29"/>
      <c r="L111" s="29"/>
      <c r="M111" s="29"/>
      <c r="N111" s="29">
        <v>14.82</v>
      </c>
      <c r="O111" s="29"/>
      <c r="P111" s="29"/>
      <c r="Q111" s="29"/>
      <c r="R111" s="29"/>
      <c r="S111" s="29">
        <v>121.8</v>
      </c>
      <c r="T111" s="29">
        <v>70.489999999999995</v>
      </c>
      <c r="U111" s="29"/>
      <c r="V111" s="29"/>
      <c r="W111" s="29"/>
      <c r="X111" s="29">
        <v>14.82</v>
      </c>
      <c r="Y111" s="29"/>
      <c r="Z111" s="29"/>
      <c r="AA111" s="29"/>
      <c r="AB111" s="29"/>
      <c r="AC111" s="29"/>
      <c r="AD111" s="29"/>
      <c r="AE111" s="29"/>
      <c r="AF111" s="29"/>
      <c r="AG111" s="29"/>
      <c r="AH111" s="29"/>
      <c r="AI111" s="29"/>
      <c r="AJ111" s="29"/>
      <c r="AK111" s="29"/>
      <c r="AL111" s="29"/>
      <c r="AM111" s="17"/>
      <c r="AN111" s="17"/>
    </row>
    <row r="112" spans="1:71" s="49" customFormat="1" x14ac:dyDescent="0.25">
      <c r="A112" s="23" t="s">
        <v>11</v>
      </c>
      <c r="B112" s="23">
        <f t="shared" si="22"/>
        <v>207.10999999999999</v>
      </c>
      <c r="C112" s="23">
        <f t="shared" ref="C112:C123" si="23">IF($D$5="P",SUM(I112:K112),SUM(I112:R112))</f>
        <v>990.79000000000008</v>
      </c>
      <c r="D112" s="23">
        <f t="shared" ref="D112:D123" si="24">IF($D$5="P",$B$8*SUM(I112:K112)+$B$9*SUM(I130:K130),$B$8*SUM(I112:R112)+$B$9*SUM(I130:R130))</f>
        <v>521.29300000000001</v>
      </c>
      <c r="E112" s="31">
        <f t="shared" si="21"/>
        <v>32486.979760000002</v>
      </c>
      <c r="H112" s="29" t="s">
        <v>11</v>
      </c>
      <c r="I112" s="29">
        <v>647.95000000000005</v>
      </c>
      <c r="J112" s="29">
        <v>328.02</v>
      </c>
      <c r="K112" s="29"/>
      <c r="L112" s="29"/>
      <c r="M112" s="29"/>
      <c r="N112" s="29">
        <v>14.82</v>
      </c>
      <c r="O112" s="29"/>
      <c r="P112" s="29"/>
      <c r="Q112" s="29"/>
      <c r="R112" s="29"/>
      <c r="S112" s="29">
        <v>121.8</v>
      </c>
      <c r="T112" s="29">
        <v>70.489999999999995</v>
      </c>
      <c r="U112" s="29"/>
      <c r="V112" s="29"/>
      <c r="W112" s="29"/>
      <c r="X112" s="29">
        <v>14.82</v>
      </c>
      <c r="Y112" s="29"/>
      <c r="Z112" s="29"/>
      <c r="AA112" s="29"/>
      <c r="AB112" s="29"/>
      <c r="AC112" s="29"/>
      <c r="AD112" s="29"/>
      <c r="AE112" s="29"/>
      <c r="AF112" s="29"/>
      <c r="AG112" s="29"/>
      <c r="AH112" s="29"/>
      <c r="AI112" s="29"/>
      <c r="AJ112" s="29"/>
      <c r="AK112" s="29"/>
      <c r="AL112" s="29"/>
      <c r="AM112" s="17"/>
      <c r="AN112" s="17"/>
    </row>
    <row r="113" spans="1:38" s="17" customFormat="1" x14ac:dyDescent="0.25">
      <c r="A113" s="23" t="s">
        <v>12</v>
      </c>
      <c r="B113" s="23">
        <f t="shared" si="22"/>
        <v>100.86</v>
      </c>
      <c r="C113" s="23">
        <f t="shared" si="23"/>
        <v>456.16</v>
      </c>
      <c r="D113" s="23">
        <f t="shared" si="24"/>
        <v>252.334</v>
      </c>
      <c r="E113" s="31">
        <f t="shared" si="21"/>
        <v>15725.454880000001</v>
      </c>
      <c r="F113" s="49"/>
      <c r="G113" s="49"/>
      <c r="H113" s="38" t="s">
        <v>12</v>
      </c>
      <c r="I113" s="29"/>
      <c r="J113" s="29">
        <v>445.22</v>
      </c>
      <c r="K113" s="29"/>
      <c r="L113" s="29"/>
      <c r="M113" s="29"/>
      <c r="N113" s="29">
        <v>10.94</v>
      </c>
      <c r="O113" s="29"/>
      <c r="P113" s="29"/>
      <c r="Q113" s="29"/>
      <c r="R113" s="29"/>
      <c r="S113" s="29"/>
      <c r="T113" s="29">
        <v>89.92</v>
      </c>
      <c r="U113" s="29"/>
      <c r="V113" s="29"/>
      <c r="W113" s="29"/>
      <c r="X113" s="29">
        <v>10.94</v>
      </c>
      <c r="Y113" s="29"/>
      <c r="Z113" s="29"/>
      <c r="AA113" s="29"/>
      <c r="AB113" s="29"/>
      <c r="AC113" s="29"/>
      <c r="AD113" s="29"/>
      <c r="AE113" s="29"/>
      <c r="AF113" s="29"/>
      <c r="AG113" s="29"/>
      <c r="AH113" s="29"/>
      <c r="AI113" s="29"/>
      <c r="AJ113" s="29"/>
      <c r="AK113" s="29"/>
      <c r="AL113" s="29"/>
    </row>
    <row r="114" spans="1:38" s="17" customFormat="1" x14ac:dyDescent="0.25">
      <c r="A114" s="23" t="s">
        <v>13</v>
      </c>
      <c r="B114" s="23">
        <f t="shared" si="22"/>
        <v>100.86</v>
      </c>
      <c r="C114" s="23">
        <f t="shared" si="23"/>
        <v>456.16</v>
      </c>
      <c r="D114" s="23">
        <f t="shared" si="24"/>
        <v>252.334</v>
      </c>
      <c r="E114" s="23">
        <f t="shared" si="21"/>
        <v>15725.454880000001</v>
      </c>
      <c r="F114" s="49"/>
      <c r="G114" s="49"/>
      <c r="H114" s="29" t="s">
        <v>13</v>
      </c>
      <c r="I114" s="29"/>
      <c r="J114" s="29">
        <v>445.22</v>
      </c>
      <c r="K114" s="29"/>
      <c r="L114" s="29"/>
      <c r="M114" s="29"/>
      <c r="N114" s="29">
        <v>10.94</v>
      </c>
      <c r="O114" s="29"/>
      <c r="P114" s="29"/>
      <c r="Q114" s="29"/>
      <c r="R114" s="29"/>
      <c r="S114" s="29"/>
      <c r="T114" s="29">
        <v>89.92</v>
      </c>
      <c r="U114" s="29"/>
      <c r="V114" s="29"/>
      <c r="W114" s="29"/>
      <c r="X114" s="29">
        <v>10.94</v>
      </c>
      <c r="Y114" s="29"/>
      <c r="Z114" s="29"/>
      <c r="AA114" s="29"/>
      <c r="AB114" s="29"/>
      <c r="AC114" s="29"/>
      <c r="AD114" s="29"/>
      <c r="AE114" s="29"/>
      <c r="AF114" s="29"/>
      <c r="AG114" s="29"/>
      <c r="AH114" s="29"/>
      <c r="AI114" s="29"/>
      <c r="AJ114" s="29"/>
      <c r="AK114" s="29"/>
      <c r="AL114" s="29"/>
    </row>
    <row r="115" spans="1:38" s="17" customFormat="1" x14ac:dyDescent="0.25">
      <c r="A115" s="23" t="s">
        <v>52</v>
      </c>
      <c r="B115" s="23">
        <f t="shared" si="22"/>
        <v>100.86</v>
      </c>
      <c r="C115" s="23">
        <f t="shared" si="23"/>
        <v>456.16</v>
      </c>
      <c r="D115" s="23">
        <f t="shared" si="24"/>
        <v>252.334</v>
      </c>
      <c r="E115" s="23">
        <f t="shared" si="21"/>
        <v>15725.454880000001</v>
      </c>
      <c r="F115" s="49"/>
      <c r="G115" s="49"/>
      <c r="H115" s="29" t="s">
        <v>52</v>
      </c>
      <c r="I115" s="29"/>
      <c r="J115" s="29">
        <v>445.22</v>
      </c>
      <c r="K115" s="29"/>
      <c r="L115" s="29"/>
      <c r="M115" s="29"/>
      <c r="N115" s="29">
        <v>10.94</v>
      </c>
      <c r="O115" s="29"/>
      <c r="P115" s="29"/>
      <c r="Q115" s="29"/>
      <c r="R115" s="29"/>
      <c r="S115" s="29"/>
      <c r="T115" s="29">
        <v>89.92</v>
      </c>
      <c r="U115" s="29"/>
      <c r="V115" s="29"/>
      <c r="W115" s="29"/>
      <c r="X115" s="29">
        <v>10.94</v>
      </c>
      <c r="Y115" s="29"/>
      <c r="Z115" s="29"/>
      <c r="AA115" s="29"/>
      <c r="AB115" s="29"/>
      <c r="AC115" s="29"/>
      <c r="AD115" s="29"/>
      <c r="AE115" s="29"/>
      <c r="AF115" s="29"/>
      <c r="AG115" s="29"/>
      <c r="AH115" s="29"/>
      <c r="AI115" s="29"/>
      <c r="AJ115" s="29"/>
      <c r="AK115" s="29"/>
      <c r="AL115" s="29"/>
    </row>
    <row r="116" spans="1:38" s="17" customFormat="1" x14ac:dyDescent="0.25">
      <c r="A116" s="23" t="s">
        <v>14</v>
      </c>
      <c r="B116" s="23">
        <f t="shared" si="22"/>
        <v>100.86</v>
      </c>
      <c r="C116" s="23">
        <f t="shared" si="23"/>
        <v>456.16</v>
      </c>
      <c r="D116" s="23">
        <f t="shared" si="24"/>
        <v>252.334</v>
      </c>
      <c r="E116" s="23">
        <f t="shared" si="21"/>
        <v>15725.454880000001</v>
      </c>
      <c r="F116" s="49"/>
      <c r="G116" s="49"/>
      <c r="H116" s="29" t="s">
        <v>14</v>
      </c>
      <c r="I116" s="29"/>
      <c r="J116" s="29">
        <v>445.22</v>
      </c>
      <c r="K116" s="29"/>
      <c r="L116" s="29"/>
      <c r="M116" s="29"/>
      <c r="N116" s="29">
        <v>10.94</v>
      </c>
      <c r="O116" s="29"/>
      <c r="P116" s="29"/>
      <c r="Q116" s="29"/>
      <c r="R116" s="29"/>
      <c r="S116" s="29"/>
      <c r="T116" s="29">
        <v>89.92</v>
      </c>
      <c r="U116" s="29"/>
      <c r="V116" s="29"/>
      <c r="W116" s="29"/>
      <c r="X116" s="29">
        <v>10.94</v>
      </c>
      <c r="Y116" s="29"/>
      <c r="Z116" s="29"/>
      <c r="AA116" s="29"/>
      <c r="AB116" s="29"/>
      <c r="AC116" s="29"/>
      <c r="AD116" s="29"/>
      <c r="AE116" s="29"/>
      <c r="AF116" s="29"/>
      <c r="AG116" s="29"/>
      <c r="AH116" s="29"/>
      <c r="AI116" s="29"/>
      <c r="AJ116" s="29"/>
      <c r="AK116" s="29"/>
      <c r="AL116" s="29"/>
    </row>
    <row r="117" spans="1:38" s="17" customFormat="1" x14ac:dyDescent="0.25">
      <c r="A117" s="23" t="s">
        <v>15</v>
      </c>
      <c r="B117" s="23">
        <f t="shared" si="22"/>
        <v>100.86</v>
      </c>
      <c r="C117" s="23">
        <f t="shared" si="23"/>
        <v>456.16</v>
      </c>
      <c r="D117" s="23">
        <f t="shared" si="24"/>
        <v>252.334</v>
      </c>
      <c r="E117" s="23">
        <f t="shared" si="21"/>
        <v>15725.454880000001</v>
      </c>
      <c r="F117" s="49"/>
      <c r="G117" s="49"/>
      <c r="H117" s="29" t="s">
        <v>15</v>
      </c>
      <c r="I117" s="29"/>
      <c r="J117" s="29">
        <v>445.22</v>
      </c>
      <c r="K117" s="29"/>
      <c r="L117" s="29"/>
      <c r="M117" s="29"/>
      <c r="N117" s="29">
        <v>10.94</v>
      </c>
      <c r="O117" s="29"/>
      <c r="P117" s="29"/>
      <c r="Q117" s="29"/>
      <c r="R117" s="29"/>
      <c r="S117" s="29"/>
      <c r="T117" s="29">
        <v>89.92</v>
      </c>
      <c r="U117" s="29"/>
      <c r="V117" s="29"/>
      <c r="W117" s="29"/>
      <c r="X117" s="29">
        <v>10.94</v>
      </c>
      <c r="Y117" s="29"/>
      <c r="Z117" s="29"/>
      <c r="AA117" s="29"/>
      <c r="AB117" s="29"/>
      <c r="AC117" s="29"/>
      <c r="AD117" s="29"/>
      <c r="AE117" s="29"/>
      <c r="AF117" s="29"/>
      <c r="AG117" s="29"/>
      <c r="AH117" s="29"/>
      <c r="AI117" s="29"/>
      <c r="AJ117" s="29"/>
      <c r="AK117" s="29"/>
      <c r="AL117" s="29"/>
    </row>
    <row r="118" spans="1:38" s="17" customFormat="1" x14ac:dyDescent="0.25">
      <c r="A118" s="23" t="s">
        <v>16</v>
      </c>
      <c r="B118" s="23">
        <f t="shared" si="22"/>
        <v>100.86</v>
      </c>
      <c r="C118" s="23">
        <f t="shared" si="23"/>
        <v>456.16</v>
      </c>
      <c r="D118" s="23">
        <f t="shared" si="24"/>
        <v>252.334</v>
      </c>
      <c r="E118" s="23">
        <f t="shared" si="21"/>
        <v>15725.454880000001</v>
      </c>
      <c r="F118" s="49"/>
      <c r="G118" s="49"/>
      <c r="H118" s="29" t="s">
        <v>16</v>
      </c>
      <c r="I118" s="29"/>
      <c r="J118" s="29">
        <v>445.22</v>
      </c>
      <c r="K118" s="29"/>
      <c r="L118" s="29"/>
      <c r="M118" s="29"/>
      <c r="N118" s="29">
        <v>10.94</v>
      </c>
      <c r="O118" s="29"/>
      <c r="P118" s="29"/>
      <c r="Q118" s="29"/>
      <c r="R118" s="29"/>
      <c r="S118" s="29"/>
      <c r="T118" s="29">
        <v>89.92</v>
      </c>
      <c r="U118" s="29"/>
      <c r="V118" s="29"/>
      <c r="W118" s="29"/>
      <c r="X118" s="29">
        <v>10.94</v>
      </c>
      <c r="Y118" s="29"/>
      <c r="Z118" s="29"/>
      <c r="AA118" s="29"/>
      <c r="AB118" s="29"/>
      <c r="AC118" s="29"/>
      <c r="AD118" s="29"/>
      <c r="AE118" s="29"/>
      <c r="AF118" s="29"/>
      <c r="AG118" s="29"/>
      <c r="AH118" s="29"/>
      <c r="AI118" s="29"/>
      <c r="AJ118" s="29"/>
      <c r="AK118" s="29"/>
      <c r="AL118" s="29"/>
    </row>
    <row r="119" spans="1:38" s="17" customFormat="1" x14ac:dyDescent="0.25">
      <c r="A119" s="23" t="s">
        <v>24</v>
      </c>
      <c r="B119" s="23">
        <f t="shared" si="22"/>
        <v>100.86</v>
      </c>
      <c r="C119" s="23">
        <f t="shared" si="23"/>
        <v>456.16</v>
      </c>
      <c r="D119" s="23">
        <f t="shared" si="24"/>
        <v>252.334</v>
      </c>
      <c r="E119" s="23">
        <f t="shared" si="21"/>
        <v>15725.454880000001</v>
      </c>
      <c r="F119" s="49"/>
      <c r="G119" s="49"/>
      <c r="H119" s="29" t="s">
        <v>24</v>
      </c>
      <c r="I119" s="29"/>
      <c r="J119" s="29">
        <v>445.22</v>
      </c>
      <c r="K119" s="29"/>
      <c r="L119" s="29"/>
      <c r="M119" s="29"/>
      <c r="N119" s="29">
        <v>10.94</v>
      </c>
      <c r="O119" s="29"/>
      <c r="P119" s="29"/>
      <c r="Q119" s="29"/>
      <c r="R119" s="29"/>
      <c r="S119" s="29"/>
      <c r="T119" s="29">
        <v>89.92</v>
      </c>
      <c r="U119" s="29"/>
      <c r="V119" s="29"/>
      <c r="W119" s="29"/>
      <c r="X119" s="29">
        <v>10.94</v>
      </c>
      <c r="Y119" s="29"/>
      <c r="Z119" s="29"/>
      <c r="AA119" s="29"/>
      <c r="AB119" s="29"/>
      <c r="AC119" s="29"/>
      <c r="AD119" s="29"/>
      <c r="AE119" s="29"/>
      <c r="AF119" s="29"/>
      <c r="AG119" s="29"/>
      <c r="AH119" s="29"/>
      <c r="AI119" s="29"/>
      <c r="AJ119" s="29"/>
      <c r="AK119" s="29"/>
      <c r="AL119" s="29"/>
    </row>
    <row r="120" spans="1:38" s="17" customFormat="1" x14ac:dyDescent="0.25">
      <c r="A120" s="23" t="s">
        <v>53</v>
      </c>
      <c r="B120" s="23">
        <f t="shared" si="22"/>
        <v>100.86</v>
      </c>
      <c r="C120" s="23">
        <f t="shared" si="23"/>
        <v>456.16</v>
      </c>
      <c r="D120" s="23">
        <f t="shared" si="24"/>
        <v>252.334</v>
      </c>
      <c r="E120" s="23">
        <f t="shared" si="21"/>
        <v>15725.454880000001</v>
      </c>
      <c r="F120" s="49"/>
      <c r="G120" s="49"/>
      <c r="H120" s="29" t="s">
        <v>53</v>
      </c>
      <c r="I120" s="29"/>
      <c r="J120" s="29">
        <v>445.22</v>
      </c>
      <c r="K120" s="29"/>
      <c r="L120" s="29"/>
      <c r="M120" s="29"/>
      <c r="N120" s="29">
        <v>10.94</v>
      </c>
      <c r="O120" s="29"/>
      <c r="P120" s="29"/>
      <c r="Q120" s="29"/>
      <c r="R120" s="29"/>
      <c r="S120" s="29"/>
      <c r="T120" s="29">
        <v>89.92</v>
      </c>
      <c r="U120" s="29"/>
      <c r="V120" s="29"/>
      <c r="W120" s="29"/>
      <c r="X120" s="29">
        <v>10.94</v>
      </c>
      <c r="Y120" s="29"/>
      <c r="Z120" s="29"/>
      <c r="AA120" s="29"/>
      <c r="AB120" s="29"/>
      <c r="AC120" s="29"/>
      <c r="AD120" s="29"/>
      <c r="AE120" s="29"/>
      <c r="AF120" s="29"/>
      <c r="AG120" s="29"/>
      <c r="AH120" s="29"/>
      <c r="AI120" s="29"/>
      <c r="AJ120" s="29"/>
      <c r="AK120" s="29"/>
      <c r="AL120" s="29"/>
    </row>
    <row r="121" spans="1:38" s="17" customFormat="1" x14ac:dyDescent="0.25">
      <c r="A121" s="23" t="s">
        <v>54</v>
      </c>
      <c r="B121" s="23">
        <f t="shared" si="22"/>
        <v>100.86</v>
      </c>
      <c r="C121" s="23">
        <f t="shared" si="23"/>
        <v>456.16</v>
      </c>
      <c r="D121" s="23">
        <f t="shared" si="24"/>
        <v>252.334</v>
      </c>
      <c r="E121" s="23">
        <f t="shared" si="21"/>
        <v>15725.454880000001</v>
      </c>
      <c r="F121" s="49"/>
      <c r="G121" s="49"/>
      <c r="H121" s="29" t="s">
        <v>54</v>
      </c>
      <c r="I121" s="29"/>
      <c r="J121" s="29">
        <v>445.22</v>
      </c>
      <c r="K121" s="29"/>
      <c r="L121" s="29"/>
      <c r="M121" s="29"/>
      <c r="N121" s="29">
        <v>10.94</v>
      </c>
      <c r="O121" s="29"/>
      <c r="P121" s="29"/>
      <c r="Q121" s="29"/>
      <c r="R121" s="29"/>
      <c r="S121" s="29"/>
      <c r="T121" s="29">
        <v>89.92</v>
      </c>
      <c r="U121" s="29"/>
      <c r="V121" s="29"/>
      <c r="W121" s="29"/>
      <c r="X121" s="29">
        <v>10.94</v>
      </c>
      <c r="Y121" s="29"/>
      <c r="Z121" s="29"/>
      <c r="AA121" s="29"/>
      <c r="AB121" s="29"/>
      <c r="AC121" s="29"/>
      <c r="AD121" s="29"/>
      <c r="AE121" s="29"/>
      <c r="AF121" s="29"/>
      <c r="AG121" s="29"/>
      <c r="AH121" s="29"/>
      <c r="AI121" s="29"/>
      <c r="AJ121" s="29"/>
      <c r="AK121" s="29"/>
      <c r="AL121" s="29"/>
    </row>
    <row r="122" spans="1:38" s="17" customFormat="1" x14ac:dyDescent="0.25">
      <c r="A122" s="23" t="s">
        <v>55</v>
      </c>
      <c r="B122" s="23">
        <f t="shared" si="22"/>
        <v>100.86</v>
      </c>
      <c r="C122" s="23">
        <f t="shared" si="23"/>
        <v>456.16</v>
      </c>
      <c r="D122" s="23">
        <f t="shared" si="24"/>
        <v>252.334</v>
      </c>
      <c r="E122" s="23">
        <f t="shared" si="21"/>
        <v>15725.454880000001</v>
      </c>
      <c r="F122" s="49"/>
      <c r="G122" s="49"/>
      <c r="H122" s="29" t="s">
        <v>55</v>
      </c>
      <c r="I122" s="29"/>
      <c r="J122" s="29">
        <v>445.22</v>
      </c>
      <c r="K122" s="29"/>
      <c r="L122" s="29"/>
      <c r="M122" s="29"/>
      <c r="N122" s="29">
        <v>10.94</v>
      </c>
      <c r="O122" s="29"/>
      <c r="P122" s="29"/>
      <c r="Q122" s="29"/>
      <c r="R122" s="29"/>
      <c r="S122" s="29"/>
      <c r="T122" s="29">
        <v>89.92</v>
      </c>
      <c r="U122" s="29"/>
      <c r="V122" s="29"/>
      <c r="W122" s="29"/>
      <c r="X122" s="29">
        <v>10.94</v>
      </c>
      <c r="Y122" s="29"/>
      <c r="Z122" s="29"/>
      <c r="AA122" s="29"/>
      <c r="AB122" s="29"/>
      <c r="AC122" s="29"/>
      <c r="AD122" s="29"/>
      <c r="AE122" s="29"/>
      <c r="AF122" s="29"/>
      <c r="AG122" s="29"/>
      <c r="AH122" s="29"/>
      <c r="AI122" s="29"/>
      <c r="AJ122" s="29"/>
      <c r="AK122" s="29"/>
      <c r="AL122" s="29"/>
    </row>
    <row r="123" spans="1:38" s="17" customFormat="1" x14ac:dyDescent="0.25">
      <c r="A123" s="23" t="s">
        <v>56</v>
      </c>
      <c r="B123" s="23">
        <f t="shared" si="22"/>
        <v>100.86</v>
      </c>
      <c r="C123" s="23">
        <f t="shared" si="23"/>
        <v>456.16</v>
      </c>
      <c r="D123" s="23">
        <f t="shared" si="24"/>
        <v>252.334</v>
      </c>
      <c r="E123" s="23">
        <f t="shared" si="21"/>
        <v>15725.454880000001</v>
      </c>
      <c r="F123" s="49"/>
      <c r="G123" s="49"/>
      <c r="H123" s="29" t="s">
        <v>56</v>
      </c>
      <c r="I123" s="29"/>
      <c r="J123" s="29">
        <v>445.22</v>
      </c>
      <c r="K123" s="29"/>
      <c r="L123" s="29"/>
      <c r="M123" s="29"/>
      <c r="N123" s="29">
        <v>10.94</v>
      </c>
      <c r="O123" s="29"/>
      <c r="P123" s="29"/>
      <c r="Q123" s="29"/>
      <c r="R123" s="29"/>
      <c r="S123" s="29"/>
      <c r="T123" s="29">
        <v>89.92</v>
      </c>
      <c r="U123" s="29"/>
      <c r="V123" s="29"/>
      <c r="W123" s="29"/>
      <c r="X123" s="29">
        <v>10.94</v>
      </c>
      <c r="Y123" s="29"/>
      <c r="Z123" s="29"/>
      <c r="AA123" s="29"/>
      <c r="AB123" s="29"/>
      <c r="AC123" s="29"/>
      <c r="AD123" s="29"/>
      <c r="AE123" s="29"/>
      <c r="AF123" s="29"/>
      <c r="AG123" s="29"/>
      <c r="AH123" s="29"/>
      <c r="AI123" s="29"/>
      <c r="AJ123" s="29"/>
      <c r="AK123" s="29"/>
      <c r="AL123" s="29"/>
    </row>
    <row r="124" spans="1:38" s="17" customFormat="1" x14ac:dyDescent="0.25">
      <c r="A124" s="49"/>
      <c r="B124" s="49"/>
      <c r="C124" s="49"/>
      <c r="D124" s="49"/>
      <c r="E124" s="49"/>
      <c r="F124" s="49"/>
      <c r="G124" s="49"/>
    </row>
    <row r="125" spans="1:38" s="17" customFormat="1" x14ac:dyDescent="0.25">
      <c r="A125" s="49"/>
      <c r="B125" s="49"/>
      <c r="C125" s="49"/>
      <c r="D125" s="49"/>
      <c r="E125" s="49"/>
      <c r="F125" s="49"/>
      <c r="G125" s="49"/>
      <c r="H125" s="49" t="s">
        <v>81</v>
      </c>
      <c r="I125" s="49"/>
      <c r="J125" s="49"/>
      <c r="K125" s="49"/>
      <c r="L125" s="49"/>
      <c r="M125" s="49"/>
      <c r="N125" s="49"/>
      <c r="O125" s="49"/>
      <c r="P125" s="49"/>
      <c r="Q125" s="49"/>
      <c r="R125" s="49"/>
      <c r="S125" s="49"/>
      <c r="T125" s="49"/>
      <c r="U125" s="49"/>
      <c r="V125" s="49"/>
      <c r="W125" s="49"/>
      <c r="X125" s="49"/>
      <c r="Y125" s="49"/>
      <c r="Z125" s="49"/>
      <c r="AA125" s="49"/>
      <c r="AB125" s="49"/>
      <c r="AC125" s="49"/>
      <c r="AD125" s="49"/>
      <c r="AE125" s="49"/>
      <c r="AF125" s="49"/>
      <c r="AG125" s="49"/>
      <c r="AH125" s="49"/>
      <c r="AI125" s="49"/>
      <c r="AJ125" s="49"/>
      <c r="AK125" s="49"/>
      <c r="AL125" s="49"/>
    </row>
    <row r="126" spans="1:38" s="17" customFormat="1" x14ac:dyDescent="0.25">
      <c r="A126" s="49"/>
      <c r="B126" s="49"/>
      <c r="C126" s="49"/>
      <c r="D126" s="49"/>
      <c r="E126" s="49"/>
      <c r="F126" s="49"/>
      <c r="G126" s="49"/>
      <c r="H126" s="29"/>
      <c r="I126" s="29" t="s">
        <v>40</v>
      </c>
      <c r="J126" s="29" t="s">
        <v>40</v>
      </c>
      <c r="K126" s="29" t="s">
        <v>40</v>
      </c>
      <c r="L126" s="29" t="s">
        <v>40</v>
      </c>
      <c r="M126" s="29" t="s">
        <v>40</v>
      </c>
      <c r="N126" s="29" t="s">
        <v>40</v>
      </c>
      <c r="O126" s="29" t="s">
        <v>40</v>
      </c>
      <c r="P126" s="29" t="s">
        <v>40</v>
      </c>
      <c r="Q126" s="29" t="s">
        <v>40</v>
      </c>
      <c r="R126" s="29" t="s">
        <v>40</v>
      </c>
      <c r="S126" s="29" t="s">
        <v>41</v>
      </c>
      <c r="T126" s="29" t="s">
        <v>41</v>
      </c>
      <c r="U126" s="29" t="s">
        <v>41</v>
      </c>
      <c r="V126" s="29" t="s">
        <v>41</v>
      </c>
      <c r="W126" s="29" t="s">
        <v>41</v>
      </c>
      <c r="X126" s="29" t="s">
        <v>41</v>
      </c>
      <c r="Y126" s="29" t="s">
        <v>41</v>
      </c>
      <c r="Z126" s="29" t="s">
        <v>41</v>
      </c>
      <c r="AA126" s="29" t="s">
        <v>41</v>
      </c>
      <c r="AB126" s="29" t="s">
        <v>41</v>
      </c>
      <c r="AC126" s="29" t="s">
        <v>42</v>
      </c>
      <c r="AD126" s="29" t="s">
        <v>42</v>
      </c>
      <c r="AE126" s="29" t="s">
        <v>42</v>
      </c>
      <c r="AF126" s="29" t="s">
        <v>42</v>
      </c>
      <c r="AG126" s="29" t="s">
        <v>42</v>
      </c>
      <c r="AH126" s="29" t="s">
        <v>42</v>
      </c>
      <c r="AI126" s="29" t="s">
        <v>42</v>
      </c>
      <c r="AJ126" s="29" t="s">
        <v>42</v>
      </c>
      <c r="AK126" s="29" t="s">
        <v>42</v>
      </c>
      <c r="AL126" s="29" t="s">
        <v>42</v>
      </c>
    </row>
    <row r="127" spans="1:38" s="17" customFormat="1" ht="15.75" thickBot="1" x14ac:dyDescent="0.3">
      <c r="A127" s="49"/>
      <c r="B127" s="49"/>
      <c r="C127" s="49"/>
      <c r="D127" s="49"/>
      <c r="E127" s="49"/>
      <c r="F127" s="49"/>
      <c r="G127" s="49"/>
      <c r="H127" s="28" t="s">
        <v>4</v>
      </c>
      <c r="I127" s="39" t="s">
        <v>43</v>
      </c>
      <c r="J127" s="39" t="s">
        <v>44</v>
      </c>
      <c r="K127" s="39" t="s">
        <v>57</v>
      </c>
      <c r="L127" s="39" t="s">
        <v>50</v>
      </c>
      <c r="M127" s="39" t="s">
        <v>47</v>
      </c>
      <c r="N127" s="39" t="s">
        <v>48</v>
      </c>
      <c r="O127" s="39" t="s">
        <v>46</v>
      </c>
      <c r="P127" s="39" t="s">
        <v>51</v>
      </c>
      <c r="Q127" s="39" t="s">
        <v>49</v>
      </c>
      <c r="R127" s="39" t="s">
        <v>45</v>
      </c>
      <c r="S127" s="39" t="s">
        <v>43</v>
      </c>
      <c r="T127" s="39" t="s">
        <v>44</v>
      </c>
      <c r="U127" s="39" t="s">
        <v>57</v>
      </c>
      <c r="V127" s="39" t="s">
        <v>50</v>
      </c>
      <c r="W127" s="39" t="s">
        <v>47</v>
      </c>
      <c r="X127" s="28" t="s">
        <v>48</v>
      </c>
      <c r="Y127" s="28" t="s">
        <v>46</v>
      </c>
      <c r="Z127" s="28" t="s">
        <v>51</v>
      </c>
      <c r="AA127" s="28" t="s">
        <v>49</v>
      </c>
      <c r="AB127" s="28" t="s">
        <v>45</v>
      </c>
      <c r="AC127" s="28" t="s">
        <v>43</v>
      </c>
      <c r="AD127" s="28" t="s">
        <v>44</v>
      </c>
      <c r="AE127" s="28" t="s">
        <v>57</v>
      </c>
      <c r="AF127" s="28" t="s">
        <v>50</v>
      </c>
      <c r="AG127" s="28" t="s">
        <v>47</v>
      </c>
      <c r="AH127" s="28" t="s">
        <v>48</v>
      </c>
      <c r="AI127" s="28" t="s">
        <v>46</v>
      </c>
      <c r="AJ127" s="28" t="s">
        <v>51</v>
      </c>
      <c r="AK127" s="28" t="s">
        <v>49</v>
      </c>
      <c r="AL127" s="28" t="s">
        <v>45</v>
      </c>
    </row>
    <row r="128" spans="1:38" s="17" customFormat="1" x14ac:dyDescent="0.25">
      <c r="A128" s="49"/>
      <c r="B128" s="49"/>
      <c r="C128" s="49"/>
      <c r="D128" s="49"/>
      <c r="E128" s="49"/>
      <c r="F128" s="49"/>
      <c r="G128" s="49"/>
      <c r="H128" s="27" t="s">
        <v>9</v>
      </c>
      <c r="I128" s="29"/>
      <c r="J128" s="29"/>
      <c r="K128" s="29"/>
      <c r="L128" s="29"/>
      <c r="M128" s="29"/>
      <c r="N128" s="29"/>
      <c r="O128" s="29"/>
      <c r="P128" s="29"/>
      <c r="Q128" s="29"/>
      <c r="R128" s="29"/>
      <c r="S128" s="29"/>
      <c r="T128" s="29"/>
      <c r="U128" s="29"/>
      <c r="V128" s="29"/>
      <c r="W128" s="29"/>
      <c r="X128" s="27"/>
      <c r="Y128" s="27"/>
      <c r="Z128" s="27"/>
      <c r="AA128" s="27"/>
      <c r="AB128" s="27"/>
      <c r="AC128" s="27"/>
      <c r="AD128" s="27"/>
      <c r="AE128" s="27"/>
      <c r="AF128" s="27"/>
      <c r="AG128" s="27"/>
      <c r="AH128" s="27"/>
      <c r="AI128" s="27"/>
      <c r="AJ128" s="27"/>
      <c r="AK128" s="27"/>
      <c r="AL128" s="27"/>
    </row>
    <row r="129" spans="8:38" s="17" customFormat="1" x14ac:dyDescent="0.25">
      <c r="H129" s="29" t="s">
        <v>10</v>
      </c>
      <c r="I129" s="29">
        <v>288.39</v>
      </c>
      <c r="J129" s="29">
        <v>31.69</v>
      </c>
      <c r="K129" s="29"/>
      <c r="L129" s="29"/>
      <c r="M129" s="29"/>
      <c r="N129" s="29"/>
      <c r="O129" s="29"/>
      <c r="P129" s="29"/>
      <c r="Q129" s="29"/>
      <c r="R129" s="29"/>
      <c r="S129" s="29">
        <v>78.19</v>
      </c>
      <c r="T129" s="29">
        <v>21.07</v>
      </c>
      <c r="U129" s="29"/>
      <c r="V129" s="29"/>
      <c r="W129" s="29"/>
      <c r="X129" s="29"/>
      <c r="Y129" s="29"/>
      <c r="Z129" s="29"/>
      <c r="AA129" s="29"/>
      <c r="AB129" s="29"/>
      <c r="AC129" s="29"/>
      <c r="AD129" s="29"/>
      <c r="AE129" s="29"/>
      <c r="AF129" s="29"/>
      <c r="AG129" s="29"/>
      <c r="AH129" s="29"/>
      <c r="AI129" s="29"/>
      <c r="AJ129" s="29"/>
      <c r="AK129" s="29"/>
      <c r="AL129" s="29"/>
    </row>
    <row r="130" spans="8:38" s="17" customFormat="1" x14ac:dyDescent="0.25">
      <c r="H130" s="29" t="s">
        <v>11</v>
      </c>
      <c r="I130" s="29">
        <v>288.39</v>
      </c>
      <c r="J130" s="29">
        <v>31.69</v>
      </c>
      <c r="K130" s="29"/>
      <c r="L130" s="29"/>
      <c r="M130" s="29"/>
      <c r="N130" s="29"/>
      <c r="O130" s="29"/>
      <c r="P130" s="29"/>
      <c r="Q130" s="29"/>
      <c r="R130" s="29"/>
      <c r="S130" s="29">
        <v>78.19</v>
      </c>
      <c r="T130" s="29">
        <v>21.07</v>
      </c>
      <c r="U130" s="29"/>
      <c r="V130" s="29"/>
      <c r="W130" s="29"/>
      <c r="X130" s="29"/>
      <c r="Y130" s="29"/>
      <c r="Z130" s="29"/>
      <c r="AA130" s="29"/>
      <c r="AB130" s="29"/>
      <c r="AC130" s="29"/>
      <c r="AD130" s="29"/>
      <c r="AE130" s="29"/>
      <c r="AF130" s="29"/>
      <c r="AG130" s="29"/>
      <c r="AH130" s="29"/>
      <c r="AI130" s="29"/>
      <c r="AJ130" s="29"/>
      <c r="AK130" s="29"/>
      <c r="AL130" s="29"/>
    </row>
    <row r="131" spans="8:38" s="17" customFormat="1" x14ac:dyDescent="0.25">
      <c r="H131" s="29" t="s">
        <v>12</v>
      </c>
      <c r="I131" s="29"/>
      <c r="J131" s="29">
        <v>164.98</v>
      </c>
      <c r="K131" s="29"/>
      <c r="L131" s="29"/>
      <c r="M131" s="29"/>
      <c r="N131" s="29"/>
      <c r="O131" s="29"/>
      <c r="P131" s="29"/>
      <c r="Q131" s="29"/>
      <c r="R131" s="29"/>
      <c r="S131" s="29"/>
      <c r="T131" s="29">
        <v>47.04</v>
      </c>
      <c r="U131" s="29"/>
      <c r="V131" s="29"/>
      <c r="W131" s="29"/>
      <c r="X131" s="29"/>
      <c r="Y131" s="29"/>
      <c r="Z131" s="29"/>
      <c r="AA131" s="29"/>
      <c r="AB131" s="29"/>
      <c r="AC131" s="29"/>
      <c r="AD131" s="29"/>
      <c r="AE131" s="29"/>
      <c r="AF131" s="29"/>
      <c r="AG131" s="29"/>
      <c r="AH131" s="29"/>
      <c r="AI131" s="29"/>
      <c r="AJ131" s="29"/>
      <c r="AK131" s="29"/>
      <c r="AL131" s="29"/>
    </row>
    <row r="132" spans="8:38" s="17" customFormat="1" x14ac:dyDescent="0.25">
      <c r="H132" s="29" t="s">
        <v>13</v>
      </c>
      <c r="I132" s="29"/>
      <c r="J132" s="29">
        <v>164.98</v>
      </c>
      <c r="K132" s="29"/>
      <c r="L132" s="29"/>
      <c r="M132" s="29"/>
      <c r="N132" s="29"/>
      <c r="O132" s="29"/>
      <c r="P132" s="29"/>
      <c r="Q132" s="29"/>
      <c r="R132" s="29"/>
      <c r="S132" s="29"/>
      <c r="T132" s="29">
        <v>47.04</v>
      </c>
      <c r="U132" s="29"/>
      <c r="V132" s="29"/>
      <c r="W132" s="29"/>
      <c r="X132" s="29"/>
      <c r="Y132" s="29"/>
      <c r="Z132" s="29"/>
      <c r="AA132" s="29"/>
      <c r="AB132" s="29"/>
      <c r="AC132" s="29"/>
      <c r="AD132" s="29"/>
      <c r="AE132" s="29"/>
      <c r="AF132" s="29"/>
      <c r="AG132" s="29"/>
      <c r="AH132" s="29"/>
      <c r="AI132" s="29"/>
      <c r="AJ132" s="29"/>
      <c r="AK132" s="29"/>
      <c r="AL132" s="29"/>
    </row>
    <row r="133" spans="8:38" s="17" customFormat="1" x14ac:dyDescent="0.25">
      <c r="H133" s="29" t="s">
        <v>52</v>
      </c>
      <c r="I133" s="29"/>
      <c r="J133" s="29">
        <v>164.98</v>
      </c>
      <c r="K133" s="29"/>
      <c r="L133" s="29"/>
      <c r="M133" s="29"/>
      <c r="N133" s="29"/>
      <c r="O133" s="29"/>
      <c r="P133" s="29"/>
      <c r="Q133" s="29"/>
      <c r="R133" s="29"/>
      <c r="S133" s="29"/>
      <c r="T133" s="29">
        <v>47.04</v>
      </c>
      <c r="U133" s="29"/>
      <c r="V133" s="29"/>
      <c r="W133" s="29"/>
      <c r="X133" s="29"/>
      <c r="Y133" s="29"/>
      <c r="Z133" s="29"/>
      <c r="AA133" s="29"/>
      <c r="AB133" s="29"/>
      <c r="AC133" s="29"/>
      <c r="AD133" s="29"/>
      <c r="AE133" s="29"/>
      <c r="AF133" s="29"/>
      <c r="AG133" s="29"/>
      <c r="AH133" s="29"/>
      <c r="AI133" s="29"/>
      <c r="AJ133" s="29"/>
      <c r="AK133" s="29"/>
      <c r="AL133" s="29"/>
    </row>
    <row r="134" spans="8:38" s="17" customFormat="1" x14ac:dyDescent="0.25">
      <c r="H134" s="29" t="s">
        <v>14</v>
      </c>
      <c r="I134" s="29"/>
      <c r="J134" s="29">
        <v>164.98</v>
      </c>
      <c r="K134" s="29"/>
      <c r="L134" s="29"/>
      <c r="M134" s="29"/>
      <c r="N134" s="29"/>
      <c r="O134" s="29"/>
      <c r="P134" s="29"/>
      <c r="Q134" s="29"/>
      <c r="R134" s="29"/>
      <c r="S134" s="29"/>
      <c r="T134" s="29">
        <v>47.04</v>
      </c>
      <c r="U134" s="29"/>
      <c r="V134" s="29"/>
      <c r="W134" s="29"/>
      <c r="X134" s="29"/>
      <c r="Y134" s="29"/>
      <c r="Z134" s="29"/>
      <c r="AA134" s="29"/>
      <c r="AB134" s="29"/>
      <c r="AC134" s="29"/>
      <c r="AD134" s="29"/>
      <c r="AE134" s="29"/>
      <c r="AF134" s="29"/>
      <c r="AG134" s="29"/>
      <c r="AH134" s="29"/>
      <c r="AI134" s="29"/>
      <c r="AJ134" s="29"/>
      <c r="AK134" s="29"/>
      <c r="AL134" s="29"/>
    </row>
    <row r="135" spans="8:38" s="17" customFormat="1" x14ac:dyDescent="0.25">
      <c r="H135" s="29" t="s">
        <v>15</v>
      </c>
      <c r="I135" s="29"/>
      <c r="J135" s="29">
        <v>164.98</v>
      </c>
      <c r="K135" s="29"/>
      <c r="L135" s="29"/>
      <c r="M135" s="29"/>
      <c r="N135" s="29"/>
      <c r="O135" s="29"/>
      <c r="P135" s="29"/>
      <c r="Q135" s="29"/>
      <c r="R135" s="29"/>
      <c r="S135" s="29"/>
      <c r="T135" s="29">
        <v>47.04</v>
      </c>
      <c r="U135" s="29"/>
      <c r="V135" s="29"/>
      <c r="W135" s="29"/>
      <c r="X135" s="29"/>
      <c r="Y135" s="29"/>
      <c r="Z135" s="29"/>
      <c r="AA135" s="29"/>
      <c r="AB135" s="29"/>
      <c r="AC135" s="29"/>
      <c r="AD135" s="29"/>
      <c r="AE135" s="29"/>
      <c r="AF135" s="29"/>
      <c r="AG135" s="29"/>
      <c r="AH135" s="29"/>
      <c r="AI135" s="29"/>
      <c r="AJ135" s="29"/>
      <c r="AK135" s="29"/>
      <c r="AL135" s="29"/>
    </row>
    <row r="136" spans="8:38" s="17" customFormat="1" x14ac:dyDescent="0.25">
      <c r="H136" s="29" t="s">
        <v>16</v>
      </c>
      <c r="I136" s="29"/>
      <c r="J136" s="29">
        <v>164.98</v>
      </c>
      <c r="K136" s="29"/>
      <c r="L136" s="29"/>
      <c r="M136" s="29"/>
      <c r="N136" s="29"/>
      <c r="O136" s="29"/>
      <c r="P136" s="29"/>
      <c r="Q136" s="29"/>
      <c r="R136" s="29"/>
      <c r="S136" s="29"/>
      <c r="T136" s="29">
        <v>47.04</v>
      </c>
      <c r="U136" s="29"/>
      <c r="V136" s="29"/>
      <c r="W136" s="29"/>
      <c r="X136" s="29"/>
      <c r="Y136" s="29"/>
      <c r="Z136" s="29"/>
      <c r="AA136" s="29"/>
      <c r="AB136" s="29"/>
      <c r="AC136" s="29"/>
      <c r="AD136" s="29"/>
      <c r="AE136" s="29"/>
      <c r="AF136" s="29"/>
      <c r="AG136" s="29"/>
      <c r="AH136" s="29"/>
      <c r="AI136" s="29"/>
      <c r="AJ136" s="29"/>
      <c r="AK136" s="29"/>
      <c r="AL136" s="29"/>
    </row>
    <row r="137" spans="8:38" s="17" customFormat="1" x14ac:dyDescent="0.25">
      <c r="H137" s="29" t="s">
        <v>24</v>
      </c>
      <c r="I137" s="29"/>
      <c r="J137" s="29">
        <v>164.98</v>
      </c>
      <c r="K137" s="29"/>
      <c r="L137" s="29"/>
      <c r="M137" s="29"/>
      <c r="N137" s="29"/>
      <c r="O137" s="29"/>
      <c r="P137" s="29"/>
      <c r="Q137" s="29"/>
      <c r="R137" s="29"/>
      <c r="S137" s="29"/>
      <c r="T137" s="29">
        <v>47.04</v>
      </c>
      <c r="U137" s="29"/>
      <c r="V137" s="29"/>
      <c r="W137" s="29"/>
      <c r="X137" s="29"/>
      <c r="Y137" s="29"/>
      <c r="Z137" s="29"/>
      <c r="AA137" s="29"/>
      <c r="AB137" s="29"/>
      <c r="AC137" s="29"/>
      <c r="AD137" s="29"/>
      <c r="AE137" s="29"/>
      <c r="AF137" s="29"/>
      <c r="AG137" s="29"/>
      <c r="AH137" s="29"/>
      <c r="AI137" s="29"/>
      <c r="AJ137" s="29"/>
      <c r="AK137" s="29"/>
      <c r="AL137" s="29"/>
    </row>
    <row r="138" spans="8:38" s="17" customFormat="1" x14ac:dyDescent="0.25">
      <c r="H138" s="29" t="s">
        <v>53</v>
      </c>
      <c r="I138" s="29"/>
      <c r="J138" s="29">
        <v>164.98</v>
      </c>
      <c r="K138" s="29"/>
      <c r="L138" s="29"/>
      <c r="M138" s="29"/>
      <c r="N138" s="29"/>
      <c r="O138" s="29"/>
      <c r="P138" s="29"/>
      <c r="Q138" s="29"/>
      <c r="R138" s="29"/>
      <c r="S138" s="29"/>
      <c r="T138" s="29">
        <v>47.04</v>
      </c>
      <c r="U138" s="29"/>
      <c r="V138" s="29"/>
      <c r="W138" s="29"/>
      <c r="X138" s="29"/>
      <c r="Y138" s="29"/>
      <c r="Z138" s="29"/>
      <c r="AA138" s="29"/>
      <c r="AB138" s="29"/>
      <c r="AC138" s="29"/>
      <c r="AD138" s="29"/>
      <c r="AE138" s="29"/>
      <c r="AF138" s="29"/>
      <c r="AG138" s="29"/>
      <c r="AH138" s="29"/>
      <c r="AI138" s="29"/>
      <c r="AJ138" s="29"/>
      <c r="AK138" s="29"/>
      <c r="AL138" s="29"/>
    </row>
    <row r="139" spans="8:38" s="17" customFormat="1" x14ac:dyDescent="0.25">
      <c r="H139" s="29" t="s">
        <v>54</v>
      </c>
      <c r="I139" s="29"/>
      <c r="J139" s="29">
        <v>164.98</v>
      </c>
      <c r="K139" s="29"/>
      <c r="L139" s="29"/>
      <c r="M139" s="29"/>
      <c r="N139" s="29"/>
      <c r="O139" s="29"/>
      <c r="P139" s="29"/>
      <c r="Q139" s="29"/>
      <c r="R139" s="29"/>
      <c r="S139" s="29"/>
      <c r="T139" s="29">
        <v>47.04</v>
      </c>
      <c r="U139" s="29"/>
      <c r="V139" s="29"/>
      <c r="W139" s="29"/>
      <c r="X139" s="29"/>
      <c r="Y139" s="29"/>
      <c r="Z139" s="29"/>
      <c r="AA139" s="29"/>
      <c r="AB139" s="29"/>
      <c r="AC139" s="29"/>
      <c r="AD139" s="29"/>
      <c r="AE139" s="29"/>
      <c r="AF139" s="29"/>
      <c r="AG139" s="29"/>
      <c r="AH139" s="29"/>
      <c r="AI139" s="29"/>
      <c r="AJ139" s="29"/>
      <c r="AK139" s="29"/>
      <c r="AL139" s="29"/>
    </row>
    <row r="140" spans="8:38" s="17" customFormat="1" x14ac:dyDescent="0.25">
      <c r="H140" s="29" t="s">
        <v>55</v>
      </c>
      <c r="I140" s="29"/>
      <c r="J140" s="29">
        <v>164.98</v>
      </c>
      <c r="K140" s="29"/>
      <c r="L140" s="29"/>
      <c r="M140" s="29"/>
      <c r="N140" s="29"/>
      <c r="O140" s="29"/>
      <c r="P140" s="29"/>
      <c r="Q140" s="29"/>
      <c r="R140" s="29"/>
      <c r="S140" s="29"/>
      <c r="T140" s="29">
        <v>47.04</v>
      </c>
      <c r="U140" s="29"/>
      <c r="V140" s="29"/>
      <c r="W140" s="29"/>
      <c r="X140" s="29"/>
      <c r="Y140" s="29"/>
      <c r="Z140" s="29"/>
      <c r="AA140" s="29"/>
      <c r="AB140" s="29"/>
      <c r="AC140" s="29"/>
      <c r="AD140" s="29"/>
      <c r="AE140" s="29"/>
      <c r="AF140" s="29"/>
      <c r="AG140" s="29"/>
      <c r="AH140" s="29"/>
      <c r="AI140" s="29"/>
      <c r="AJ140" s="29"/>
      <c r="AK140" s="29"/>
      <c r="AL140" s="29"/>
    </row>
    <row r="141" spans="8:38" s="17" customFormat="1" x14ac:dyDescent="0.25">
      <c r="H141" s="29" t="s">
        <v>56</v>
      </c>
      <c r="I141" s="29"/>
      <c r="J141" s="29">
        <v>164.98</v>
      </c>
      <c r="K141" s="29"/>
      <c r="L141" s="29"/>
      <c r="M141" s="29"/>
      <c r="N141" s="29"/>
      <c r="O141" s="29"/>
      <c r="P141" s="29"/>
      <c r="Q141" s="29"/>
      <c r="R141" s="29"/>
      <c r="S141" s="29"/>
      <c r="T141" s="29">
        <v>47.04</v>
      </c>
      <c r="U141" s="29"/>
      <c r="V141" s="29"/>
      <c r="W141" s="29"/>
      <c r="X141" s="29"/>
      <c r="Y141" s="29"/>
      <c r="Z141" s="29"/>
      <c r="AA141" s="29"/>
      <c r="AB141" s="29"/>
      <c r="AC141" s="29"/>
      <c r="AD141" s="29"/>
      <c r="AE141" s="29"/>
      <c r="AF141" s="29"/>
      <c r="AG141" s="29"/>
      <c r="AH141" s="29"/>
      <c r="AI141" s="29"/>
      <c r="AJ141" s="29"/>
      <c r="AK141" s="29"/>
      <c r="AL141" s="29"/>
    </row>
  </sheetData>
  <customSheetViews>
    <customSheetView guid="{CD5EA392-D13D-45C7-91A8-BEACDB74E116}" scale="60" showPageBreaks="1" printArea="1" view="pageBreakPreview" topLeftCell="W25">
      <selection activeCell="BD62" sqref="BD62"/>
      <colBreaks count="1" manualBreakCount="1">
        <brk id="39" min="33" max="103" man="1"/>
      </colBreaks>
      <pageMargins left="0.7" right="0.7" top="0.75" bottom="0.75" header="0.3" footer="0.3"/>
      <pageSetup paperSize="8" scale="60" orientation="landscape" r:id="rId1"/>
    </customSheetView>
  </customSheetViews>
  <mergeCells count="6">
    <mergeCell ref="A108:E108"/>
    <mergeCell ref="A17:E17"/>
    <mergeCell ref="A35:E35"/>
    <mergeCell ref="A53:E53"/>
    <mergeCell ref="A71:E71"/>
    <mergeCell ref="A89:E89"/>
  </mergeCells>
  <pageMargins left="0.7" right="0.7" top="0.75" bottom="0.75" header="0.3" footer="0.3"/>
  <pageSetup paperSize="8" scale="60" orientation="landscape" r:id="rId2"/>
  <colBreaks count="1" manualBreakCount="1">
    <brk id="39" min="33" max="103"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S141"/>
  <sheetViews>
    <sheetView view="pageBreakPreview" zoomScale="60" zoomScaleNormal="25" workbookViewId="0">
      <selection activeCell="A16" sqref="A16"/>
    </sheetView>
  </sheetViews>
  <sheetFormatPr defaultColWidth="8.85546875" defaultRowHeight="15" x14ac:dyDescent="0.25"/>
  <cols>
    <col min="1" max="1" width="38.7109375" style="84" customWidth="1"/>
    <col min="2" max="6" width="15.7109375" style="84" customWidth="1"/>
    <col min="7" max="7" width="13.5703125" style="84" customWidth="1"/>
    <col min="8" max="25" width="10.7109375" style="84" customWidth="1"/>
    <col min="26" max="38" width="8.85546875" style="84"/>
    <col min="39" max="40" width="11.85546875" style="93" customWidth="1"/>
    <col min="41" max="41" width="8.85546875" style="84"/>
    <col min="42" max="42" width="10.140625" style="84" customWidth="1"/>
    <col min="43" max="43" width="10.7109375" style="84" customWidth="1"/>
    <col min="44" max="44" width="9" style="84" customWidth="1"/>
    <col min="45" max="16384" width="8.85546875" style="84"/>
  </cols>
  <sheetData>
    <row r="1" spans="1:6" x14ac:dyDescent="0.25">
      <c r="A1" s="88" t="s">
        <v>65</v>
      </c>
    </row>
    <row r="2" spans="1:6" x14ac:dyDescent="0.25">
      <c r="A2" s="88" t="s">
        <v>64</v>
      </c>
    </row>
    <row r="3" spans="1:6" x14ac:dyDescent="0.25">
      <c r="A3" s="88"/>
    </row>
    <row r="4" spans="1:6" x14ac:dyDescent="0.25">
      <c r="A4" s="84" t="s">
        <v>77</v>
      </c>
      <c r="B4" s="84">
        <v>85.8</v>
      </c>
      <c r="D4" s="84" t="s">
        <v>62</v>
      </c>
    </row>
    <row r="5" spans="1:6" x14ac:dyDescent="0.25">
      <c r="A5" s="105" t="s">
        <v>3</v>
      </c>
      <c r="B5" s="89">
        <f>Assumptions!B5</f>
        <v>62.32</v>
      </c>
      <c r="C5" s="109"/>
      <c r="D5" s="109" t="s">
        <v>59</v>
      </c>
      <c r="E5" s="84" t="s">
        <v>58</v>
      </c>
      <c r="F5" s="84" t="s">
        <v>60</v>
      </c>
    </row>
    <row r="6" spans="1:6" x14ac:dyDescent="0.25">
      <c r="A6" s="106" t="s">
        <v>2</v>
      </c>
      <c r="B6" s="89">
        <f>Assumptions!B6</f>
        <v>0.1</v>
      </c>
      <c r="C6" s="112"/>
      <c r="D6" s="112"/>
    </row>
    <row r="7" spans="1:6" x14ac:dyDescent="0.25">
      <c r="A7" s="106" t="s">
        <v>1</v>
      </c>
      <c r="B7" s="89">
        <f>Assumptions!B7</f>
        <v>40</v>
      </c>
      <c r="C7" s="111"/>
      <c r="D7" s="111"/>
      <c r="E7" s="84" t="s">
        <v>59</v>
      </c>
      <c r="F7" s="84" t="s">
        <v>61</v>
      </c>
    </row>
    <row r="8" spans="1:6" x14ac:dyDescent="0.25">
      <c r="A8" s="106" t="s">
        <v>23</v>
      </c>
      <c r="B8" s="89">
        <f>Assumptions!B8</f>
        <v>0.3</v>
      </c>
      <c r="C8" s="108"/>
      <c r="D8" s="108"/>
    </row>
    <row r="9" spans="1:6" x14ac:dyDescent="0.25">
      <c r="A9" s="106" t="s">
        <v>22</v>
      </c>
      <c r="B9" s="89">
        <f>Assumptions!B9</f>
        <v>0.7</v>
      </c>
      <c r="C9" s="108"/>
      <c r="D9" s="108"/>
    </row>
    <row r="10" spans="1:6" x14ac:dyDescent="0.25">
      <c r="A10" s="106" t="s">
        <v>30</v>
      </c>
      <c r="B10" s="89">
        <f>Assumptions!B10</f>
        <v>0.25</v>
      </c>
      <c r="C10" s="108"/>
      <c r="D10" s="108"/>
    </row>
    <row r="11" spans="1:6" x14ac:dyDescent="0.25">
      <c r="A11" s="106" t="s">
        <v>31</v>
      </c>
      <c r="B11" s="89">
        <f>Assumptions!B11</f>
        <v>0.25</v>
      </c>
      <c r="C11" s="98"/>
      <c r="D11" s="98"/>
    </row>
    <row r="12" spans="1:6" x14ac:dyDescent="0.25">
      <c r="A12" s="106" t="s">
        <v>32</v>
      </c>
      <c r="B12" s="89">
        <f>Assumptions!B12</f>
        <v>0.25</v>
      </c>
      <c r="C12" s="98"/>
      <c r="D12" s="98"/>
    </row>
    <row r="13" spans="1:6" x14ac:dyDescent="0.25">
      <c r="A13" s="107" t="s">
        <v>33</v>
      </c>
      <c r="B13" s="89">
        <f>Assumptions!B13</f>
        <v>0.25</v>
      </c>
      <c r="C13" s="98"/>
      <c r="D13" s="98"/>
    </row>
    <row r="14" spans="1:6" x14ac:dyDescent="0.25">
      <c r="A14" s="25"/>
      <c r="B14" s="24"/>
      <c r="C14" s="98"/>
      <c r="D14" s="98"/>
    </row>
    <row r="15" spans="1:6" x14ac:dyDescent="0.25">
      <c r="A15" s="93"/>
      <c r="B15" s="102"/>
      <c r="C15" s="98"/>
      <c r="D15" s="98"/>
    </row>
    <row r="16" spans="1:6" x14ac:dyDescent="0.25">
      <c r="A16" s="116"/>
    </row>
    <row r="17" spans="1:46" x14ac:dyDescent="0.25">
      <c r="A17" s="226" t="s">
        <v>6</v>
      </c>
      <c r="B17" s="226"/>
      <c r="C17" s="226"/>
      <c r="D17" s="226"/>
      <c r="E17" s="226"/>
    </row>
    <row r="18" spans="1:46" s="90" customFormat="1" ht="45" x14ac:dyDescent="0.25">
      <c r="A18" s="85" t="s">
        <v>4</v>
      </c>
      <c r="B18" s="104" t="s">
        <v>17</v>
      </c>
      <c r="C18" s="104" t="s">
        <v>5</v>
      </c>
      <c r="D18" s="103" t="s">
        <v>0</v>
      </c>
      <c r="E18" s="104" t="s">
        <v>18</v>
      </c>
      <c r="F18" s="97" t="s">
        <v>76</v>
      </c>
      <c r="G18" s="35" t="s">
        <v>78</v>
      </c>
      <c r="H18" s="36"/>
      <c r="I18" s="32" t="s">
        <v>79</v>
      </c>
      <c r="J18" s="84"/>
      <c r="K18" s="84"/>
      <c r="L18" s="84"/>
      <c r="M18" s="84"/>
      <c r="N18" s="84"/>
      <c r="O18" s="84"/>
      <c r="P18" s="84"/>
      <c r="Q18" s="84"/>
      <c r="R18" s="84"/>
      <c r="S18" s="84"/>
      <c r="T18" s="84"/>
      <c r="U18" s="84"/>
      <c r="V18" s="84"/>
      <c r="W18" s="84"/>
      <c r="X18" s="84"/>
      <c r="Y18" s="84"/>
      <c r="Z18" s="84"/>
      <c r="AA18" s="84"/>
      <c r="AB18" s="84"/>
      <c r="AC18" s="84"/>
      <c r="AD18" s="84"/>
      <c r="AE18" s="84"/>
      <c r="AF18" s="84"/>
      <c r="AG18" s="84"/>
      <c r="AH18" s="84"/>
      <c r="AI18" s="84"/>
      <c r="AJ18" s="84"/>
      <c r="AK18" s="84"/>
      <c r="AL18" s="84"/>
      <c r="AM18" s="93"/>
      <c r="AN18" s="93"/>
      <c r="AO18" s="84"/>
      <c r="AP18" s="84"/>
      <c r="AQ18" s="84"/>
      <c r="AR18" s="84"/>
      <c r="AS18" s="84"/>
      <c r="AT18" s="84"/>
    </row>
    <row r="19" spans="1:46" s="90" customFormat="1" x14ac:dyDescent="0.25">
      <c r="A19" s="110" t="s">
        <v>9</v>
      </c>
      <c r="B19" s="99">
        <f>B55</f>
        <v>175.61999999999998</v>
      </c>
      <c r="C19" s="99">
        <f>C55</f>
        <v>902.91999999999985</v>
      </c>
      <c r="D19" s="99">
        <f>$B$10*D37+$B$11*D55+$B$12*D73+$B$13*D91</f>
        <v>289.39599999999996</v>
      </c>
      <c r="E19" s="100">
        <f t="shared" ref="E19:E32" si="0">D19*$B$5/1000</f>
        <v>18.035158719999995</v>
      </c>
      <c r="F19" s="101">
        <f>($B$8*F37+$B$9*G37)*$B$10+($B$8*F55+$B$9*G55)*$B$11+($B$8*F73+$B$9*G73)*$B$12+($B$8*F91+$B$9*G91)*$B$13</f>
        <v>0</v>
      </c>
      <c r="G19" s="33">
        <f>F19*$B$4/1000</f>
        <v>0</v>
      </c>
      <c r="H19" s="84"/>
      <c r="I19" s="84"/>
      <c r="J19" s="84"/>
      <c r="K19" s="84"/>
      <c r="L19" s="84"/>
      <c r="M19" s="84"/>
      <c r="N19" s="84"/>
      <c r="O19" s="84"/>
      <c r="P19" s="84"/>
      <c r="Q19" s="84"/>
      <c r="R19" s="84"/>
      <c r="S19" s="84"/>
      <c r="T19" s="84"/>
      <c r="U19" s="84"/>
      <c r="V19" s="84"/>
      <c r="W19" s="84"/>
      <c r="X19" s="84"/>
      <c r="Y19" s="84"/>
      <c r="Z19" s="84"/>
      <c r="AA19" s="84"/>
      <c r="AB19" s="84"/>
      <c r="AC19" s="84"/>
      <c r="AD19" s="84"/>
      <c r="AE19" s="84"/>
      <c r="AF19" s="84"/>
      <c r="AG19" s="84"/>
      <c r="AH19" s="84"/>
      <c r="AI19" s="84"/>
      <c r="AJ19" s="84"/>
      <c r="AK19" s="84"/>
      <c r="AL19" s="84"/>
      <c r="AM19" s="93"/>
      <c r="AN19" s="93"/>
      <c r="AO19" s="84"/>
      <c r="AP19" s="84"/>
      <c r="AQ19" s="84"/>
      <c r="AR19" s="84"/>
      <c r="AS19" s="84"/>
      <c r="AT19" s="84"/>
    </row>
    <row r="20" spans="1:46" s="90" customFormat="1" x14ac:dyDescent="0.25">
      <c r="A20" s="110" t="s">
        <v>10</v>
      </c>
      <c r="B20" s="99">
        <f t="shared" ref="B20:C32" si="1">B56</f>
        <v>177.12</v>
      </c>
      <c r="C20" s="99">
        <f t="shared" si="1"/>
        <v>740.33</v>
      </c>
      <c r="D20" s="99">
        <f t="shared" ref="D20:D32" si="2">$B$10*D38+$B$11*D56+$B$12*D74+$B$13*D92</f>
        <v>223.07874999999999</v>
      </c>
      <c r="E20" s="100">
        <f t="shared" si="0"/>
        <v>13.902267699999998</v>
      </c>
      <c r="F20" s="101">
        <f t="shared" ref="F20:F21" si="3">($B$8*F38+$B$9*G38)*$B$10+($B$8*F56+$B$9*G56)*$B$11+($B$8*F74+$B$9*G74)*$B$12+($B$8*F92+$B$9*G92)*$B$13</f>
        <v>0</v>
      </c>
      <c r="G20" s="33">
        <f t="shared" ref="G20:G32" si="4">F20*$B$4/1000</f>
        <v>0</v>
      </c>
      <c r="H20" s="84"/>
      <c r="I20" s="84"/>
      <c r="J20" s="84"/>
      <c r="K20" s="84"/>
      <c r="L20" s="84"/>
      <c r="M20" s="84"/>
      <c r="N20" s="84"/>
      <c r="O20" s="84"/>
      <c r="P20" s="84"/>
      <c r="Q20" s="84"/>
      <c r="R20" s="84"/>
      <c r="S20" s="84"/>
      <c r="T20" s="84"/>
      <c r="U20" s="84"/>
      <c r="V20" s="84"/>
      <c r="W20" s="84"/>
      <c r="X20" s="84"/>
      <c r="Y20" s="84"/>
      <c r="Z20" s="84"/>
      <c r="AA20" s="84"/>
      <c r="AB20" s="84"/>
      <c r="AC20" s="84"/>
      <c r="AD20" s="84"/>
      <c r="AE20" s="84"/>
      <c r="AF20" s="84"/>
      <c r="AG20" s="84"/>
      <c r="AH20" s="84"/>
      <c r="AI20" s="84"/>
      <c r="AJ20" s="84"/>
      <c r="AK20" s="84"/>
      <c r="AL20" s="84"/>
      <c r="AM20" s="93"/>
      <c r="AN20" s="93"/>
      <c r="AO20" s="84"/>
      <c r="AP20" s="84"/>
      <c r="AQ20" s="84"/>
      <c r="AR20" s="84"/>
      <c r="AS20" s="84"/>
      <c r="AT20" s="84"/>
    </row>
    <row r="21" spans="1:46" s="90" customFormat="1" x14ac:dyDescent="0.25">
      <c r="A21" s="110" t="s">
        <v>11</v>
      </c>
      <c r="B21" s="99">
        <f t="shared" si="1"/>
        <v>207.79</v>
      </c>
      <c r="C21" s="99">
        <f t="shared" si="1"/>
        <v>886.4</v>
      </c>
      <c r="D21" s="99">
        <f t="shared" si="2"/>
        <v>142.48274999999998</v>
      </c>
      <c r="E21" s="100">
        <f t="shared" si="0"/>
        <v>8.8795249799999976</v>
      </c>
      <c r="F21" s="101">
        <f t="shared" si="3"/>
        <v>0</v>
      </c>
      <c r="G21" s="33">
        <f t="shared" si="4"/>
        <v>0</v>
      </c>
      <c r="H21" s="84"/>
      <c r="I21" s="84"/>
      <c r="J21" s="84"/>
      <c r="K21" s="84"/>
      <c r="L21" s="84"/>
      <c r="M21" s="84"/>
      <c r="N21" s="84"/>
      <c r="O21" s="84"/>
      <c r="P21" s="84"/>
      <c r="Q21" s="84"/>
      <c r="R21" s="84"/>
      <c r="S21" s="84"/>
      <c r="T21" s="84"/>
      <c r="U21" s="84"/>
      <c r="V21" s="84"/>
      <c r="W21" s="84"/>
      <c r="X21" s="84"/>
      <c r="Y21" s="84"/>
      <c r="Z21" s="84"/>
      <c r="AA21" s="84"/>
      <c r="AB21" s="84"/>
      <c r="AC21" s="84"/>
      <c r="AD21" s="84"/>
      <c r="AE21" s="84"/>
      <c r="AF21" s="84"/>
      <c r="AG21" s="84"/>
      <c r="AH21" s="84"/>
      <c r="AI21" s="84"/>
      <c r="AJ21" s="84"/>
      <c r="AK21" s="84"/>
      <c r="AL21" s="84"/>
      <c r="AM21" s="93"/>
      <c r="AN21" s="93"/>
      <c r="AO21" s="84"/>
      <c r="AP21" s="84"/>
      <c r="AQ21" s="84"/>
      <c r="AR21" s="84"/>
      <c r="AS21" s="84"/>
      <c r="AT21" s="84"/>
    </row>
    <row r="22" spans="1:46" s="90" customFormat="1" x14ac:dyDescent="0.25">
      <c r="A22" s="110" t="s">
        <v>12</v>
      </c>
      <c r="B22" s="99">
        <f t="shared" si="1"/>
        <v>95.33</v>
      </c>
      <c r="C22" s="99">
        <f t="shared" si="1"/>
        <v>387.91</v>
      </c>
      <c r="D22" s="99">
        <f t="shared" si="2"/>
        <v>50.138750000000002</v>
      </c>
      <c r="E22" s="100">
        <f t="shared" si="0"/>
        <v>3.1246469000000001</v>
      </c>
      <c r="F22" s="101"/>
      <c r="G22" s="33">
        <f t="shared" si="4"/>
        <v>0</v>
      </c>
      <c r="H22" s="84"/>
      <c r="I22" s="84"/>
      <c r="J22" s="84"/>
      <c r="K22" s="84"/>
      <c r="L22" s="84"/>
      <c r="M22" s="84"/>
      <c r="N22" s="84"/>
      <c r="O22" s="84"/>
      <c r="P22" s="84"/>
      <c r="Q22" s="84"/>
      <c r="R22" s="84"/>
      <c r="S22" s="84"/>
      <c r="T22" s="84"/>
      <c r="U22" s="84"/>
      <c r="V22" s="84"/>
      <c r="W22" s="84"/>
      <c r="X22" s="84"/>
      <c r="Y22" s="84"/>
      <c r="Z22" s="84"/>
      <c r="AA22" s="84"/>
      <c r="AB22" s="84"/>
      <c r="AC22" s="84"/>
      <c r="AD22" s="84"/>
      <c r="AE22" s="84"/>
      <c r="AF22" s="84"/>
      <c r="AG22" s="84"/>
      <c r="AH22" s="84"/>
      <c r="AI22" s="84"/>
      <c r="AJ22" s="84"/>
      <c r="AK22" s="84"/>
      <c r="AL22" s="84"/>
      <c r="AM22" s="93"/>
      <c r="AN22" s="93"/>
      <c r="AO22" s="84"/>
      <c r="AP22" s="84"/>
      <c r="AQ22" s="84"/>
      <c r="AR22" s="84"/>
      <c r="AS22" s="84"/>
      <c r="AT22" s="84"/>
    </row>
    <row r="23" spans="1:46" s="90" customFormat="1" x14ac:dyDescent="0.25">
      <c r="A23" s="110" t="s">
        <v>13</v>
      </c>
      <c r="B23" s="99">
        <f t="shared" si="1"/>
        <v>107.23</v>
      </c>
      <c r="C23" s="99">
        <f t="shared" si="1"/>
        <v>452.84</v>
      </c>
      <c r="D23" s="99">
        <f t="shared" si="2"/>
        <v>64.594499999999982</v>
      </c>
      <c r="E23" s="100">
        <f t="shared" si="0"/>
        <v>4.0255292399999991</v>
      </c>
      <c r="F23" s="101"/>
      <c r="G23" s="33">
        <f t="shared" si="4"/>
        <v>0</v>
      </c>
      <c r="H23" s="84"/>
      <c r="I23" s="84"/>
      <c r="J23" s="84"/>
      <c r="K23" s="84"/>
      <c r="L23" s="84"/>
      <c r="M23" s="84"/>
      <c r="N23" s="84"/>
      <c r="O23" s="84"/>
      <c r="P23" s="84"/>
      <c r="Q23" s="84"/>
      <c r="R23" s="84"/>
      <c r="S23" s="84"/>
      <c r="T23" s="84"/>
      <c r="U23" s="84"/>
      <c r="V23" s="84"/>
      <c r="W23" s="84"/>
      <c r="X23" s="84"/>
      <c r="Y23" s="84"/>
      <c r="Z23" s="84"/>
      <c r="AA23" s="84"/>
      <c r="AB23" s="84"/>
      <c r="AC23" s="84"/>
      <c r="AD23" s="84"/>
      <c r="AE23" s="84"/>
      <c r="AF23" s="84"/>
      <c r="AG23" s="84"/>
      <c r="AH23" s="84"/>
      <c r="AI23" s="84"/>
      <c r="AJ23" s="84"/>
      <c r="AK23" s="84"/>
      <c r="AL23" s="84"/>
      <c r="AM23" s="93"/>
      <c r="AN23" s="93"/>
      <c r="AO23" s="84"/>
      <c r="AP23" s="84"/>
      <c r="AQ23" s="84"/>
      <c r="AR23" s="84"/>
      <c r="AS23" s="84"/>
      <c r="AT23" s="84"/>
    </row>
    <row r="24" spans="1:46" s="90" customFormat="1" x14ac:dyDescent="0.25">
      <c r="A24" s="110" t="s">
        <v>52</v>
      </c>
      <c r="B24" s="99">
        <f t="shared" si="1"/>
        <v>122.41999999999999</v>
      </c>
      <c r="C24" s="99">
        <f t="shared" si="1"/>
        <v>524.4</v>
      </c>
      <c r="D24" s="99">
        <f t="shared" si="2"/>
        <v>81.678749999999994</v>
      </c>
      <c r="E24" s="100">
        <f t="shared" si="0"/>
        <v>5.0902196999999996</v>
      </c>
      <c r="F24" s="101"/>
      <c r="G24" s="33">
        <f t="shared" si="4"/>
        <v>0</v>
      </c>
      <c r="H24" s="84"/>
      <c r="I24" s="84"/>
      <c r="J24" s="84"/>
      <c r="K24" s="84"/>
      <c r="L24" s="84"/>
      <c r="M24" s="84"/>
      <c r="N24" s="84"/>
      <c r="O24" s="84"/>
      <c r="P24" s="84"/>
      <c r="Q24" s="84"/>
      <c r="R24" s="84"/>
      <c r="S24" s="84"/>
      <c r="T24" s="84"/>
      <c r="U24" s="84"/>
      <c r="V24" s="84"/>
      <c r="W24" s="84"/>
      <c r="X24" s="84"/>
      <c r="Y24" s="84"/>
      <c r="Z24" s="84"/>
      <c r="AA24" s="84"/>
      <c r="AB24" s="84"/>
      <c r="AC24" s="84"/>
      <c r="AD24" s="84"/>
      <c r="AE24" s="84"/>
      <c r="AF24" s="84"/>
      <c r="AG24" s="84"/>
      <c r="AH24" s="84"/>
      <c r="AI24" s="84"/>
      <c r="AJ24" s="84"/>
      <c r="AK24" s="84"/>
      <c r="AL24" s="84"/>
      <c r="AM24" s="93"/>
      <c r="AN24" s="93"/>
      <c r="AO24" s="84"/>
      <c r="AP24" s="84"/>
      <c r="AQ24" s="84"/>
      <c r="AR24" s="84"/>
      <c r="AS24" s="84"/>
      <c r="AT24" s="84"/>
    </row>
    <row r="25" spans="1:46" s="90" customFormat="1" x14ac:dyDescent="0.25">
      <c r="A25" s="110" t="s">
        <v>14</v>
      </c>
      <c r="B25" s="99">
        <f t="shared" si="1"/>
        <v>149.38999999999999</v>
      </c>
      <c r="C25" s="99">
        <f t="shared" si="1"/>
        <v>636.87</v>
      </c>
      <c r="D25" s="99">
        <f t="shared" si="2"/>
        <v>99.01724999999999</v>
      </c>
      <c r="E25" s="100">
        <f t="shared" si="0"/>
        <v>6.1707550199999996</v>
      </c>
      <c r="F25" s="101"/>
      <c r="G25" s="33">
        <f t="shared" si="4"/>
        <v>0</v>
      </c>
      <c r="H25" s="84"/>
      <c r="I25" s="84"/>
      <c r="J25" s="84"/>
      <c r="K25" s="84"/>
      <c r="L25" s="84"/>
      <c r="M25" s="84"/>
      <c r="N25" s="84"/>
      <c r="O25" s="84"/>
      <c r="P25" s="84"/>
      <c r="Q25" s="84"/>
      <c r="R25" s="84"/>
      <c r="S25" s="84"/>
      <c r="T25" s="84"/>
      <c r="U25" s="84"/>
      <c r="V25" s="84"/>
      <c r="W25" s="84"/>
      <c r="X25" s="84"/>
      <c r="Y25" s="84"/>
      <c r="Z25" s="84"/>
      <c r="AA25" s="84"/>
      <c r="AB25" s="84"/>
      <c r="AC25" s="84"/>
      <c r="AD25" s="84"/>
      <c r="AE25" s="84"/>
      <c r="AF25" s="84"/>
      <c r="AG25" s="84"/>
      <c r="AH25" s="84"/>
      <c r="AI25" s="84"/>
      <c r="AJ25" s="84"/>
      <c r="AK25" s="84"/>
      <c r="AL25" s="84"/>
      <c r="AM25" s="93"/>
      <c r="AN25" s="93"/>
      <c r="AO25" s="84"/>
      <c r="AP25" s="84"/>
      <c r="AQ25" s="84"/>
      <c r="AR25" s="84"/>
      <c r="AS25" s="84"/>
      <c r="AT25" s="84"/>
    </row>
    <row r="26" spans="1:46" s="90" customFormat="1" x14ac:dyDescent="0.25">
      <c r="A26" s="110" t="s">
        <v>15</v>
      </c>
      <c r="B26" s="99">
        <f t="shared" si="1"/>
        <v>144.16</v>
      </c>
      <c r="C26" s="99">
        <f t="shared" si="1"/>
        <v>684.25</v>
      </c>
      <c r="D26" s="99">
        <f t="shared" si="2"/>
        <v>113.70325</v>
      </c>
      <c r="E26" s="100">
        <f t="shared" si="0"/>
        <v>7.0859865399999995</v>
      </c>
      <c r="F26" s="101"/>
      <c r="G26" s="33">
        <f t="shared" si="4"/>
        <v>0</v>
      </c>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c r="AI26" s="84"/>
      <c r="AJ26" s="84"/>
      <c r="AK26" s="84"/>
      <c r="AL26" s="84"/>
      <c r="AM26" s="93"/>
      <c r="AN26" s="93"/>
      <c r="AO26" s="84"/>
      <c r="AP26" s="84"/>
      <c r="AQ26" s="84"/>
      <c r="AR26" s="84"/>
      <c r="AS26" s="84"/>
      <c r="AT26" s="84"/>
    </row>
    <row r="27" spans="1:46" s="90" customFormat="1" x14ac:dyDescent="0.25">
      <c r="A27" s="110" t="s">
        <v>16</v>
      </c>
      <c r="B27" s="99">
        <f t="shared" si="1"/>
        <v>163.58000000000001</v>
      </c>
      <c r="C27" s="99">
        <f t="shared" si="1"/>
        <v>824.80000000000007</v>
      </c>
      <c r="D27" s="99">
        <f t="shared" si="2"/>
        <v>139.13225</v>
      </c>
      <c r="E27" s="100">
        <f t="shared" si="0"/>
        <v>8.6707218200000007</v>
      </c>
      <c r="F27" s="101"/>
      <c r="G27" s="33">
        <f t="shared" si="4"/>
        <v>0</v>
      </c>
      <c r="H27" s="84"/>
      <c r="I27" s="84"/>
      <c r="J27" s="84"/>
      <c r="K27" s="84"/>
      <c r="L27" s="84"/>
      <c r="M27" s="84"/>
      <c r="N27" s="84"/>
      <c r="O27" s="84"/>
      <c r="P27" s="84"/>
      <c r="Q27" s="84"/>
      <c r="R27" s="84"/>
      <c r="S27" s="84"/>
      <c r="T27" s="84"/>
      <c r="U27" s="84"/>
      <c r="V27" s="84"/>
      <c r="W27" s="84"/>
      <c r="X27" s="84"/>
      <c r="Y27" s="84"/>
      <c r="Z27" s="84"/>
      <c r="AA27" s="84"/>
      <c r="AB27" s="84"/>
      <c r="AC27" s="84"/>
      <c r="AD27" s="84"/>
      <c r="AE27" s="84"/>
      <c r="AF27" s="84"/>
      <c r="AG27" s="84"/>
      <c r="AH27" s="84"/>
      <c r="AI27" s="84"/>
      <c r="AJ27" s="84"/>
      <c r="AK27" s="84"/>
      <c r="AL27" s="84"/>
      <c r="AM27" s="93"/>
      <c r="AN27" s="93"/>
      <c r="AO27" s="84"/>
      <c r="AP27" s="84"/>
      <c r="AQ27" s="84"/>
      <c r="AR27" s="84"/>
      <c r="AS27" s="84"/>
      <c r="AT27" s="84"/>
    </row>
    <row r="28" spans="1:46" s="90" customFormat="1" x14ac:dyDescent="0.25">
      <c r="A28" s="110" t="s">
        <v>24</v>
      </c>
      <c r="B28" s="99">
        <f t="shared" si="1"/>
        <v>173.69</v>
      </c>
      <c r="C28" s="99">
        <f t="shared" si="1"/>
        <v>928.74</v>
      </c>
      <c r="D28" s="99">
        <f t="shared" si="2"/>
        <v>160.58799999999999</v>
      </c>
      <c r="E28" s="100">
        <f t="shared" si="0"/>
        <v>10.007844160000001</v>
      </c>
      <c r="F28" s="101"/>
      <c r="G28" s="33">
        <f t="shared" si="4"/>
        <v>0</v>
      </c>
      <c r="H28" s="84"/>
      <c r="I28" s="84"/>
      <c r="J28" s="84"/>
      <c r="K28" s="84"/>
      <c r="L28" s="84"/>
      <c r="M28" s="84"/>
      <c r="N28" s="84"/>
      <c r="O28" s="84"/>
      <c r="P28" s="84"/>
      <c r="Q28" s="84"/>
      <c r="R28" s="84"/>
      <c r="S28" s="84"/>
      <c r="T28" s="84"/>
      <c r="U28" s="84"/>
      <c r="V28" s="84"/>
      <c r="W28" s="84"/>
      <c r="X28" s="84"/>
      <c r="Y28" s="84"/>
      <c r="Z28" s="84"/>
      <c r="AA28" s="84"/>
      <c r="AB28" s="84"/>
      <c r="AC28" s="84"/>
      <c r="AD28" s="84"/>
      <c r="AE28" s="84"/>
      <c r="AF28" s="84"/>
      <c r="AG28" s="84"/>
      <c r="AH28" s="84"/>
      <c r="AI28" s="84"/>
      <c r="AJ28" s="84"/>
      <c r="AK28" s="84"/>
      <c r="AL28" s="84"/>
      <c r="AM28" s="93"/>
      <c r="AN28" s="93"/>
      <c r="AO28" s="84"/>
      <c r="AP28" s="84"/>
      <c r="AQ28" s="84"/>
      <c r="AR28" s="84"/>
      <c r="AS28" s="84"/>
      <c r="AT28" s="84"/>
    </row>
    <row r="29" spans="1:46" s="90" customFormat="1" x14ac:dyDescent="0.25">
      <c r="A29" s="110" t="s">
        <v>53</v>
      </c>
      <c r="B29" s="99">
        <f t="shared" si="1"/>
        <v>192.8</v>
      </c>
      <c r="C29" s="99">
        <f t="shared" si="1"/>
        <v>1047.6300000000001</v>
      </c>
      <c r="D29" s="99">
        <f t="shared" si="2"/>
        <v>182.80799999999999</v>
      </c>
      <c r="E29" s="100">
        <f t="shared" si="0"/>
        <v>11.392594559999999</v>
      </c>
      <c r="F29" s="101"/>
      <c r="G29" s="33">
        <f t="shared" si="4"/>
        <v>0</v>
      </c>
      <c r="H29" s="84"/>
      <c r="I29" s="84"/>
      <c r="J29" s="84"/>
      <c r="K29" s="84"/>
      <c r="L29" s="84"/>
      <c r="M29" s="84"/>
      <c r="N29" s="84"/>
      <c r="O29" s="84"/>
      <c r="P29" s="84"/>
      <c r="Q29" s="84"/>
      <c r="R29" s="84"/>
      <c r="S29" s="84"/>
      <c r="T29" s="84"/>
      <c r="U29" s="84"/>
      <c r="V29" s="84"/>
      <c r="W29" s="84"/>
      <c r="X29" s="84"/>
      <c r="Y29" s="84"/>
      <c r="Z29" s="84"/>
      <c r="AA29" s="84"/>
      <c r="AB29" s="84"/>
      <c r="AC29" s="84"/>
      <c r="AD29" s="84"/>
      <c r="AE29" s="84"/>
      <c r="AF29" s="84"/>
      <c r="AG29" s="84"/>
      <c r="AH29" s="84"/>
      <c r="AI29" s="84"/>
      <c r="AJ29" s="84"/>
      <c r="AK29" s="84"/>
      <c r="AL29" s="84"/>
      <c r="AM29" s="93"/>
      <c r="AN29" s="93"/>
      <c r="AO29" s="84"/>
      <c r="AP29" s="84"/>
      <c r="AQ29" s="84"/>
      <c r="AR29" s="84"/>
      <c r="AS29" s="84"/>
      <c r="AT29" s="84"/>
    </row>
    <row r="30" spans="1:46" s="90" customFormat="1" x14ac:dyDescent="0.25">
      <c r="A30" s="110" t="s">
        <v>54</v>
      </c>
      <c r="B30" s="99">
        <f t="shared" si="1"/>
        <v>206.8</v>
      </c>
      <c r="C30" s="99">
        <f t="shared" si="1"/>
        <v>1201.44</v>
      </c>
      <c r="D30" s="99">
        <f t="shared" si="2"/>
        <v>218.74675000000002</v>
      </c>
      <c r="E30" s="100">
        <f t="shared" si="0"/>
        <v>13.632297460000002</v>
      </c>
      <c r="F30" s="101"/>
      <c r="G30" s="33">
        <f t="shared" si="4"/>
        <v>0</v>
      </c>
      <c r="H30" s="84"/>
      <c r="I30" s="84"/>
      <c r="J30" s="84"/>
      <c r="K30" s="84"/>
      <c r="L30" s="84"/>
      <c r="M30" s="84"/>
      <c r="N30" s="84"/>
      <c r="O30" s="84"/>
      <c r="P30" s="84"/>
      <c r="Q30" s="84"/>
      <c r="R30" s="84"/>
      <c r="S30" s="84"/>
      <c r="T30" s="84"/>
      <c r="U30" s="84"/>
      <c r="V30" s="84"/>
      <c r="W30" s="84"/>
      <c r="X30" s="84"/>
      <c r="Y30" s="84"/>
      <c r="Z30" s="84"/>
      <c r="AA30" s="84"/>
      <c r="AB30" s="84"/>
      <c r="AC30" s="84"/>
      <c r="AD30" s="84"/>
      <c r="AE30" s="84"/>
      <c r="AF30" s="84"/>
      <c r="AG30" s="84"/>
      <c r="AH30" s="84"/>
      <c r="AI30" s="84"/>
      <c r="AJ30" s="84"/>
      <c r="AK30" s="84"/>
      <c r="AL30" s="84"/>
      <c r="AM30" s="93"/>
      <c r="AN30" s="93"/>
      <c r="AO30" s="84"/>
      <c r="AP30" s="84"/>
      <c r="AQ30" s="84"/>
      <c r="AR30" s="84"/>
      <c r="AS30" s="84"/>
      <c r="AT30" s="84"/>
    </row>
    <row r="31" spans="1:46" s="90" customFormat="1" x14ac:dyDescent="0.25">
      <c r="A31" s="110" t="s">
        <v>55</v>
      </c>
      <c r="B31" s="99">
        <f t="shared" si="1"/>
        <v>217.57999999999998</v>
      </c>
      <c r="C31" s="99">
        <f t="shared" si="1"/>
        <v>1562.3899999999999</v>
      </c>
      <c r="D31" s="99">
        <f t="shared" si="2"/>
        <v>277.59024999999997</v>
      </c>
      <c r="E31" s="100">
        <f t="shared" si="0"/>
        <v>17.299424379999998</v>
      </c>
      <c r="F31" s="101"/>
      <c r="G31" s="33">
        <f t="shared" si="4"/>
        <v>0</v>
      </c>
      <c r="H31" s="84"/>
      <c r="I31" s="84"/>
      <c r="J31" s="84"/>
      <c r="K31" s="84"/>
      <c r="L31" s="84"/>
      <c r="M31" s="84"/>
      <c r="N31" s="84"/>
      <c r="O31" s="84"/>
      <c r="P31" s="84"/>
      <c r="Q31" s="84"/>
      <c r="R31" s="84"/>
      <c r="S31" s="84"/>
      <c r="T31" s="84"/>
      <c r="U31" s="84"/>
      <c r="V31" s="84"/>
      <c r="W31" s="84"/>
      <c r="X31" s="84"/>
      <c r="Y31" s="84"/>
      <c r="Z31" s="84"/>
      <c r="AA31" s="84"/>
      <c r="AB31" s="84"/>
      <c r="AC31" s="84"/>
      <c r="AD31" s="84"/>
      <c r="AE31" s="84"/>
      <c r="AF31" s="84"/>
      <c r="AG31" s="84"/>
      <c r="AH31" s="84"/>
      <c r="AI31" s="84"/>
      <c r="AJ31" s="84"/>
      <c r="AK31" s="84"/>
      <c r="AL31" s="84"/>
      <c r="AM31" s="93"/>
      <c r="AN31" s="93"/>
      <c r="AO31" s="84"/>
      <c r="AP31" s="84"/>
      <c r="AQ31" s="84"/>
      <c r="AR31" s="84"/>
      <c r="AS31" s="84"/>
      <c r="AT31" s="84"/>
    </row>
    <row r="32" spans="1:46" s="90" customFormat="1" x14ac:dyDescent="0.25">
      <c r="A32" s="110" t="s">
        <v>56</v>
      </c>
      <c r="B32" s="99">
        <f t="shared" si="1"/>
        <v>235.08</v>
      </c>
      <c r="C32" s="99">
        <f t="shared" si="1"/>
        <v>1828.02</v>
      </c>
      <c r="D32" s="99">
        <f t="shared" si="2"/>
        <v>324.79149999999998</v>
      </c>
      <c r="E32" s="100">
        <f t="shared" si="0"/>
        <v>20.241006279999997</v>
      </c>
      <c r="F32" s="101"/>
      <c r="G32" s="33">
        <f t="shared" si="4"/>
        <v>0</v>
      </c>
      <c r="H32" s="84"/>
      <c r="I32" s="84"/>
      <c r="J32" s="84"/>
      <c r="K32" s="84"/>
      <c r="L32" s="84"/>
      <c r="M32" s="84"/>
      <c r="N32" s="84"/>
      <c r="O32" s="84"/>
      <c r="P32" s="84"/>
      <c r="Q32" s="84"/>
      <c r="R32" s="84"/>
      <c r="S32" s="84"/>
      <c r="T32" s="84"/>
      <c r="U32" s="84"/>
      <c r="V32" s="84"/>
      <c r="W32" s="84"/>
      <c r="X32" s="84"/>
      <c r="Y32" s="84"/>
      <c r="Z32" s="84"/>
      <c r="AA32" s="84"/>
      <c r="AB32" s="84"/>
      <c r="AC32" s="84"/>
      <c r="AD32" s="84"/>
      <c r="AE32" s="84"/>
      <c r="AF32" s="84"/>
      <c r="AG32" s="84"/>
      <c r="AH32" s="84"/>
      <c r="AI32" s="84"/>
      <c r="AJ32" s="84"/>
      <c r="AK32" s="84"/>
      <c r="AL32" s="84"/>
      <c r="AM32" s="93"/>
      <c r="AN32" s="93"/>
      <c r="AO32" s="84"/>
      <c r="AP32" s="84"/>
      <c r="AQ32" s="84"/>
      <c r="AR32" s="84"/>
      <c r="AS32" s="84"/>
      <c r="AT32" s="84"/>
    </row>
    <row r="33" spans="1:71" s="90" customFormat="1" x14ac:dyDescent="0.25">
      <c r="A33" s="110"/>
      <c r="B33" s="110"/>
      <c r="C33" s="110"/>
      <c r="D33" s="110"/>
      <c r="E33" s="110"/>
      <c r="F33" s="101"/>
      <c r="G33" s="84"/>
      <c r="H33" s="84"/>
      <c r="I33" s="84"/>
      <c r="J33" s="84"/>
      <c r="K33" s="84"/>
      <c r="L33" s="84"/>
      <c r="M33" s="84"/>
      <c r="N33" s="84"/>
      <c r="O33" s="84"/>
      <c r="P33" s="84"/>
      <c r="Q33" s="84"/>
      <c r="R33" s="84"/>
      <c r="S33" s="84"/>
      <c r="T33" s="84"/>
      <c r="U33" s="84"/>
      <c r="V33" s="84"/>
      <c r="W33" s="84"/>
      <c r="X33" s="84"/>
      <c r="Y33" s="84"/>
      <c r="Z33" s="84"/>
      <c r="AA33" s="84"/>
      <c r="AB33" s="84"/>
      <c r="AC33" s="84"/>
      <c r="AD33" s="84"/>
      <c r="AE33" s="84"/>
      <c r="AF33" s="84"/>
      <c r="AG33" s="84"/>
      <c r="AH33" s="84"/>
      <c r="AI33" s="84"/>
      <c r="AJ33" s="84"/>
      <c r="AK33" s="84"/>
      <c r="AL33" s="84"/>
      <c r="AM33" s="93"/>
      <c r="AN33" s="93"/>
      <c r="AO33" s="84"/>
      <c r="AP33" s="84"/>
      <c r="AQ33" s="84"/>
      <c r="AR33" s="84"/>
      <c r="AS33" s="84"/>
      <c r="AT33" s="84"/>
    </row>
    <row r="34" spans="1:71" s="90" customFormat="1" x14ac:dyDescent="0.25">
      <c r="H34" s="84" t="s">
        <v>66</v>
      </c>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84"/>
      <c r="AH34" s="84"/>
      <c r="AI34" s="84"/>
      <c r="AJ34" s="84"/>
      <c r="AK34" s="84"/>
      <c r="AL34" s="84"/>
      <c r="AM34" s="93"/>
      <c r="AN34" s="93"/>
      <c r="AO34" s="84" t="s">
        <v>67</v>
      </c>
      <c r="AP34" s="84"/>
      <c r="AQ34" s="84"/>
      <c r="AR34" s="84"/>
      <c r="AS34" s="84"/>
      <c r="AT34" s="84"/>
      <c r="AU34" s="84"/>
      <c r="AV34" s="84"/>
      <c r="AW34" s="84"/>
      <c r="AX34" s="84"/>
      <c r="AY34" s="84"/>
      <c r="AZ34" s="84"/>
      <c r="BA34" s="84"/>
      <c r="BB34" s="84"/>
      <c r="BC34" s="84"/>
      <c r="BD34" s="84"/>
      <c r="BE34" s="84"/>
      <c r="BF34" s="84"/>
      <c r="BG34" s="84"/>
      <c r="BH34" s="84"/>
      <c r="BI34" s="84"/>
    </row>
    <row r="35" spans="1:71" s="90" customFormat="1" ht="15.75" x14ac:dyDescent="0.25">
      <c r="A35" s="260" t="s">
        <v>34</v>
      </c>
      <c r="B35" s="260"/>
      <c r="C35" s="260"/>
      <c r="D35" s="260"/>
      <c r="E35" s="260"/>
      <c r="H35" s="115"/>
      <c r="I35" s="115" t="s">
        <v>40</v>
      </c>
      <c r="J35" s="115" t="s">
        <v>40</v>
      </c>
      <c r="K35" s="115" t="s">
        <v>40</v>
      </c>
      <c r="L35" s="115" t="s">
        <v>40</v>
      </c>
      <c r="M35" s="115" t="s">
        <v>40</v>
      </c>
      <c r="N35" s="115" t="s">
        <v>40</v>
      </c>
      <c r="O35" s="115" t="s">
        <v>40</v>
      </c>
      <c r="P35" s="115" t="s">
        <v>40</v>
      </c>
      <c r="Q35" s="115" t="s">
        <v>40</v>
      </c>
      <c r="R35" s="115" t="s">
        <v>40</v>
      </c>
      <c r="S35" s="115" t="s">
        <v>41</v>
      </c>
      <c r="T35" s="115" t="s">
        <v>41</v>
      </c>
      <c r="U35" s="115" t="s">
        <v>41</v>
      </c>
      <c r="V35" s="115" t="s">
        <v>41</v>
      </c>
      <c r="W35" s="115" t="s">
        <v>41</v>
      </c>
      <c r="X35" s="115" t="s">
        <v>41</v>
      </c>
      <c r="Y35" s="115" t="s">
        <v>41</v>
      </c>
      <c r="Z35" s="115" t="s">
        <v>41</v>
      </c>
      <c r="AA35" s="115" t="s">
        <v>41</v>
      </c>
      <c r="AB35" s="115" t="s">
        <v>41</v>
      </c>
      <c r="AC35" s="115" t="s">
        <v>42</v>
      </c>
      <c r="AD35" s="115" t="s">
        <v>42</v>
      </c>
      <c r="AE35" s="115" t="s">
        <v>42</v>
      </c>
      <c r="AF35" s="115" t="s">
        <v>42</v>
      </c>
      <c r="AG35" s="115" t="s">
        <v>42</v>
      </c>
      <c r="AH35" s="115" t="s">
        <v>42</v>
      </c>
      <c r="AI35" s="115" t="s">
        <v>42</v>
      </c>
      <c r="AJ35" s="115" t="s">
        <v>42</v>
      </c>
      <c r="AK35" s="115" t="s">
        <v>42</v>
      </c>
      <c r="AL35" s="115" t="s">
        <v>42</v>
      </c>
      <c r="AM35" s="93"/>
      <c r="AN35" s="93"/>
      <c r="AO35" s="115"/>
      <c r="AP35" s="115" t="s">
        <v>40</v>
      </c>
      <c r="AQ35" s="115" t="s">
        <v>40</v>
      </c>
      <c r="AR35" s="115" t="s">
        <v>40</v>
      </c>
      <c r="AS35" s="115" t="s">
        <v>40</v>
      </c>
      <c r="AT35" s="115" t="s">
        <v>40</v>
      </c>
      <c r="AU35" s="115" t="s">
        <v>40</v>
      </c>
      <c r="AV35" s="115" t="s">
        <v>40</v>
      </c>
      <c r="AW35" s="115" t="s">
        <v>40</v>
      </c>
      <c r="AX35" s="115" t="s">
        <v>40</v>
      </c>
      <c r="AY35" s="115" t="s">
        <v>40</v>
      </c>
      <c r="AZ35" s="115" t="s">
        <v>41</v>
      </c>
      <c r="BA35" s="115" t="s">
        <v>41</v>
      </c>
      <c r="BB35" s="115" t="s">
        <v>41</v>
      </c>
      <c r="BC35" s="115" t="s">
        <v>41</v>
      </c>
      <c r="BD35" s="115" t="s">
        <v>41</v>
      </c>
      <c r="BE35" s="115" t="s">
        <v>41</v>
      </c>
      <c r="BF35" s="115" t="s">
        <v>41</v>
      </c>
      <c r="BG35" s="115" t="s">
        <v>41</v>
      </c>
      <c r="BH35" s="115" t="s">
        <v>41</v>
      </c>
      <c r="BI35" s="115" t="s">
        <v>41</v>
      </c>
      <c r="BJ35" s="115" t="s">
        <v>42</v>
      </c>
      <c r="BK35" s="115" t="s">
        <v>42</v>
      </c>
      <c r="BL35" s="115" t="s">
        <v>42</v>
      </c>
      <c r="BM35" s="115" t="s">
        <v>42</v>
      </c>
      <c r="BN35" s="115" t="s">
        <v>42</v>
      </c>
      <c r="BO35" s="115" t="s">
        <v>42</v>
      </c>
      <c r="BP35" s="115" t="s">
        <v>42</v>
      </c>
      <c r="BQ35" s="115" t="s">
        <v>42</v>
      </c>
      <c r="BR35" s="115" t="s">
        <v>42</v>
      </c>
      <c r="BS35" s="115" t="s">
        <v>42</v>
      </c>
    </row>
    <row r="36" spans="1:71" s="90" customFormat="1" ht="45.75" thickBot="1" x14ac:dyDescent="0.3">
      <c r="A36" s="85" t="s">
        <v>4</v>
      </c>
      <c r="B36" s="104" t="s">
        <v>17</v>
      </c>
      <c r="C36" s="104" t="s">
        <v>5</v>
      </c>
      <c r="D36" s="103" t="s">
        <v>0</v>
      </c>
      <c r="E36" s="104" t="s">
        <v>7</v>
      </c>
      <c r="H36" s="28" t="s">
        <v>4</v>
      </c>
      <c r="I36" s="28" t="s">
        <v>43</v>
      </c>
      <c r="J36" s="28" t="s">
        <v>44</v>
      </c>
      <c r="K36" s="28" t="s">
        <v>57</v>
      </c>
      <c r="L36" s="28" t="s">
        <v>50</v>
      </c>
      <c r="M36" s="28" t="s">
        <v>47</v>
      </c>
      <c r="N36" s="28" t="s">
        <v>48</v>
      </c>
      <c r="O36" s="28" t="s">
        <v>46</v>
      </c>
      <c r="P36" s="28" t="s">
        <v>51</v>
      </c>
      <c r="Q36" s="28" t="s">
        <v>49</v>
      </c>
      <c r="R36" s="28" t="s">
        <v>45</v>
      </c>
      <c r="S36" s="28" t="s">
        <v>43</v>
      </c>
      <c r="T36" s="28" t="s">
        <v>44</v>
      </c>
      <c r="U36" s="28" t="s">
        <v>57</v>
      </c>
      <c r="V36" s="28" t="s">
        <v>50</v>
      </c>
      <c r="W36" s="28" t="s">
        <v>47</v>
      </c>
      <c r="X36" s="28" t="s">
        <v>48</v>
      </c>
      <c r="Y36" s="28" t="s">
        <v>46</v>
      </c>
      <c r="Z36" s="28" t="s">
        <v>51</v>
      </c>
      <c r="AA36" s="28" t="s">
        <v>49</v>
      </c>
      <c r="AB36" s="28" t="s">
        <v>45</v>
      </c>
      <c r="AC36" s="28" t="s">
        <v>43</v>
      </c>
      <c r="AD36" s="28" t="s">
        <v>44</v>
      </c>
      <c r="AE36" s="28" t="s">
        <v>57</v>
      </c>
      <c r="AF36" s="28" t="s">
        <v>50</v>
      </c>
      <c r="AG36" s="28" t="s">
        <v>47</v>
      </c>
      <c r="AH36" s="28" t="s">
        <v>48</v>
      </c>
      <c r="AI36" s="28" t="s">
        <v>46</v>
      </c>
      <c r="AJ36" s="28" t="s">
        <v>51</v>
      </c>
      <c r="AK36" s="28" t="s">
        <v>49</v>
      </c>
      <c r="AL36" s="28" t="s">
        <v>45</v>
      </c>
      <c r="AM36" s="93"/>
      <c r="AN36" s="93"/>
      <c r="AO36" s="28" t="s">
        <v>4</v>
      </c>
      <c r="AP36" s="28" t="s">
        <v>43</v>
      </c>
      <c r="AQ36" s="28" t="s">
        <v>44</v>
      </c>
      <c r="AR36" s="28" t="s">
        <v>57</v>
      </c>
      <c r="AS36" s="28" t="s">
        <v>50</v>
      </c>
      <c r="AT36" s="28" t="s">
        <v>47</v>
      </c>
      <c r="AU36" s="28" t="s">
        <v>48</v>
      </c>
      <c r="AV36" s="28" t="s">
        <v>46</v>
      </c>
      <c r="AW36" s="28" t="s">
        <v>51</v>
      </c>
      <c r="AX36" s="28" t="s">
        <v>49</v>
      </c>
      <c r="AY36" s="28" t="s">
        <v>45</v>
      </c>
      <c r="AZ36" s="28" t="s">
        <v>43</v>
      </c>
      <c r="BA36" s="28" t="s">
        <v>44</v>
      </c>
      <c r="BB36" s="28" t="s">
        <v>57</v>
      </c>
      <c r="BC36" s="28" t="s">
        <v>50</v>
      </c>
      <c r="BD36" s="28" t="s">
        <v>47</v>
      </c>
      <c r="BE36" s="28" t="s">
        <v>48</v>
      </c>
      <c r="BF36" s="28" t="s">
        <v>46</v>
      </c>
      <c r="BG36" s="28" t="s">
        <v>51</v>
      </c>
      <c r="BH36" s="28" t="s">
        <v>49</v>
      </c>
      <c r="BI36" s="28" t="s">
        <v>45</v>
      </c>
      <c r="BJ36" s="28" t="s">
        <v>43</v>
      </c>
      <c r="BK36" s="28" t="s">
        <v>44</v>
      </c>
      <c r="BL36" s="28" t="s">
        <v>57</v>
      </c>
      <c r="BM36" s="28" t="s">
        <v>50</v>
      </c>
      <c r="BN36" s="28" t="s">
        <v>47</v>
      </c>
      <c r="BO36" s="28" t="s">
        <v>48</v>
      </c>
      <c r="BP36" s="28" t="s">
        <v>46</v>
      </c>
      <c r="BQ36" s="28" t="s">
        <v>51</v>
      </c>
      <c r="BR36" s="28" t="s">
        <v>49</v>
      </c>
      <c r="BS36" s="28" t="s">
        <v>45</v>
      </c>
    </row>
    <row r="37" spans="1:71" s="90" customFormat="1" x14ac:dyDescent="0.25">
      <c r="A37" s="110" t="s">
        <v>9</v>
      </c>
      <c r="B37" s="110">
        <f>IF($D$5="P",S37+T37+U37,SUM(S37:AB37))</f>
        <v>175.61999999999998</v>
      </c>
      <c r="C37" s="110">
        <f>IF($D$5="P",SUM(I37:K37),SUM(I37:R37))</f>
        <v>902.91999999999985</v>
      </c>
      <c r="D37" s="110">
        <f>IF($D$5="P",$B$8*SUM(I37:K37)+$B$9*SUM(I55:K55),$B$8*SUM(I37:R37)+$B$9*SUM(I55:R55))</f>
        <v>442.83799999999991</v>
      </c>
      <c r="E37" s="110">
        <f t="shared" ref="E37:E50" si="5">D37*$B$5</f>
        <v>27597.664159999993</v>
      </c>
      <c r="H37" s="87" t="s">
        <v>9</v>
      </c>
      <c r="I37" s="87">
        <f>'Stage 2_SMFL'!I37</f>
        <v>342.09</v>
      </c>
      <c r="J37" s="87">
        <f>'Stage 2_SMFL'!J37</f>
        <v>549.29</v>
      </c>
      <c r="K37" s="87">
        <f>'Stage 2_SMFL'!K37</f>
        <v>0</v>
      </c>
      <c r="L37" s="87">
        <f>'Stage 2_SMFL'!L37</f>
        <v>0</v>
      </c>
      <c r="M37" s="87">
        <f>'Stage 2_SMFL'!M37</f>
        <v>0</v>
      </c>
      <c r="N37" s="87">
        <f>'Stage 2_SMFL'!N37</f>
        <v>11.54</v>
      </c>
      <c r="O37" s="87">
        <f>'Stage 2_SMFL'!O37</f>
        <v>0</v>
      </c>
      <c r="P37" s="87">
        <f>'Stage 2_SMFL'!P37</f>
        <v>0</v>
      </c>
      <c r="Q37" s="87">
        <f>'Stage 2_SMFL'!Q37</f>
        <v>0</v>
      </c>
      <c r="R37" s="87">
        <f>'Stage 2_SMFL'!R37</f>
        <v>0</v>
      </c>
      <c r="S37" s="87">
        <f>'Stage 2_SMFL'!S37</f>
        <v>67.63</v>
      </c>
      <c r="T37" s="87">
        <f>'Stage 2_SMFL'!T37</f>
        <v>96.45</v>
      </c>
      <c r="U37" s="87">
        <f>'Stage 2_SMFL'!U37</f>
        <v>0</v>
      </c>
      <c r="V37" s="87">
        <f>'Stage 2_SMFL'!V37</f>
        <v>0</v>
      </c>
      <c r="W37" s="87">
        <f>'Stage 2_SMFL'!W37</f>
        <v>0</v>
      </c>
      <c r="X37" s="87">
        <f>'Stage 2_SMFL'!X37</f>
        <v>11.54</v>
      </c>
      <c r="Y37" s="87">
        <f>'Stage 2_SMFL'!Y37</f>
        <v>0</v>
      </c>
      <c r="Z37" s="87">
        <f>'Stage 2_SMFL'!Z37</f>
        <v>0</v>
      </c>
      <c r="AA37" s="87">
        <f>'Stage 2_SMFL'!AA37</f>
        <v>0</v>
      </c>
      <c r="AB37" s="87">
        <f>'Stage 2_SMFL'!AB37</f>
        <v>0</v>
      </c>
      <c r="AC37" s="87">
        <f>'Stage 2_SMFL'!AC37</f>
        <v>8</v>
      </c>
      <c r="AD37" s="87">
        <f>'Stage 2_SMFL'!AD37</f>
        <v>11</v>
      </c>
      <c r="AE37" s="87">
        <f>'Stage 2_SMFL'!AE37</f>
        <v>0</v>
      </c>
      <c r="AF37" s="87">
        <f>'Stage 2_SMFL'!AF37</f>
        <v>0</v>
      </c>
      <c r="AG37" s="87">
        <f>'Stage 2_SMFL'!AG37</f>
        <v>0</v>
      </c>
      <c r="AH37" s="87">
        <f>'Stage 2_SMFL'!AH37</f>
        <v>1</v>
      </c>
      <c r="AI37" s="87">
        <f>'Stage 2_SMFL'!AI37</f>
        <v>0</v>
      </c>
      <c r="AJ37" s="87">
        <f>'Stage 2_SMFL'!AJ37</f>
        <v>0</v>
      </c>
      <c r="AK37" s="87">
        <f>'Stage 2_SMFL'!AK37</f>
        <v>0</v>
      </c>
      <c r="AL37" s="87">
        <f>'Stage 2_SMFL'!AL37</f>
        <v>0</v>
      </c>
      <c r="AM37" s="93"/>
      <c r="AN37" s="93"/>
      <c r="AO37" s="87" t="s">
        <v>9</v>
      </c>
      <c r="AP37" s="87">
        <f>'Stage 2_SMFL'!AP37</f>
        <v>342.09</v>
      </c>
      <c r="AQ37" s="87">
        <f>'Stage 2_SMFL'!AQ37</f>
        <v>549.29</v>
      </c>
      <c r="AR37" s="87">
        <f>'Stage 2_SMFL'!AR37</f>
        <v>0</v>
      </c>
      <c r="AS37" s="87">
        <f>'Stage 2_SMFL'!AS37</f>
        <v>0</v>
      </c>
      <c r="AT37" s="87">
        <f>'Stage 2_SMFL'!AT37</f>
        <v>0</v>
      </c>
      <c r="AU37" s="87">
        <f>'Stage 2_SMFL'!AU37</f>
        <v>11.54</v>
      </c>
      <c r="AV37" s="87">
        <f>'Stage 2_SMFL'!AV37</f>
        <v>0</v>
      </c>
      <c r="AW37" s="87">
        <f>'Stage 2_SMFL'!AW37</f>
        <v>0</v>
      </c>
      <c r="AX37" s="87">
        <f>'Stage 2_SMFL'!AX37</f>
        <v>0</v>
      </c>
      <c r="AY37" s="87">
        <f>'Stage 2_SMFL'!AY37</f>
        <v>0</v>
      </c>
      <c r="AZ37" s="87">
        <f>'Stage 2_SMFL'!AZ37</f>
        <v>67.63</v>
      </c>
      <c r="BA37" s="87">
        <f>'Stage 2_SMFL'!BA37</f>
        <v>96.45</v>
      </c>
      <c r="BB37" s="87">
        <f>'Stage 2_SMFL'!BB37</f>
        <v>0</v>
      </c>
      <c r="BC37" s="87">
        <f>'Stage 2_SMFL'!BC37</f>
        <v>0</v>
      </c>
      <c r="BD37" s="87">
        <f>'Stage 2_SMFL'!BD37</f>
        <v>0</v>
      </c>
      <c r="BE37" s="87">
        <f>'Stage 2_SMFL'!BE37</f>
        <v>11.54</v>
      </c>
      <c r="BF37" s="87">
        <f>'Stage 2_SMFL'!BF37</f>
        <v>0</v>
      </c>
      <c r="BG37" s="87">
        <f>'Stage 2_SMFL'!BG37</f>
        <v>0</v>
      </c>
      <c r="BH37" s="87">
        <f>'Stage 2_SMFL'!BH37</f>
        <v>0</v>
      </c>
      <c r="BI37" s="87">
        <f>'Stage 2_SMFL'!BI37</f>
        <v>0</v>
      </c>
      <c r="BJ37" s="87">
        <f>'Stage 2_SMFL'!BJ37</f>
        <v>8</v>
      </c>
      <c r="BK37" s="87">
        <f>'Stage 2_SMFL'!BK37</f>
        <v>11</v>
      </c>
      <c r="BL37" s="87">
        <f>'Stage 2_SMFL'!BL37</f>
        <v>0</v>
      </c>
      <c r="BM37" s="87">
        <f>'Stage 2_SMFL'!BM37</f>
        <v>0</v>
      </c>
      <c r="BN37" s="87">
        <f>'Stage 2_SMFL'!BN37</f>
        <v>0</v>
      </c>
      <c r="BO37" s="87">
        <f>'Stage 2_SMFL'!BO37</f>
        <v>1</v>
      </c>
      <c r="BP37" s="87">
        <f>'Stage 2_SMFL'!BP37</f>
        <v>0</v>
      </c>
      <c r="BQ37" s="87">
        <f>'Stage 2_SMFL'!BQ37</f>
        <v>0</v>
      </c>
      <c r="BR37" s="87">
        <f>'Stage 2_SMFL'!BR37</f>
        <v>0</v>
      </c>
      <c r="BS37" s="87">
        <f>'Stage 2_SMFL'!BS37</f>
        <v>0</v>
      </c>
    </row>
    <row r="38" spans="1:71" s="90" customFormat="1" x14ac:dyDescent="0.25">
      <c r="A38" s="110" t="s">
        <v>10</v>
      </c>
      <c r="B38" s="110">
        <f t="shared" ref="B38:B50" si="6">IF($D$5="P",S38+T38+U38,SUM(S38:AB38))</f>
        <v>177.12</v>
      </c>
      <c r="C38" s="110">
        <f t="shared" ref="C38:C50" si="7">IF($D$5="P",SUM(I38:K38),SUM(I38:R38))</f>
        <v>740.32</v>
      </c>
      <c r="D38" s="110">
        <f t="shared" ref="D38:D50" si="8">IF($D$5="P",$B$8*SUM(I38:K38)+$B$9*SUM(I56:K56),$B$8*SUM(I38:R38)+$B$9*SUM(I56:R56))</f>
        <v>359.303</v>
      </c>
      <c r="E38" s="110">
        <f t="shared" si="5"/>
        <v>22391.76296</v>
      </c>
      <c r="H38" s="115" t="s">
        <v>10</v>
      </c>
      <c r="I38" s="87">
        <v>581.29999999999995</v>
      </c>
      <c r="J38" s="87">
        <v>144.19999999999999</v>
      </c>
      <c r="K38" s="87">
        <f>'Stage 2_SMFL'!K38</f>
        <v>0</v>
      </c>
      <c r="L38" s="87">
        <f>'Stage 2_SMFL'!L38</f>
        <v>0</v>
      </c>
      <c r="M38" s="87">
        <f>'Stage 2_SMFL'!M38</f>
        <v>0</v>
      </c>
      <c r="N38" s="87">
        <v>14.82</v>
      </c>
      <c r="O38" s="87">
        <f>'Stage 2_SMFL'!O38</f>
        <v>0</v>
      </c>
      <c r="P38" s="87">
        <f>'Stage 2_SMFL'!P38</f>
        <v>0</v>
      </c>
      <c r="Q38" s="87">
        <f>'Stage 2_SMFL'!Q38</f>
        <v>0</v>
      </c>
      <c r="R38" s="87">
        <f>'Stage 2_SMFL'!R38</f>
        <v>0</v>
      </c>
      <c r="S38" s="87">
        <v>121.84</v>
      </c>
      <c r="T38" s="87">
        <v>40.46</v>
      </c>
      <c r="U38" s="87">
        <f>'Stage 2_SMFL'!U38</f>
        <v>0</v>
      </c>
      <c r="V38" s="87">
        <f>'Stage 2_SMFL'!V38</f>
        <v>0</v>
      </c>
      <c r="W38" s="87">
        <f>'Stage 2_SMFL'!W38</f>
        <v>0</v>
      </c>
      <c r="X38" s="87">
        <f>'Stage 2_SMFL'!X38</f>
        <v>14.82</v>
      </c>
      <c r="Y38" s="87">
        <f>'Stage 2_SMFL'!Y38</f>
        <v>0</v>
      </c>
      <c r="Z38" s="87">
        <f>'Stage 2_SMFL'!Z38</f>
        <v>0</v>
      </c>
      <c r="AA38" s="87">
        <f>'Stage 2_SMFL'!AA38</f>
        <v>0</v>
      </c>
      <c r="AB38" s="87">
        <f>'Stage 2_SMFL'!AB38</f>
        <v>0</v>
      </c>
      <c r="AC38" s="87">
        <v>8</v>
      </c>
      <c r="AD38" s="87">
        <v>5</v>
      </c>
      <c r="AE38" s="87">
        <f>'Stage 2_SMFL'!AE38</f>
        <v>0</v>
      </c>
      <c r="AF38" s="87">
        <f>'Stage 2_SMFL'!AF38</f>
        <v>0</v>
      </c>
      <c r="AG38" s="87">
        <f>'Stage 2_SMFL'!AG38</f>
        <v>0</v>
      </c>
      <c r="AH38" s="87">
        <v>1</v>
      </c>
      <c r="AI38" s="87">
        <f>'Stage 2_SMFL'!AI38</f>
        <v>0</v>
      </c>
      <c r="AJ38" s="87">
        <f>'Stage 2_SMFL'!AJ38</f>
        <v>0</v>
      </c>
      <c r="AK38" s="87">
        <f>'Stage 2_SMFL'!AK38</f>
        <v>0</v>
      </c>
      <c r="AL38" s="87">
        <f>'Stage 2_SMFL'!AL38</f>
        <v>0</v>
      </c>
      <c r="AM38" s="93"/>
      <c r="AN38" s="93"/>
      <c r="AO38" s="115" t="s">
        <v>10</v>
      </c>
      <c r="AP38" s="87">
        <v>581.29999999999995</v>
      </c>
      <c r="AQ38" s="87">
        <v>144.21</v>
      </c>
      <c r="AR38" s="87">
        <f>'Stage 2_SMFL'!AR38</f>
        <v>0</v>
      </c>
      <c r="AS38" s="87">
        <f>'Stage 2_SMFL'!AS38</f>
        <v>0</v>
      </c>
      <c r="AT38" s="87">
        <f>'Stage 2_SMFL'!AT38</f>
        <v>0</v>
      </c>
      <c r="AU38" s="87">
        <f>'Stage 2_SMFL'!AU38</f>
        <v>14.82</v>
      </c>
      <c r="AV38" s="87">
        <f>'Stage 2_SMFL'!AV38</f>
        <v>0</v>
      </c>
      <c r="AW38" s="87">
        <f>'Stage 2_SMFL'!AW38</f>
        <v>0</v>
      </c>
      <c r="AX38" s="87">
        <f>'Stage 2_SMFL'!AX38</f>
        <v>0</v>
      </c>
      <c r="AY38" s="87">
        <f>'Stage 2_SMFL'!AY38</f>
        <v>0</v>
      </c>
      <c r="AZ38" s="87">
        <v>121.84</v>
      </c>
      <c r="BA38" s="87">
        <v>40.46</v>
      </c>
      <c r="BB38" s="87">
        <f>'Stage 2_SMFL'!BB38</f>
        <v>0</v>
      </c>
      <c r="BC38" s="87">
        <f>'Stage 2_SMFL'!BC38</f>
        <v>0</v>
      </c>
      <c r="BD38" s="87">
        <f>'Stage 2_SMFL'!BD38</f>
        <v>0</v>
      </c>
      <c r="BE38" s="87">
        <f>'Stage 2_SMFL'!BE38</f>
        <v>14.82</v>
      </c>
      <c r="BF38" s="87">
        <f>'Stage 2_SMFL'!BF38</f>
        <v>0</v>
      </c>
      <c r="BG38" s="87">
        <f>'Stage 2_SMFL'!BG38</f>
        <v>0</v>
      </c>
      <c r="BH38" s="87">
        <f>'Stage 2_SMFL'!BH38</f>
        <v>0</v>
      </c>
      <c r="BI38" s="87">
        <f>'Stage 2_SMFL'!BI38</f>
        <v>0</v>
      </c>
      <c r="BJ38" s="87">
        <v>8</v>
      </c>
      <c r="BK38" s="87">
        <v>5</v>
      </c>
      <c r="BL38" s="87">
        <f>'Stage 2_SMFL'!BL38</f>
        <v>0</v>
      </c>
      <c r="BM38" s="87">
        <f>'Stage 2_SMFL'!BM38</f>
        <v>0</v>
      </c>
      <c r="BN38" s="87">
        <f>'Stage 2_SMFL'!BN38</f>
        <v>0</v>
      </c>
      <c r="BO38" s="87">
        <f>'Stage 2_SMFL'!BO38</f>
        <v>1</v>
      </c>
      <c r="BP38" s="87">
        <f>'Stage 2_SMFL'!BP38</f>
        <v>0</v>
      </c>
      <c r="BQ38" s="87">
        <f>'Stage 2_SMFL'!BQ38</f>
        <v>0</v>
      </c>
      <c r="BR38" s="87">
        <f>'Stage 2_SMFL'!BR38</f>
        <v>0</v>
      </c>
      <c r="BS38" s="87">
        <f>'Stage 2_SMFL'!BS38</f>
        <v>0</v>
      </c>
    </row>
    <row r="39" spans="1:71" s="90" customFormat="1" x14ac:dyDescent="0.25">
      <c r="A39" s="110" t="s">
        <v>11</v>
      </c>
      <c r="B39" s="110">
        <f t="shared" si="6"/>
        <v>5.3400000000000007</v>
      </c>
      <c r="C39" s="110">
        <f t="shared" si="7"/>
        <v>5.3400000000000007</v>
      </c>
      <c r="D39" s="110">
        <f t="shared" si="8"/>
        <v>1.6020000000000001</v>
      </c>
      <c r="E39" s="110">
        <f t="shared" si="5"/>
        <v>99.836640000000003</v>
      </c>
      <c r="H39" s="115" t="s">
        <v>11</v>
      </c>
      <c r="I39" s="87">
        <v>0</v>
      </c>
      <c r="J39" s="87">
        <v>5.19</v>
      </c>
      <c r="K39" s="87">
        <f>'Stage 2_SMFL'!K39</f>
        <v>0</v>
      </c>
      <c r="L39" s="87">
        <f>'Stage 2_SMFL'!L39</f>
        <v>0</v>
      </c>
      <c r="M39" s="87">
        <f>'Stage 2_SMFL'!M39</f>
        <v>0</v>
      </c>
      <c r="N39" s="87">
        <v>0</v>
      </c>
      <c r="O39" s="87">
        <f>'Stage 2_SMFL'!O39</f>
        <v>0</v>
      </c>
      <c r="P39" s="87">
        <f>'Stage 2_SMFL'!P39</f>
        <v>0</v>
      </c>
      <c r="Q39" s="87">
        <v>0.15</v>
      </c>
      <c r="R39" s="87">
        <f>'Stage 2_SMFL'!R39</f>
        <v>0</v>
      </c>
      <c r="S39" s="87">
        <f>'Stage 2_SMFL'!S39</f>
        <v>0</v>
      </c>
      <c r="T39" s="87">
        <v>5.19</v>
      </c>
      <c r="U39" s="87">
        <f>'Stage 2_SMFL'!U39</f>
        <v>0</v>
      </c>
      <c r="V39" s="87">
        <f>'Stage 2_SMFL'!V39</f>
        <v>0</v>
      </c>
      <c r="W39" s="87">
        <f>'Stage 2_SMFL'!W39</f>
        <v>0</v>
      </c>
      <c r="X39" s="87">
        <f>'Stage 2_SMFL'!X39</f>
        <v>0</v>
      </c>
      <c r="Y39" s="87">
        <f>'Stage 2_SMFL'!Y39</f>
        <v>0</v>
      </c>
      <c r="Z39" s="87">
        <f>'Stage 2_SMFL'!Z39</f>
        <v>0</v>
      </c>
      <c r="AA39" s="87">
        <f>'Stage 2_SMFL'!AA39</f>
        <v>0.15</v>
      </c>
      <c r="AB39" s="87">
        <f>'Stage 2_SMFL'!AB39</f>
        <v>0</v>
      </c>
      <c r="AC39" s="87">
        <v>0</v>
      </c>
      <c r="AD39" s="87">
        <v>1</v>
      </c>
      <c r="AE39" s="87">
        <f>'Stage 2_SMFL'!AE39</f>
        <v>0</v>
      </c>
      <c r="AF39" s="87">
        <f>'Stage 2_SMFL'!AF39</f>
        <v>0</v>
      </c>
      <c r="AG39" s="87">
        <f>'Stage 2_SMFL'!AG39</f>
        <v>0</v>
      </c>
      <c r="AH39" s="87">
        <v>0</v>
      </c>
      <c r="AI39" s="87">
        <f>'Stage 2_SMFL'!AI39</f>
        <v>0</v>
      </c>
      <c r="AJ39" s="87">
        <f>'Stage 2_SMFL'!AJ39</f>
        <v>0</v>
      </c>
      <c r="AK39" s="87">
        <f>'Stage 2_SMFL'!AK39</f>
        <v>1</v>
      </c>
      <c r="AL39" s="87">
        <f>'Stage 2_SMFL'!AL39</f>
        <v>0</v>
      </c>
      <c r="AM39" s="93"/>
      <c r="AN39" s="93"/>
      <c r="AO39" s="115" t="s">
        <v>11</v>
      </c>
      <c r="AP39" s="87">
        <v>649.98</v>
      </c>
      <c r="AQ39" s="87">
        <v>218.3</v>
      </c>
      <c r="AR39" s="87">
        <f>'Stage 2_SMFL'!AR39</f>
        <v>0</v>
      </c>
      <c r="AS39" s="87">
        <f>'Stage 2_SMFL'!AS39</f>
        <v>0</v>
      </c>
      <c r="AT39" s="87">
        <f>'Stage 2_SMFL'!AT39</f>
        <v>0</v>
      </c>
      <c r="AU39" s="87">
        <v>18.12</v>
      </c>
      <c r="AV39" s="87">
        <f>'Stage 2_SMFL'!AV39</f>
        <v>0</v>
      </c>
      <c r="AW39" s="87">
        <f>'Stage 2_SMFL'!AW39</f>
        <v>0</v>
      </c>
      <c r="AX39" s="87">
        <f>'Stage 2_SMFL'!AX39</f>
        <v>0</v>
      </c>
      <c r="AY39" s="87">
        <f>'Stage 2_SMFL'!AY39</f>
        <v>0</v>
      </c>
      <c r="AZ39" s="87">
        <v>137.19</v>
      </c>
      <c r="BA39" s="87">
        <v>52.48</v>
      </c>
      <c r="BB39" s="87">
        <f>'Stage 2_SMFL'!BB39</f>
        <v>0</v>
      </c>
      <c r="BC39" s="87">
        <f>'Stage 2_SMFL'!BC39</f>
        <v>0</v>
      </c>
      <c r="BD39" s="87">
        <f>'Stage 2_SMFL'!BD39</f>
        <v>0</v>
      </c>
      <c r="BE39" s="87">
        <v>18.12</v>
      </c>
      <c r="BF39" s="87">
        <f>'Stage 2_SMFL'!BF39</f>
        <v>0</v>
      </c>
      <c r="BG39" s="87">
        <f>'Stage 2_SMFL'!BG39</f>
        <v>0</v>
      </c>
      <c r="BH39" s="87">
        <f>'Stage 2_SMFL'!BH39</f>
        <v>0</v>
      </c>
      <c r="BI39" s="87">
        <f>'Stage 2_SMFL'!BI39</f>
        <v>0</v>
      </c>
      <c r="BJ39" s="87">
        <v>8</v>
      </c>
      <c r="BK39" s="87">
        <v>5</v>
      </c>
      <c r="BL39" s="87">
        <f>'Stage 2_SMFL'!BL39</f>
        <v>0</v>
      </c>
      <c r="BM39" s="87">
        <f>'Stage 2_SMFL'!BM39</f>
        <v>0</v>
      </c>
      <c r="BN39" s="87">
        <f>'Stage 2_SMFL'!BN39</f>
        <v>0</v>
      </c>
      <c r="BO39" s="87">
        <f>'Stage 2_SMFL'!BO39</f>
        <v>1</v>
      </c>
      <c r="BP39" s="87">
        <f>'Stage 2_SMFL'!BP39</f>
        <v>0</v>
      </c>
      <c r="BQ39" s="87">
        <f>'Stage 2_SMFL'!BQ39</f>
        <v>0</v>
      </c>
      <c r="BR39" s="87">
        <f>'Stage 2_SMFL'!BR39</f>
        <v>0</v>
      </c>
      <c r="BS39" s="87">
        <f>'Stage 2_SMFL'!BS39</f>
        <v>0</v>
      </c>
    </row>
    <row r="40" spans="1:71" s="90" customFormat="1" x14ac:dyDescent="0.25">
      <c r="A40" s="110" t="s">
        <v>12</v>
      </c>
      <c r="B40" s="110">
        <f t="shared" si="6"/>
        <v>12.09</v>
      </c>
      <c r="C40" s="110">
        <f t="shared" si="7"/>
        <v>16.13</v>
      </c>
      <c r="D40" s="110">
        <f t="shared" si="8"/>
        <v>4.8389999999999995</v>
      </c>
      <c r="E40" s="110">
        <f t="shared" si="5"/>
        <v>301.56647999999996</v>
      </c>
      <c r="F40" s="84"/>
      <c r="H40" s="115" t="s">
        <v>12</v>
      </c>
      <c r="I40" s="115">
        <v>0</v>
      </c>
      <c r="J40" s="115">
        <v>13.23</v>
      </c>
      <c r="K40" s="115">
        <v>0</v>
      </c>
      <c r="L40" s="115">
        <v>0</v>
      </c>
      <c r="M40" s="115">
        <v>0</v>
      </c>
      <c r="N40" s="115">
        <v>0</v>
      </c>
      <c r="O40" s="115">
        <v>2.9</v>
      </c>
      <c r="P40" s="115">
        <v>0</v>
      </c>
      <c r="Q40" s="115">
        <v>0</v>
      </c>
      <c r="R40" s="115">
        <v>0</v>
      </c>
      <c r="S40" s="115">
        <v>0</v>
      </c>
      <c r="T40" s="115">
        <v>9.19</v>
      </c>
      <c r="U40" s="115">
        <v>0</v>
      </c>
      <c r="V40" s="115">
        <v>0</v>
      </c>
      <c r="W40" s="115">
        <v>0</v>
      </c>
      <c r="X40" s="115">
        <v>0</v>
      </c>
      <c r="Y40" s="115">
        <v>2.9</v>
      </c>
      <c r="Z40" s="115">
        <v>0</v>
      </c>
      <c r="AA40" s="115">
        <v>0</v>
      </c>
      <c r="AB40" s="115">
        <v>0</v>
      </c>
      <c r="AC40" s="115">
        <v>0</v>
      </c>
      <c r="AD40" s="115">
        <v>2</v>
      </c>
      <c r="AE40" s="115">
        <v>0</v>
      </c>
      <c r="AF40" s="115">
        <v>0</v>
      </c>
      <c r="AG40" s="115">
        <v>0</v>
      </c>
      <c r="AH40" s="115">
        <v>0</v>
      </c>
      <c r="AI40" s="115">
        <v>1</v>
      </c>
      <c r="AJ40" s="115">
        <v>0</v>
      </c>
      <c r="AK40" s="115">
        <v>0</v>
      </c>
      <c r="AL40" s="115">
        <v>0</v>
      </c>
      <c r="AM40" s="93"/>
      <c r="AN40" s="93"/>
      <c r="AO40" s="115" t="s">
        <v>12</v>
      </c>
      <c r="AP40" s="115">
        <v>0</v>
      </c>
      <c r="AQ40" s="115">
        <v>369.97</v>
      </c>
      <c r="AR40" s="115">
        <v>0</v>
      </c>
      <c r="AS40" s="115">
        <v>0</v>
      </c>
      <c r="AT40" s="115">
        <v>0</v>
      </c>
      <c r="AU40" s="115">
        <v>17.940000000000001</v>
      </c>
      <c r="AV40" s="115">
        <v>0</v>
      </c>
      <c r="AW40" s="115">
        <v>0</v>
      </c>
      <c r="AX40" s="115">
        <v>0</v>
      </c>
      <c r="AY40" s="115">
        <v>0</v>
      </c>
      <c r="AZ40" s="115">
        <v>0</v>
      </c>
      <c r="BA40" s="115">
        <v>77.39</v>
      </c>
      <c r="BB40" s="115">
        <v>0</v>
      </c>
      <c r="BC40" s="115">
        <v>0</v>
      </c>
      <c r="BD40" s="115">
        <v>0</v>
      </c>
      <c r="BE40" s="115">
        <v>17.940000000000001</v>
      </c>
      <c r="BF40" s="115">
        <v>0</v>
      </c>
      <c r="BG40" s="115">
        <v>0</v>
      </c>
      <c r="BH40" s="115">
        <v>0</v>
      </c>
      <c r="BI40" s="115">
        <v>0</v>
      </c>
      <c r="BJ40" s="115">
        <v>0</v>
      </c>
      <c r="BK40" s="115">
        <v>6</v>
      </c>
      <c r="BL40" s="115">
        <v>0</v>
      </c>
      <c r="BM40" s="115">
        <v>0</v>
      </c>
      <c r="BN40" s="115">
        <v>0</v>
      </c>
      <c r="BO40" s="115">
        <v>1</v>
      </c>
      <c r="BP40" s="115">
        <v>0</v>
      </c>
      <c r="BQ40" s="115">
        <v>0</v>
      </c>
      <c r="BR40" s="115">
        <v>0</v>
      </c>
      <c r="BS40" s="115">
        <v>0</v>
      </c>
    </row>
    <row r="41" spans="1:71" s="90" customFormat="1" x14ac:dyDescent="0.25">
      <c r="A41" s="110" t="s">
        <v>13</v>
      </c>
      <c r="B41" s="110">
        <f t="shared" si="6"/>
        <v>24.49</v>
      </c>
      <c r="C41" s="110">
        <f t="shared" si="7"/>
        <v>42.480000000000004</v>
      </c>
      <c r="D41" s="110">
        <f t="shared" si="8"/>
        <v>12.744000000000002</v>
      </c>
      <c r="E41" s="110">
        <f t="shared" si="5"/>
        <v>794.20608000000016</v>
      </c>
      <c r="F41" s="84"/>
      <c r="H41" s="115" t="s">
        <v>13</v>
      </c>
      <c r="I41" s="115">
        <v>0</v>
      </c>
      <c r="J41" s="115">
        <v>37.89</v>
      </c>
      <c r="K41" s="115">
        <v>0</v>
      </c>
      <c r="L41" s="115">
        <v>0</v>
      </c>
      <c r="M41" s="115">
        <v>0</v>
      </c>
      <c r="N41" s="115">
        <v>0</v>
      </c>
      <c r="O41" s="115">
        <v>4.59</v>
      </c>
      <c r="P41" s="115">
        <v>0</v>
      </c>
      <c r="Q41" s="115">
        <v>0</v>
      </c>
      <c r="R41" s="115">
        <v>0</v>
      </c>
      <c r="S41" s="115">
        <v>0</v>
      </c>
      <c r="T41" s="115">
        <v>19.899999999999999</v>
      </c>
      <c r="U41" s="115">
        <v>0</v>
      </c>
      <c r="V41" s="115">
        <v>0</v>
      </c>
      <c r="W41" s="115">
        <v>0</v>
      </c>
      <c r="X41" s="115">
        <v>0</v>
      </c>
      <c r="Y41" s="115">
        <v>4.59</v>
      </c>
      <c r="Z41" s="115">
        <v>0</v>
      </c>
      <c r="AA41" s="115">
        <v>0</v>
      </c>
      <c r="AB41" s="115">
        <v>0</v>
      </c>
      <c r="AC41" s="115">
        <v>0</v>
      </c>
      <c r="AD41" s="115">
        <v>3</v>
      </c>
      <c r="AE41" s="115">
        <v>0</v>
      </c>
      <c r="AF41" s="115">
        <v>0</v>
      </c>
      <c r="AG41" s="115">
        <v>0</v>
      </c>
      <c r="AH41" s="115">
        <v>0</v>
      </c>
      <c r="AI41" s="115">
        <v>1</v>
      </c>
      <c r="AJ41" s="115">
        <v>0</v>
      </c>
      <c r="AK41" s="115">
        <v>0</v>
      </c>
      <c r="AL41" s="115">
        <v>0</v>
      </c>
      <c r="AM41" s="93"/>
      <c r="AN41" s="93"/>
      <c r="AO41" s="115" t="s">
        <v>13</v>
      </c>
      <c r="AP41" s="115">
        <v>0</v>
      </c>
      <c r="AQ41" s="115">
        <v>429.03</v>
      </c>
      <c r="AR41" s="115">
        <v>0</v>
      </c>
      <c r="AS41" s="115">
        <v>0</v>
      </c>
      <c r="AT41" s="115">
        <v>0</v>
      </c>
      <c r="AU41" s="115">
        <v>23.81</v>
      </c>
      <c r="AV41" s="115">
        <v>0</v>
      </c>
      <c r="AW41" s="115">
        <v>0</v>
      </c>
      <c r="AX41" s="115">
        <v>0</v>
      </c>
      <c r="AY41" s="115">
        <v>0</v>
      </c>
      <c r="AZ41" s="115">
        <v>0</v>
      </c>
      <c r="BA41" s="115">
        <v>83.42</v>
      </c>
      <c r="BB41" s="115">
        <v>0</v>
      </c>
      <c r="BC41" s="115">
        <v>0</v>
      </c>
      <c r="BD41" s="115">
        <v>0</v>
      </c>
      <c r="BE41" s="115">
        <v>23.81</v>
      </c>
      <c r="BF41" s="115">
        <v>0</v>
      </c>
      <c r="BG41" s="115">
        <v>0</v>
      </c>
      <c r="BH41" s="115">
        <v>0</v>
      </c>
      <c r="BI41" s="115">
        <v>0</v>
      </c>
      <c r="BJ41" s="115">
        <v>0</v>
      </c>
      <c r="BK41" s="115">
        <v>7</v>
      </c>
      <c r="BL41" s="115">
        <v>0</v>
      </c>
      <c r="BM41" s="115">
        <v>0</v>
      </c>
      <c r="BN41" s="115">
        <v>0</v>
      </c>
      <c r="BO41" s="115">
        <v>1</v>
      </c>
      <c r="BP41" s="115">
        <v>0</v>
      </c>
      <c r="BQ41" s="115">
        <v>0</v>
      </c>
      <c r="BR41" s="115">
        <v>0</v>
      </c>
      <c r="BS41" s="115">
        <v>0</v>
      </c>
    </row>
    <row r="42" spans="1:71" s="90" customFormat="1" x14ac:dyDescent="0.25">
      <c r="A42" s="110" t="s">
        <v>52</v>
      </c>
      <c r="B42" s="110">
        <f t="shared" si="6"/>
        <v>6.32</v>
      </c>
      <c r="C42" s="110">
        <f t="shared" si="7"/>
        <v>6.32</v>
      </c>
      <c r="D42" s="110">
        <f t="shared" si="8"/>
        <v>1.8959999999999999</v>
      </c>
      <c r="E42" s="110">
        <f t="shared" si="5"/>
        <v>118.15871999999999</v>
      </c>
      <c r="F42" s="84"/>
      <c r="H42" s="115" t="s">
        <v>52</v>
      </c>
      <c r="I42" s="115">
        <v>0</v>
      </c>
      <c r="J42" s="115">
        <v>0</v>
      </c>
      <c r="K42" s="115">
        <v>0</v>
      </c>
      <c r="L42" s="115">
        <v>0</v>
      </c>
      <c r="M42" s="115">
        <v>0</v>
      </c>
      <c r="N42" s="115">
        <v>0</v>
      </c>
      <c r="O42" s="115">
        <v>0</v>
      </c>
      <c r="P42" s="115">
        <v>0</v>
      </c>
      <c r="Q42" s="115">
        <v>6.32</v>
      </c>
      <c r="R42" s="115">
        <v>0</v>
      </c>
      <c r="S42" s="115">
        <v>0</v>
      </c>
      <c r="T42" s="115">
        <v>0</v>
      </c>
      <c r="U42" s="115">
        <v>0</v>
      </c>
      <c r="V42" s="115">
        <v>0</v>
      </c>
      <c r="W42" s="115">
        <v>0</v>
      </c>
      <c r="X42" s="115">
        <v>0</v>
      </c>
      <c r="Y42" s="115">
        <v>0</v>
      </c>
      <c r="Z42" s="115">
        <v>0</v>
      </c>
      <c r="AA42" s="115">
        <v>6.32</v>
      </c>
      <c r="AB42" s="115">
        <v>0</v>
      </c>
      <c r="AC42" s="115">
        <v>0</v>
      </c>
      <c r="AD42" s="115">
        <v>0</v>
      </c>
      <c r="AE42" s="115">
        <v>0</v>
      </c>
      <c r="AF42" s="115">
        <v>0</v>
      </c>
      <c r="AG42" s="115">
        <v>0</v>
      </c>
      <c r="AH42" s="115">
        <v>0</v>
      </c>
      <c r="AI42" s="115">
        <v>0</v>
      </c>
      <c r="AJ42" s="115">
        <v>0</v>
      </c>
      <c r="AK42" s="115">
        <v>1</v>
      </c>
      <c r="AL42" s="115">
        <v>0</v>
      </c>
      <c r="AM42" s="93"/>
      <c r="AN42" s="93"/>
      <c r="AO42" s="115" t="s">
        <v>52</v>
      </c>
      <c r="AP42" s="115">
        <v>0</v>
      </c>
      <c r="AQ42" s="115">
        <v>495.33</v>
      </c>
      <c r="AR42" s="115">
        <v>0</v>
      </c>
      <c r="AS42" s="115">
        <v>0</v>
      </c>
      <c r="AT42" s="115">
        <v>0</v>
      </c>
      <c r="AU42" s="115">
        <v>29.07</v>
      </c>
      <c r="AV42" s="115">
        <v>0</v>
      </c>
      <c r="AW42" s="115">
        <v>0</v>
      </c>
      <c r="AX42" s="115">
        <v>0</v>
      </c>
      <c r="AY42" s="115">
        <v>0</v>
      </c>
      <c r="AZ42" s="115">
        <v>0</v>
      </c>
      <c r="BA42" s="115">
        <v>93.35</v>
      </c>
      <c r="BB42" s="115">
        <v>0</v>
      </c>
      <c r="BC42" s="115">
        <v>0</v>
      </c>
      <c r="BD42" s="115">
        <v>0</v>
      </c>
      <c r="BE42" s="115">
        <v>29.07</v>
      </c>
      <c r="BF42" s="115">
        <v>0</v>
      </c>
      <c r="BG42" s="115">
        <v>0</v>
      </c>
      <c r="BH42" s="115">
        <v>0</v>
      </c>
      <c r="BI42" s="115">
        <v>0</v>
      </c>
      <c r="BJ42" s="115">
        <v>0</v>
      </c>
      <c r="BK42" s="115">
        <v>8</v>
      </c>
      <c r="BL42" s="115">
        <v>0</v>
      </c>
      <c r="BM42" s="115">
        <v>0</v>
      </c>
      <c r="BN42" s="115">
        <v>0</v>
      </c>
      <c r="BO42" s="115">
        <v>1</v>
      </c>
      <c r="BP42" s="115">
        <v>0</v>
      </c>
      <c r="BQ42" s="115">
        <v>0</v>
      </c>
      <c r="BR42" s="115">
        <v>0</v>
      </c>
      <c r="BS42" s="115">
        <v>0</v>
      </c>
    </row>
    <row r="43" spans="1:71" s="90" customFormat="1" x14ac:dyDescent="0.25">
      <c r="A43" s="110" t="s">
        <v>14</v>
      </c>
      <c r="B43" s="110">
        <f t="shared" si="6"/>
        <v>8.0399999999999991</v>
      </c>
      <c r="C43" s="110">
        <f t="shared" si="7"/>
        <v>8.0399999999999991</v>
      </c>
      <c r="D43" s="110">
        <f t="shared" si="8"/>
        <v>2.4119999999999995</v>
      </c>
      <c r="E43" s="110">
        <f t="shared" si="5"/>
        <v>150.31583999999998</v>
      </c>
      <c r="F43" s="84"/>
      <c r="H43" s="115" t="s">
        <v>14</v>
      </c>
      <c r="I43" s="115">
        <v>0</v>
      </c>
      <c r="J43" s="115">
        <v>0</v>
      </c>
      <c r="K43" s="115">
        <v>0</v>
      </c>
      <c r="L43" s="115">
        <v>0</v>
      </c>
      <c r="M43" s="115">
        <v>0</v>
      </c>
      <c r="N43" s="115">
        <v>0</v>
      </c>
      <c r="O43" s="115">
        <v>8.0399999999999991</v>
      </c>
      <c r="P43" s="115">
        <v>0</v>
      </c>
      <c r="Q43" s="115">
        <v>0</v>
      </c>
      <c r="R43" s="115">
        <v>0</v>
      </c>
      <c r="S43" s="115">
        <v>0</v>
      </c>
      <c r="T43" s="115">
        <v>0</v>
      </c>
      <c r="U43" s="115">
        <v>0</v>
      </c>
      <c r="V43" s="115">
        <v>0</v>
      </c>
      <c r="W43" s="115">
        <v>0</v>
      </c>
      <c r="X43" s="115">
        <v>0</v>
      </c>
      <c r="Y43" s="115">
        <v>8.0399999999999991</v>
      </c>
      <c r="Z43" s="115">
        <v>0</v>
      </c>
      <c r="AA43" s="115">
        <v>0</v>
      </c>
      <c r="AB43" s="115">
        <v>0</v>
      </c>
      <c r="AC43" s="115">
        <v>0</v>
      </c>
      <c r="AD43" s="115">
        <v>0</v>
      </c>
      <c r="AE43" s="115">
        <v>0</v>
      </c>
      <c r="AF43" s="115">
        <v>0</v>
      </c>
      <c r="AG43" s="115">
        <v>0</v>
      </c>
      <c r="AH43" s="115">
        <v>0</v>
      </c>
      <c r="AI43" s="115">
        <v>1</v>
      </c>
      <c r="AJ43" s="115">
        <v>0</v>
      </c>
      <c r="AK43" s="115">
        <v>0</v>
      </c>
      <c r="AL43" s="115">
        <v>0</v>
      </c>
      <c r="AM43" s="93"/>
      <c r="AN43" s="93"/>
      <c r="AO43" s="115" t="s">
        <v>14</v>
      </c>
      <c r="AP43" s="115">
        <v>0</v>
      </c>
      <c r="AQ43" s="115">
        <v>601.69000000000005</v>
      </c>
      <c r="AR43" s="115">
        <v>0</v>
      </c>
      <c r="AS43" s="115">
        <v>0</v>
      </c>
      <c r="AT43" s="115">
        <v>0</v>
      </c>
      <c r="AU43" s="115">
        <v>35.18</v>
      </c>
      <c r="AV43" s="115">
        <v>0</v>
      </c>
      <c r="AW43" s="115">
        <v>0</v>
      </c>
      <c r="AX43" s="115">
        <v>0</v>
      </c>
      <c r="AY43" s="115">
        <v>0</v>
      </c>
      <c r="AZ43" s="115">
        <v>0</v>
      </c>
      <c r="BA43" s="115">
        <v>114.21</v>
      </c>
      <c r="BB43" s="115">
        <v>0</v>
      </c>
      <c r="BC43" s="115">
        <v>0</v>
      </c>
      <c r="BD43" s="115">
        <v>0</v>
      </c>
      <c r="BE43" s="115">
        <v>35.18</v>
      </c>
      <c r="BF43" s="115">
        <v>0</v>
      </c>
      <c r="BG43" s="115">
        <v>0</v>
      </c>
      <c r="BH43" s="115">
        <v>0</v>
      </c>
      <c r="BI43" s="115">
        <v>0</v>
      </c>
      <c r="BJ43" s="115">
        <v>0</v>
      </c>
      <c r="BK43" s="115">
        <v>8</v>
      </c>
      <c r="BL43" s="115">
        <v>0</v>
      </c>
      <c r="BM43" s="115">
        <v>0</v>
      </c>
      <c r="BN43" s="115">
        <v>0</v>
      </c>
      <c r="BO43" s="115">
        <v>1</v>
      </c>
      <c r="BP43" s="115">
        <v>0</v>
      </c>
      <c r="BQ43" s="115">
        <v>0</v>
      </c>
      <c r="BR43" s="115">
        <v>0</v>
      </c>
      <c r="BS43" s="115">
        <v>0</v>
      </c>
    </row>
    <row r="44" spans="1:71" s="90" customFormat="1" x14ac:dyDescent="0.25">
      <c r="A44" s="110" t="s">
        <v>15</v>
      </c>
      <c r="B44" s="110">
        <f t="shared" si="6"/>
        <v>9.8000000000000007</v>
      </c>
      <c r="C44" s="110">
        <f t="shared" si="7"/>
        <v>9.8000000000000007</v>
      </c>
      <c r="D44" s="110">
        <f t="shared" si="8"/>
        <v>2.94</v>
      </c>
      <c r="E44" s="110">
        <f t="shared" si="5"/>
        <v>183.2208</v>
      </c>
      <c r="F44" s="84"/>
      <c r="H44" s="115" t="s">
        <v>15</v>
      </c>
      <c r="I44" s="115">
        <v>0</v>
      </c>
      <c r="J44" s="115">
        <v>0</v>
      </c>
      <c r="K44" s="115">
        <v>0</v>
      </c>
      <c r="L44" s="115">
        <v>0</v>
      </c>
      <c r="M44" s="115">
        <v>0</v>
      </c>
      <c r="N44" s="115">
        <v>0</v>
      </c>
      <c r="O44" s="115">
        <v>9.8000000000000007</v>
      </c>
      <c r="P44" s="115">
        <v>0</v>
      </c>
      <c r="Q44" s="115">
        <v>0</v>
      </c>
      <c r="R44" s="115">
        <v>0</v>
      </c>
      <c r="S44" s="115">
        <v>0</v>
      </c>
      <c r="T44" s="115">
        <v>0</v>
      </c>
      <c r="U44" s="115">
        <v>0</v>
      </c>
      <c r="V44" s="115">
        <v>0</v>
      </c>
      <c r="W44" s="115">
        <v>0</v>
      </c>
      <c r="X44" s="115">
        <v>0</v>
      </c>
      <c r="Y44" s="115">
        <v>9.8000000000000007</v>
      </c>
      <c r="Z44" s="115">
        <v>0</v>
      </c>
      <c r="AA44" s="115">
        <v>0</v>
      </c>
      <c r="AB44" s="115">
        <v>0</v>
      </c>
      <c r="AC44" s="115">
        <v>0</v>
      </c>
      <c r="AD44" s="115">
        <v>0</v>
      </c>
      <c r="AE44" s="115">
        <v>0</v>
      </c>
      <c r="AF44" s="115">
        <v>0</v>
      </c>
      <c r="AG44" s="115">
        <v>0</v>
      </c>
      <c r="AH44" s="115">
        <v>0</v>
      </c>
      <c r="AI44" s="115">
        <v>1</v>
      </c>
      <c r="AJ44" s="115">
        <v>0</v>
      </c>
      <c r="AK44" s="115">
        <v>0</v>
      </c>
      <c r="AL44" s="115">
        <v>0</v>
      </c>
      <c r="AM44" s="93"/>
      <c r="AN44" s="93"/>
      <c r="AO44" s="115" t="s">
        <v>15</v>
      </c>
      <c r="AP44" s="115">
        <v>0</v>
      </c>
      <c r="AQ44" s="115">
        <v>645.49</v>
      </c>
      <c r="AR44" s="115">
        <v>0</v>
      </c>
      <c r="AS44" s="115">
        <v>0</v>
      </c>
      <c r="AT44" s="115">
        <v>0</v>
      </c>
      <c r="AU44" s="115">
        <v>38.76</v>
      </c>
      <c r="AV44" s="115">
        <v>0</v>
      </c>
      <c r="AW44" s="115">
        <v>0</v>
      </c>
      <c r="AX44" s="115">
        <v>0</v>
      </c>
      <c r="AY44" s="115">
        <v>0</v>
      </c>
      <c r="AZ44" s="115">
        <v>0</v>
      </c>
      <c r="BA44" s="115">
        <v>105.4</v>
      </c>
      <c r="BB44" s="115">
        <v>0</v>
      </c>
      <c r="BC44" s="115">
        <v>0</v>
      </c>
      <c r="BD44" s="115">
        <v>0</v>
      </c>
      <c r="BE44" s="115">
        <v>38.76</v>
      </c>
      <c r="BF44" s="115">
        <v>0</v>
      </c>
      <c r="BG44" s="115">
        <v>0</v>
      </c>
      <c r="BH44" s="115">
        <v>0</v>
      </c>
      <c r="BI44" s="115">
        <v>0</v>
      </c>
      <c r="BJ44" s="115">
        <v>0</v>
      </c>
      <c r="BK44" s="115">
        <v>10</v>
      </c>
      <c r="BL44" s="115">
        <v>0</v>
      </c>
      <c r="BM44" s="115">
        <v>0</v>
      </c>
      <c r="BN44" s="115">
        <v>0</v>
      </c>
      <c r="BO44" s="115">
        <v>1</v>
      </c>
      <c r="BP44" s="115">
        <v>0</v>
      </c>
      <c r="BQ44" s="115">
        <v>0</v>
      </c>
      <c r="BR44" s="115">
        <v>0</v>
      </c>
      <c r="BS44" s="115">
        <v>0</v>
      </c>
    </row>
    <row r="45" spans="1:71" s="90" customFormat="1" x14ac:dyDescent="0.25">
      <c r="A45" s="110" t="s">
        <v>16</v>
      </c>
      <c r="B45" s="110">
        <f t="shared" si="6"/>
        <v>11.62</v>
      </c>
      <c r="C45" s="110">
        <f t="shared" si="7"/>
        <v>11.62</v>
      </c>
      <c r="D45" s="110">
        <f t="shared" si="8"/>
        <v>3.4859999999999998</v>
      </c>
      <c r="E45" s="110">
        <f t="shared" si="5"/>
        <v>217.24751999999998</v>
      </c>
      <c r="F45" s="84"/>
      <c r="H45" s="115" t="s">
        <v>16</v>
      </c>
      <c r="I45" s="115">
        <v>0</v>
      </c>
      <c r="J45" s="115">
        <v>0</v>
      </c>
      <c r="K45" s="115">
        <v>0</v>
      </c>
      <c r="L45" s="115">
        <v>0</v>
      </c>
      <c r="M45" s="115">
        <v>0</v>
      </c>
      <c r="N45" s="115">
        <v>0</v>
      </c>
      <c r="O45" s="115">
        <v>0</v>
      </c>
      <c r="P45" s="115">
        <v>0</v>
      </c>
      <c r="Q45" s="115">
        <v>11.62</v>
      </c>
      <c r="R45" s="115">
        <v>0</v>
      </c>
      <c r="S45" s="115">
        <v>0</v>
      </c>
      <c r="T45" s="115">
        <v>0</v>
      </c>
      <c r="U45" s="115">
        <v>0</v>
      </c>
      <c r="V45" s="115">
        <v>0</v>
      </c>
      <c r="W45" s="115">
        <v>0</v>
      </c>
      <c r="X45" s="115">
        <v>0</v>
      </c>
      <c r="Y45" s="115">
        <v>0</v>
      </c>
      <c r="Z45" s="115">
        <v>0</v>
      </c>
      <c r="AA45" s="115">
        <v>11.62</v>
      </c>
      <c r="AB45" s="115">
        <v>0</v>
      </c>
      <c r="AC45" s="115">
        <v>0</v>
      </c>
      <c r="AD45" s="115">
        <v>0</v>
      </c>
      <c r="AE45" s="115">
        <v>0</v>
      </c>
      <c r="AF45" s="115">
        <v>0</v>
      </c>
      <c r="AG45" s="115">
        <v>0</v>
      </c>
      <c r="AH45" s="115">
        <v>0</v>
      </c>
      <c r="AI45" s="115">
        <v>0</v>
      </c>
      <c r="AJ45" s="115">
        <v>0</v>
      </c>
      <c r="AK45" s="115">
        <v>1</v>
      </c>
      <c r="AL45" s="115">
        <v>0</v>
      </c>
      <c r="AM45" s="93"/>
      <c r="AN45" s="93"/>
      <c r="AO45" s="115" t="s">
        <v>16</v>
      </c>
      <c r="AP45" s="115">
        <v>0</v>
      </c>
      <c r="AQ45" s="115">
        <v>777.23</v>
      </c>
      <c r="AR45" s="115">
        <v>0</v>
      </c>
      <c r="AS45" s="115">
        <v>0</v>
      </c>
      <c r="AT45" s="115">
        <v>0</v>
      </c>
      <c r="AU45" s="115">
        <v>47.57</v>
      </c>
      <c r="AV45" s="115">
        <v>0</v>
      </c>
      <c r="AW45" s="115">
        <v>0</v>
      </c>
      <c r="AX45" s="115">
        <v>0</v>
      </c>
      <c r="AY45" s="115">
        <v>0</v>
      </c>
      <c r="AZ45" s="115">
        <v>0</v>
      </c>
      <c r="BA45" s="115">
        <v>116.01</v>
      </c>
      <c r="BB45" s="115">
        <v>0</v>
      </c>
      <c r="BC45" s="115">
        <v>0</v>
      </c>
      <c r="BD45" s="115">
        <v>0</v>
      </c>
      <c r="BE45" s="115">
        <v>47.57</v>
      </c>
      <c r="BF45" s="115">
        <v>0</v>
      </c>
      <c r="BG45" s="115">
        <v>0</v>
      </c>
      <c r="BH45" s="115">
        <v>0</v>
      </c>
      <c r="BI45" s="115">
        <v>0</v>
      </c>
      <c r="BJ45" s="115">
        <v>0</v>
      </c>
      <c r="BK45" s="115">
        <v>14</v>
      </c>
      <c r="BL45" s="115">
        <v>0</v>
      </c>
      <c r="BM45" s="115">
        <v>0</v>
      </c>
      <c r="BN45" s="115">
        <v>0</v>
      </c>
      <c r="BO45" s="115">
        <v>1</v>
      </c>
      <c r="BP45" s="115">
        <v>0</v>
      </c>
      <c r="BQ45" s="115">
        <v>0</v>
      </c>
      <c r="BR45" s="115">
        <v>0</v>
      </c>
      <c r="BS45" s="115">
        <v>0</v>
      </c>
    </row>
    <row r="46" spans="1:71" s="90" customFormat="1" x14ac:dyDescent="0.25">
      <c r="A46" s="110" t="s">
        <v>24</v>
      </c>
      <c r="B46" s="110">
        <f t="shared" si="6"/>
        <v>12.84</v>
      </c>
      <c r="C46" s="110">
        <f t="shared" si="7"/>
        <v>12.84</v>
      </c>
      <c r="D46" s="110">
        <f t="shared" si="8"/>
        <v>3.8519999999999999</v>
      </c>
      <c r="E46" s="110">
        <f t="shared" si="5"/>
        <v>240.05663999999999</v>
      </c>
      <c r="F46" s="84"/>
      <c r="H46" s="115" t="s">
        <v>24</v>
      </c>
      <c r="I46" s="115">
        <v>0</v>
      </c>
      <c r="J46" s="115">
        <v>0</v>
      </c>
      <c r="K46" s="115">
        <v>0</v>
      </c>
      <c r="L46" s="115">
        <v>0</v>
      </c>
      <c r="M46" s="115">
        <v>0</v>
      </c>
      <c r="N46" s="115">
        <v>0</v>
      </c>
      <c r="O46" s="115">
        <v>0</v>
      </c>
      <c r="P46" s="115">
        <v>0</v>
      </c>
      <c r="Q46" s="115">
        <v>12.84</v>
      </c>
      <c r="R46" s="115">
        <v>0</v>
      </c>
      <c r="S46" s="115">
        <v>0</v>
      </c>
      <c r="T46" s="115">
        <v>0</v>
      </c>
      <c r="U46" s="115">
        <v>0</v>
      </c>
      <c r="V46" s="115">
        <v>0</v>
      </c>
      <c r="W46" s="115">
        <v>0</v>
      </c>
      <c r="X46" s="115">
        <v>0</v>
      </c>
      <c r="Y46" s="115">
        <v>0</v>
      </c>
      <c r="Z46" s="115">
        <v>0</v>
      </c>
      <c r="AA46" s="115">
        <v>12.84</v>
      </c>
      <c r="AB46" s="115">
        <v>0</v>
      </c>
      <c r="AC46" s="115">
        <v>0</v>
      </c>
      <c r="AD46" s="115">
        <v>0</v>
      </c>
      <c r="AE46" s="115">
        <v>0</v>
      </c>
      <c r="AF46" s="115">
        <v>0</v>
      </c>
      <c r="AG46" s="115">
        <v>0</v>
      </c>
      <c r="AH46" s="115">
        <v>0</v>
      </c>
      <c r="AI46" s="115">
        <v>0</v>
      </c>
      <c r="AJ46" s="115">
        <v>0</v>
      </c>
      <c r="AK46" s="115">
        <v>1</v>
      </c>
      <c r="AL46" s="115">
        <v>0</v>
      </c>
      <c r="AM46" s="93"/>
      <c r="AN46" s="93"/>
      <c r="AO46" s="115" t="s">
        <v>24</v>
      </c>
      <c r="AP46" s="115">
        <v>0</v>
      </c>
      <c r="AQ46" s="115">
        <v>874.19</v>
      </c>
      <c r="AR46" s="115">
        <v>0</v>
      </c>
      <c r="AS46" s="115">
        <v>0</v>
      </c>
      <c r="AT46" s="115">
        <v>0</v>
      </c>
      <c r="AU46" s="115">
        <v>54.55</v>
      </c>
      <c r="AV46" s="115">
        <v>0</v>
      </c>
      <c r="AW46" s="115">
        <v>0</v>
      </c>
      <c r="AX46" s="115">
        <v>0</v>
      </c>
      <c r="AY46" s="115">
        <v>0</v>
      </c>
      <c r="AZ46" s="115">
        <v>0</v>
      </c>
      <c r="BA46" s="115">
        <v>123.74</v>
      </c>
      <c r="BB46" s="115">
        <v>0</v>
      </c>
      <c r="BC46" s="115">
        <v>0</v>
      </c>
      <c r="BD46" s="115">
        <v>0</v>
      </c>
      <c r="BE46" s="115">
        <v>49.95</v>
      </c>
      <c r="BF46" s="115">
        <v>0</v>
      </c>
      <c r="BG46" s="115">
        <v>0</v>
      </c>
      <c r="BH46" s="115">
        <v>0</v>
      </c>
      <c r="BI46" s="115">
        <v>0</v>
      </c>
      <c r="BJ46" s="115">
        <v>0</v>
      </c>
      <c r="BK46" s="115">
        <v>18</v>
      </c>
      <c r="BL46" s="115">
        <v>0</v>
      </c>
      <c r="BM46" s="115">
        <v>0</v>
      </c>
      <c r="BN46" s="115">
        <v>0</v>
      </c>
      <c r="BO46" s="115">
        <v>2</v>
      </c>
      <c r="BP46" s="115">
        <v>0</v>
      </c>
      <c r="BQ46" s="115">
        <v>0</v>
      </c>
      <c r="BR46" s="115">
        <v>0</v>
      </c>
      <c r="BS46" s="115">
        <v>0</v>
      </c>
    </row>
    <row r="47" spans="1:71" s="90" customFormat="1" x14ac:dyDescent="0.25">
      <c r="A47" s="110" t="s">
        <v>53</v>
      </c>
      <c r="B47" s="110">
        <f t="shared" si="6"/>
        <v>14.67</v>
      </c>
      <c r="C47" s="110">
        <f t="shared" si="7"/>
        <v>14.67</v>
      </c>
      <c r="D47" s="110">
        <f t="shared" si="8"/>
        <v>4.4009999999999998</v>
      </c>
      <c r="E47" s="110">
        <f t="shared" si="5"/>
        <v>274.27031999999997</v>
      </c>
      <c r="F47" s="84"/>
      <c r="H47" s="115" t="s">
        <v>53</v>
      </c>
      <c r="I47" s="115">
        <v>0</v>
      </c>
      <c r="J47" s="115">
        <v>0</v>
      </c>
      <c r="K47" s="115">
        <v>0</v>
      </c>
      <c r="L47" s="115">
        <v>0</v>
      </c>
      <c r="M47" s="115">
        <v>0</v>
      </c>
      <c r="N47" s="115">
        <v>0</v>
      </c>
      <c r="O47" s="115">
        <v>1.08</v>
      </c>
      <c r="P47" s="115">
        <v>0</v>
      </c>
      <c r="Q47" s="115">
        <v>13.59</v>
      </c>
      <c r="R47" s="115">
        <v>0</v>
      </c>
      <c r="S47" s="115">
        <v>0</v>
      </c>
      <c r="T47" s="115">
        <v>0</v>
      </c>
      <c r="U47" s="115">
        <v>0</v>
      </c>
      <c r="V47" s="115">
        <v>0</v>
      </c>
      <c r="W47" s="115">
        <v>0</v>
      </c>
      <c r="X47" s="115">
        <v>0</v>
      </c>
      <c r="Y47" s="115">
        <v>1.08</v>
      </c>
      <c r="Z47" s="115">
        <v>0</v>
      </c>
      <c r="AA47" s="115">
        <v>13.59</v>
      </c>
      <c r="AB47" s="115">
        <v>0</v>
      </c>
      <c r="AC47" s="115">
        <v>0</v>
      </c>
      <c r="AD47" s="115">
        <v>0</v>
      </c>
      <c r="AE47" s="115">
        <v>0</v>
      </c>
      <c r="AF47" s="115">
        <v>0</v>
      </c>
      <c r="AG47" s="115">
        <v>0</v>
      </c>
      <c r="AH47" s="115">
        <v>0</v>
      </c>
      <c r="AI47" s="115">
        <v>1</v>
      </c>
      <c r="AJ47" s="115">
        <v>0</v>
      </c>
      <c r="AK47" s="115">
        <v>1</v>
      </c>
      <c r="AL47" s="115">
        <v>0</v>
      </c>
      <c r="AM47" s="93"/>
      <c r="AN47" s="93"/>
      <c r="AO47" s="115" t="s">
        <v>53</v>
      </c>
      <c r="AP47" s="115">
        <v>0</v>
      </c>
      <c r="AQ47" s="115">
        <v>982.59</v>
      </c>
      <c r="AR47" s="115">
        <v>0</v>
      </c>
      <c r="AS47" s="115">
        <v>0</v>
      </c>
      <c r="AT47" s="115">
        <v>0</v>
      </c>
      <c r="AU47" s="115">
        <v>65.040000000000006</v>
      </c>
      <c r="AV47" s="115">
        <v>0</v>
      </c>
      <c r="AW47" s="115">
        <v>0</v>
      </c>
      <c r="AX47" s="115">
        <v>0</v>
      </c>
      <c r="AY47" s="115">
        <v>0</v>
      </c>
      <c r="AZ47" s="115">
        <v>0</v>
      </c>
      <c r="BA47" s="115">
        <v>136.72</v>
      </c>
      <c r="BB47" s="115">
        <v>0</v>
      </c>
      <c r="BC47" s="115">
        <v>0</v>
      </c>
      <c r="BD47" s="115">
        <v>0</v>
      </c>
      <c r="BE47" s="115">
        <v>56.08</v>
      </c>
      <c r="BF47" s="115">
        <v>0</v>
      </c>
      <c r="BG47" s="115">
        <v>0</v>
      </c>
      <c r="BH47" s="115">
        <v>0</v>
      </c>
      <c r="BI47" s="115">
        <v>0</v>
      </c>
      <c r="BJ47" s="115">
        <v>0</v>
      </c>
      <c r="BK47" s="115">
        <v>16</v>
      </c>
      <c r="BL47" s="115">
        <v>0</v>
      </c>
      <c r="BM47" s="115">
        <v>0</v>
      </c>
      <c r="BN47" s="115">
        <v>0</v>
      </c>
      <c r="BO47" s="115">
        <v>2</v>
      </c>
      <c r="BP47" s="115">
        <v>0</v>
      </c>
      <c r="BQ47" s="115">
        <v>0</v>
      </c>
      <c r="BR47" s="115">
        <v>0</v>
      </c>
      <c r="BS47" s="115">
        <v>0</v>
      </c>
    </row>
    <row r="48" spans="1:71" s="90" customFormat="1" x14ac:dyDescent="0.25">
      <c r="A48" s="110" t="s">
        <v>54</v>
      </c>
      <c r="B48" s="110">
        <f t="shared" si="6"/>
        <v>16.53</v>
      </c>
      <c r="C48" s="110">
        <f t="shared" si="7"/>
        <v>16.53</v>
      </c>
      <c r="D48" s="110">
        <f t="shared" si="8"/>
        <v>4.9590000000000005</v>
      </c>
      <c r="E48" s="110">
        <f t="shared" si="5"/>
        <v>309.04488000000003</v>
      </c>
      <c r="F48" s="84"/>
      <c r="H48" s="115" t="s">
        <v>54</v>
      </c>
      <c r="I48" s="115">
        <v>0</v>
      </c>
      <c r="J48" s="115">
        <v>0</v>
      </c>
      <c r="K48" s="115">
        <v>0</v>
      </c>
      <c r="L48" s="115">
        <v>0</v>
      </c>
      <c r="M48" s="115">
        <v>0</v>
      </c>
      <c r="N48" s="115">
        <v>0</v>
      </c>
      <c r="O48" s="115">
        <v>2.8</v>
      </c>
      <c r="P48" s="115">
        <v>0</v>
      </c>
      <c r="Q48" s="115">
        <v>13.73</v>
      </c>
      <c r="R48" s="115">
        <v>0</v>
      </c>
      <c r="S48" s="115">
        <v>0</v>
      </c>
      <c r="T48" s="115">
        <v>0</v>
      </c>
      <c r="U48" s="115">
        <v>0</v>
      </c>
      <c r="V48" s="115">
        <v>0</v>
      </c>
      <c r="W48" s="115">
        <v>0</v>
      </c>
      <c r="X48" s="115">
        <v>0</v>
      </c>
      <c r="Y48" s="115">
        <v>2.8</v>
      </c>
      <c r="Z48" s="115">
        <v>0</v>
      </c>
      <c r="AA48" s="115">
        <v>13.73</v>
      </c>
      <c r="AB48" s="115">
        <v>0</v>
      </c>
      <c r="AC48" s="115">
        <v>0</v>
      </c>
      <c r="AD48" s="115">
        <v>0</v>
      </c>
      <c r="AE48" s="115">
        <v>0</v>
      </c>
      <c r="AF48" s="115">
        <v>0</v>
      </c>
      <c r="AG48" s="115">
        <v>0</v>
      </c>
      <c r="AH48" s="115">
        <v>0</v>
      </c>
      <c r="AI48" s="115">
        <v>1</v>
      </c>
      <c r="AJ48" s="115">
        <v>0</v>
      </c>
      <c r="AK48" s="115">
        <v>1</v>
      </c>
      <c r="AL48" s="115">
        <v>0</v>
      </c>
      <c r="AM48" s="93"/>
      <c r="AN48" s="93"/>
      <c r="AO48" s="115" t="s">
        <v>54</v>
      </c>
      <c r="AP48" s="115">
        <v>0</v>
      </c>
      <c r="AQ48" s="115">
        <v>1120.95</v>
      </c>
      <c r="AR48" s="115">
        <v>0</v>
      </c>
      <c r="AS48" s="115">
        <v>0</v>
      </c>
      <c r="AT48" s="115">
        <v>0</v>
      </c>
      <c r="AU48" s="115">
        <v>80.489999999999995</v>
      </c>
      <c r="AV48" s="115">
        <v>0</v>
      </c>
      <c r="AW48" s="115">
        <v>0</v>
      </c>
      <c r="AX48" s="115">
        <v>0</v>
      </c>
      <c r="AY48" s="115">
        <v>0</v>
      </c>
      <c r="AZ48" s="115">
        <v>0</v>
      </c>
      <c r="BA48" s="115">
        <v>144.97</v>
      </c>
      <c r="BB48" s="115">
        <v>0</v>
      </c>
      <c r="BC48" s="115">
        <v>0</v>
      </c>
      <c r="BD48" s="115">
        <v>0</v>
      </c>
      <c r="BE48" s="115">
        <v>61.83</v>
      </c>
      <c r="BF48" s="115">
        <v>0</v>
      </c>
      <c r="BG48" s="115">
        <v>0</v>
      </c>
      <c r="BH48" s="115">
        <v>0</v>
      </c>
      <c r="BI48" s="115">
        <v>0</v>
      </c>
      <c r="BJ48" s="115">
        <v>0</v>
      </c>
      <c r="BK48" s="115">
        <v>19</v>
      </c>
      <c r="BL48" s="115">
        <v>0</v>
      </c>
      <c r="BM48" s="115">
        <v>0</v>
      </c>
      <c r="BN48" s="115">
        <v>0</v>
      </c>
      <c r="BO48" s="115">
        <v>3</v>
      </c>
      <c r="BP48" s="115">
        <v>0</v>
      </c>
      <c r="BQ48" s="115">
        <v>0</v>
      </c>
      <c r="BR48" s="115">
        <v>0</v>
      </c>
      <c r="BS48" s="115">
        <v>0</v>
      </c>
    </row>
    <row r="49" spans="1:71" s="90" customFormat="1" x14ac:dyDescent="0.25">
      <c r="A49" s="110" t="s">
        <v>55</v>
      </c>
      <c r="B49" s="110">
        <f t="shared" si="6"/>
        <v>18.419999999999998</v>
      </c>
      <c r="C49" s="110">
        <f t="shared" si="7"/>
        <v>18.419999999999998</v>
      </c>
      <c r="D49" s="110">
        <f t="shared" si="8"/>
        <v>5.5259999999999989</v>
      </c>
      <c r="E49" s="110">
        <f t="shared" si="5"/>
        <v>344.38031999999993</v>
      </c>
      <c r="F49" s="84"/>
      <c r="H49" s="115" t="s">
        <v>55</v>
      </c>
      <c r="I49" s="115">
        <v>0</v>
      </c>
      <c r="J49" s="115">
        <v>0</v>
      </c>
      <c r="K49" s="115">
        <v>0</v>
      </c>
      <c r="L49" s="115">
        <v>0</v>
      </c>
      <c r="M49" s="115">
        <v>0</v>
      </c>
      <c r="N49" s="115">
        <v>0</v>
      </c>
      <c r="O49" s="115">
        <v>4.5599999999999996</v>
      </c>
      <c r="P49" s="115">
        <v>0</v>
      </c>
      <c r="Q49" s="115">
        <v>13.86</v>
      </c>
      <c r="R49" s="115">
        <v>0</v>
      </c>
      <c r="S49" s="115">
        <v>0</v>
      </c>
      <c r="T49" s="115">
        <v>0</v>
      </c>
      <c r="U49" s="115">
        <v>0</v>
      </c>
      <c r="V49" s="115">
        <v>0</v>
      </c>
      <c r="W49" s="115">
        <v>0</v>
      </c>
      <c r="X49" s="115">
        <v>0</v>
      </c>
      <c r="Y49" s="115">
        <v>4.5599999999999996</v>
      </c>
      <c r="Z49" s="115">
        <v>0</v>
      </c>
      <c r="AA49" s="115">
        <v>13.86</v>
      </c>
      <c r="AB49" s="115">
        <v>0</v>
      </c>
      <c r="AC49" s="115">
        <v>0</v>
      </c>
      <c r="AD49" s="115">
        <v>0</v>
      </c>
      <c r="AE49" s="115">
        <v>0</v>
      </c>
      <c r="AF49" s="115">
        <v>0</v>
      </c>
      <c r="AG49" s="115">
        <v>0</v>
      </c>
      <c r="AH49" s="115">
        <v>0</v>
      </c>
      <c r="AI49" s="115">
        <v>1</v>
      </c>
      <c r="AJ49" s="115">
        <v>0</v>
      </c>
      <c r="AK49" s="115">
        <v>1</v>
      </c>
      <c r="AL49" s="115">
        <v>0</v>
      </c>
      <c r="AM49" s="93"/>
      <c r="AN49" s="93"/>
      <c r="AO49" s="115" t="s">
        <v>55</v>
      </c>
      <c r="AP49" s="115">
        <v>0</v>
      </c>
      <c r="AQ49" s="115">
        <v>1466.07</v>
      </c>
      <c r="AR49" s="115">
        <v>0</v>
      </c>
      <c r="AS49" s="115">
        <v>0</v>
      </c>
      <c r="AT49" s="115">
        <v>0</v>
      </c>
      <c r="AU49" s="115">
        <v>96.32</v>
      </c>
      <c r="AV49" s="115">
        <v>0</v>
      </c>
      <c r="AW49" s="115">
        <v>0</v>
      </c>
      <c r="AX49" s="115">
        <v>0</v>
      </c>
      <c r="AY49" s="115">
        <v>0</v>
      </c>
      <c r="AZ49" s="115">
        <v>0</v>
      </c>
      <c r="BA49" s="115">
        <v>151.28</v>
      </c>
      <c r="BB49" s="115">
        <v>0</v>
      </c>
      <c r="BC49" s="115">
        <v>0</v>
      </c>
      <c r="BD49" s="115">
        <v>0</v>
      </c>
      <c r="BE49" s="115">
        <v>66.3</v>
      </c>
      <c r="BF49" s="115">
        <v>0</v>
      </c>
      <c r="BG49" s="115">
        <v>0</v>
      </c>
      <c r="BH49" s="115">
        <v>0</v>
      </c>
      <c r="BI49" s="115">
        <v>0</v>
      </c>
      <c r="BJ49" s="115">
        <v>0</v>
      </c>
      <c r="BK49" s="115">
        <v>26</v>
      </c>
      <c r="BL49" s="115">
        <v>0</v>
      </c>
      <c r="BM49" s="115">
        <v>0</v>
      </c>
      <c r="BN49" s="115">
        <v>0</v>
      </c>
      <c r="BO49" s="115">
        <v>3</v>
      </c>
      <c r="BP49" s="115">
        <v>0</v>
      </c>
      <c r="BQ49" s="115">
        <v>0</v>
      </c>
      <c r="BR49" s="115">
        <v>0</v>
      </c>
      <c r="BS49" s="115">
        <v>0</v>
      </c>
    </row>
    <row r="50" spans="1:71" s="90" customFormat="1" x14ac:dyDescent="0.25">
      <c r="A50" s="110" t="s">
        <v>56</v>
      </c>
      <c r="B50" s="110">
        <f t="shared" si="6"/>
        <v>20.34</v>
      </c>
      <c r="C50" s="110">
        <f t="shared" si="7"/>
        <v>20.34</v>
      </c>
      <c r="D50" s="110">
        <f t="shared" si="8"/>
        <v>6.1019999999999994</v>
      </c>
      <c r="E50" s="110">
        <f t="shared" si="5"/>
        <v>380.27663999999999</v>
      </c>
      <c r="F50" s="84"/>
      <c r="H50" s="115" t="s">
        <v>56</v>
      </c>
      <c r="I50" s="115">
        <v>0</v>
      </c>
      <c r="J50" s="115">
        <v>0</v>
      </c>
      <c r="K50" s="115">
        <v>0</v>
      </c>
      <c r="L50" s="115">
        <v>0</v>
      </c>
      <c r="M50" s="115">
        <v>0</v>
      </c>
      <c r="N50" s="115">
        <v>0</v>
      </c>
      <c r="O50" s="115">
        <v>6.34</v>
      </c>
      <c r="P50" s="115">
        <v>0</v>
      </c>
      <c r="Q50" s="115">
        <v>14</v>
      </c>
      <c r="R50" s="115">
        <v>0</v>
      </c>
      <c r="S50" s="115">
        <v>0</v>
      </c>
      <c r="T50" s="115">
        <v>0</v>
      </c>
      <c r="U50" s="115">
        <v>0</v>
      </c>
      <c r="V50" s="115">
        <v>0</v>
      </c>
      <c r="W50" s="115">
        <v>0</v>
      </c>
      <c r="X50" s="115">
        <v>0</v>
      </c>
      <c r="Y50" s="115">
        <v>6.34</v>
      </c>
      <c r="Z50" s="115">
        <v>0</v>
      </c>
      <c r="AA50" s="115">
        <v>14</v>
      </c>
      <c r="AB50" s="115">
        <v>0</v>
      </c>
      <c r="AC50" s="115">
        <v>0</v>
      </c>
      <c r="AD50" s="115">
        <v>0</v>
      </c>
      <c r="AE50" s="115">
        <v>0</v>
      </c>
      <c r="AF50" s="115">
        <v>0</v>
      </c>
      <c r="AG50" s="115">
        <v>0</v>
      </c>
      <c r="AH50" s="115">
        <v>0</v>
      </c>
      <c r="AI50" s="115">
        <v>1</v>
      </c>
      <c r="AJ50" s="115">
        <v>0</v>
      </c>
      <c r="AK50" s="115">
        <v>1</v>
      </c>
      <c r="AL50" s="115">
        <v>0</v>
      </c>
      <c r="AM50" s="93"/>
      <c r="AN50" s="93"/>
      <c r="AO50" s="115" t="s">
        <v>56</v>
      </c>
      <c r="AP50" s="115">
        <v>0</v>
      </c>
      <c r="AQ50" s="115">
        <v>1716.69</v>
      </c>
      <c r="AR50" s="115">
        <v>0</v>
      </c>
      <c r="AS50" s="115">
        <v>0</v>
      </c>
      <c r="AT50" s="115">
        <v>0</v>
      </c>
      <c r="AU50" s="115">
        <v>111.33</v>
      </c>
      <c r="AV50" s="115">
        <v>0</v>
      </c>
      <c r="AW50" s="115">
        <v>0</v>
      </c>
      <c r="AX50" s="115">
        <v>0</v>
      </c>
      <c r="AY50" s="115">
        <v>0</v>
      </c>
      <c r="AZ50" s="115">
        <v>0</v>
      </c>
      <c r="BA50" s="115">
        <v>162.77000000000001</v>
      </c>
      <c r="BB50" s="115">
        <v>0</v>
      </c>
      <c r="BC50" s="115">
        <v>0</v>
      </c>
      <c r="BD50" s="115">
        <v>0</v>
      </c>
      <c r="BE50" s="115">
        <v>72.31</v>
      </c>
      <c r="BF50" s="115">
        <v>0</v>
      </c>
      <c r="BG50" s="115">
        <v>0</v>
      </c>
      <c r="BH50" s="115">
        <v>0</v>
      </c>
      <c r="BI50" s="115">
        <v>0</v>
      </c>
      <c r="BJ50" s="115">
        <v>0</v>
      </c>
      <c r="BK50" s="115">
        <v>33</v>
      </c>
      <c r="BL50" s="115">
        <v>0</v>
      </c>
      <c r="BM50" s="115">
        <v>0</v>
      </c>
      <c r="BN50" s="115">
        <v>0</v>
      </c>
      <c r="BO50" s="115">
        <v>3</v>
      </c>
      <c r="BP50" s="115">
        <v>0</v>
      </c>
      <c r="BQ50" s="115">
        <v>0</v>
      </c>
      <c r="BR50" s="115">
        <v>0</v>
      </c>
      <c r="BS50" s="115">
        <v>0</v>
      </c>
    </row>
    <row r="51" spans="1:71" s="90" customFormat="1" x14ac:dyDescent="0.25">
      <c r="A51" s="30"/>
      <c r="B51" s="30"/>
      <c r="C51" s="30"/>
      <c r="D51" s="30"/>
      <c r="E51" s="30"/>
      <c r="H51" s="93"/>
      <c r="I51" s="93"/>
      <c r="J51" s="93"/>
      <c r="K51" s="93"/>
      <c r="L51" s="93"/>
      <c r="M51" s="93"/>
      <c r="N51" s="93"/>
      <c r="O51" s="93"/>
      <c r="P51" s="93"/>
      <c r="Q51" s="93"/>
      <c r="R51" s="93"/>
      <c r="S51" s="93"/>
      <c r="T51" s="93"/>
      <c r="U51" s="93"/>
      <c r="V51" s="93"/>
      <c r="W51" s="93"/>
      <c r="X51" s="93"/>
      <c r="Y51" s="93"/>
      <c r="Z51" s="93"/>
      <c r="AA51" s="93"/>
      <c r="AB51" s="93"/>
      <c r="AC51" s="93"/>
      <c r="AD51" s="93"/>
      <c r="AE51" s="93"/>
      <c r="AF51" s="93"/>
      <c r="AG51" s="93"/>
      <c r="AH51" s="93"/>
      <c r="AI51" s="93"/>
      <c r="AJ51" s="93"/>
      <c r="AK51" s="93"/>
      <c r="AL51" s="93"/>
      <c r="AM51" s="93"/>
      <c r="AN51" s="93"/>
      <c r="AO51" s="93"/>
      <c r="AP51" s="93"/>
      <c r="AQ51" s="93"/>
      <c r="AR51" s="93"/>
      <c r="AS51" s="93"/>
      <c r="AT51" s="93"/>
      <c r="AU51" s="93"/>
      <c r="AV51" s="93"/>
      <c r="AW51" s="93"/>
      <c r="AX51" s="93"/>
      <c r="AY51" s="93"/>
      <c r="AZ51" s="93"/>
      <c r="BA51" s="93"/>
      <c r="BB51" s="93"/>
      <c r="BC51" s="93"/>
      <c r="BD51" s="93"/>
      <c r="BE51" s="93"/>
      <c r="BF51" s="93"/>
      <c r="BG51" s="93"/>
      <c r="BH51" s="93"/>
      <c r="BI51" s="93"/>
      <c r="BJ51" s="93"/>
      <c r="BK51" s="93"/>
      <c r="BL51" s="93"/>
      <c r="BM51" s="93"/>
      <c r="BN51" s="93"/>
      <c r="BO51" s="93"/>
      <c r="BP51" s="93"/>
      <c r="BQ51" s="93"/>
      <c r="BR51" s="93"/>
      <c r="BS51" s="93"/>
    </row>
    <row r="52" spans="1:71" s="90" customFormat="1" x14ac:dyDescent="0.25">
      <c r="H52" s="84" t="s">
        <v>71</v>
      </c>
      <c r="I52" s="84"/>
      <c r="J52" s="84"/>
      <c r="K52" s="84"/>
      <c r="L52" s="84"/>
      <c r="M52" s="84"/>
      <c r="N52" s="84"/>
      <c r="O52" s="84"/>
      <c r="P52" s="84"/>
      <c r="Q52" s="84"/>
      <c r="R52" s="84"/>
      <c r="S52" s="84"/>
      <c r="T52" s="84"/>
      <c r="U52" s="84"/>
      <c r="V52" s="84"/>
      <c r="W52" s="84"/>
      <c r="X52" s="84"/>
      <c r="Y52" s="84"/>
      <c r="Z52" s="84"/>
      <c r="AA52" s="84"/>
      <c r="AB52" s="84"/>
      <c r="AC52" s="84"/>
      <c r="AD52" s="84"/>
      <c r="AE52" s="84"/>
      <c r="AF52" s="84"/>
      <c r="AG52" s="84"/>
      <c r="AH52" s="84"/>
      <c r="AI52" s="84"/>
      <c r="AJ52" s="84"/>
      <c r="AK52" s="84"/>
      <c r="AL52" s="84"/>
      <c r="AM52" s="93"/>
      <c r="AN52" s="93"/>
      <c r="AO52" s="84" t="s">
        <v>68</v>
      </c>
      <c r="AP52" s="84"/>
      <c r="AQ52" s="84"/>
      <c r="AR52" s="84"/>
      <c r="AS52" s="84"/>
      <c r="AT52" s="84"/>
      <c r="AU52" s="84"/>
      <c r="AV52" s="84"/>
      <c r="AW52" s="84"/>
      <c r="AX52" s="84"/>
      <c r="AY52" s="84"/>
      <c r="AZ52" s="84"/>
      <c r="BA52" s="84"/>
      <c r="BB52" s="84"/>
      <c r="BC52" s="84"/>
      <c r="BD52" s="84"/>
      <c r="BE52" s="84"/>
      <c r="BF52" s="84"/>
      <c r="BG52" s="84"/>
      <c r="BH52" s="84"/>
      <c r="BI52" s="84"/>
    </row>
    <row r="53" spans="1:71" s="90" customFormat="1" ht="15.75" x14ac:dyDescent="0.25">
      <c r="A53" s="260" t="s">
        <v>8</v>
      </c>
      <c r="B53" s="260"/>
      <c r="C53" s="260"/>
      <c r="D53" s="260"/>
      <c r="E53" s="260"/>
      <c r="H53" s="115"/>
      <c r="I53" s="115" t="s">
        <v>40</v>
      </c>
      <c r="J53" s="115" t="s">
        <v>40</v>
      </c>
      <c r="K53" s="115" t="s">
        <v>40</v>
      </c>
      <c r="L53" s="115" t="s">
        <v>40</v>
      </c>
      <c r="M53" s="115" t="s">
        <v>40</v>
      </c>
      <c r="N53" s="115" t="s">
        <v>40</v>
      </c>
      <c r="O53" s="115" t="s">
        <v>40</v>
      </c>
      <c r="P53" s="115" t="s">
        <v>40</v>
      </c>
      <c r="Q53" s="115" t="s">
        <v>40</v>
      </c>
      <c r="R53" s="115" t="s">
        <v>40</v>
      </c>
      <c r="S53" s="115" t="s">
        <v>41</v>
      </c>
      <c r="T53" s="115" t="s">
        <v>41</v>
      </c>
      <c r="U53" s="115" t="s">
        <v>41</v>
      </c>
      <c r="V53" s="115" t="s">
        <v>41</v>
      </c>
      <c r="W53" s="115" t="s">
        <v>41</v>
      </c>
      <c r="X53" s="115" t="s">
        <v>41</v>
      </c>
      <c r="Y53" s="115" t="s">
        <v>41</v>
      </c>
      <c r="Z53" s="115" t="s">
        <v>41</v>
      </c>
      <c r="AA53" s="115" t="s">
        <v>41</v>
      </c>
      <c r="AB53" s="115" t="s">
        <v>41</v>
      </c>
      <c r="AC53" s="115" t="s">
        <v>42</v>
      </c>
      <c r="AD53" s="115" t="s">
        <v>42</v>
      </c>
      <c r="AE53" s="115" t="s">
        <v>42</v>
      </c>
      <c r="AF53" s="115" t="s">
        <v>42</v>
      </c>
      <c r="AG53" s="115" t="s">
        <v>42</v>
      </c>
      <c r="AH53" s="115" t="s">
        <v>42</v>
      </c>
      <c r="AI53" s="115" t="s">
        <v>42</v>
      </c>
      <c r="AJ53" s="115" t="s">
        <v>42</v>
      </c>
      <c r="AK53" s="115" t="s">
        <v>42</v>
      </c>
      <c r="AL53" s="115" t="s">
        <v>42</v>
      </c>
      <c r="AM53" s="93"/>
      <c r="AN53" s="93"/>
      <c r="AO53" s="115"/>
      <c r="AP53" s="115" t="s">
        <v>40</v>
      </c>
      <c r="AQ53" s="115" t="s">
        <v>40</v>
      </c>
      <c r="AR53" s="115" t="s">
        <v>40</v>
      </c>
      <c r="AS53" s="115" t="s">
        <v>40</v>
      </c>
      <c r="AT53" s="115" t="s">
        <v>40</v>
      </c>
      <c r="AU53" s="115" t="s">
        <v>40</v>
      </c>
      <c r="AV53" s="115" t="s">
        <v>40</v>
      </c>
      <c r="AW53" s="115" t="s">
        <v>40</v>
      </c>
      <c r="AX53" s="115" t="s">
        <v>40</v>
      </c>
      <c r="AY53" s="115" t="s">
        <v>40</v>
      </c>
      <c r="AZ53" s="115" t="s">
        <v>41</v>
      </c>
      <c r="BA53" s="115" t="s">
        <v>41</v>
      </c>
      <c r="BB53" s="115" t="s">
        <v>41</v>
      </c>
      <c r="BC53" s="115" t="s">
        <v>41</v>
      </c>
      <c r="BD53" s="115" t="s">
        <v>41</v>
      </c>
      <c r="BE53" s="115" t="s">
        <v>41</v>
      </c>
      <c r="BF53" s="115" t="s">
        <v>41</v>
      </c>
      <c r="BG53" s="115" t="s">
        <v>41</v>
      </c>
      <c r="BH53" s="115" t="s">
        <v>41</v>
      </c>
      <c r="BI53" s="115" t="s">
        <v>41</v>
      </c>
      <c r="BJ53" s="115" t="s">
        <v>42</v>
      </c>
      <c r="BK53" s="115" t="s">
        <v>42</v>
      </c>
      <c r="BL53" s="115" t="s">
        <v>42</v>
      </c>
      <c r="BM53" s="115" t="s">
        <v>42</v>
      </c>
      <c r="BN53" s="115" t="s">
        <v>42</v>
      </c>
      <c r="BO53" s="115" t="s">
        <v>42</v>
      </c>
      <c r="BP53" s="115" t="s">
        <v>42</v>
      </c>
      <c r="BQ53" s="115" t="s">
        <v>42</v>
      </c>
      <c r="BR53" s="115" t="s">
        <v>42</v>
      </c>
      <c r="BS53" s="115" t="s">
        <v>42</v>
      </c>
    </row>
    <row r="54" spans="1:71" s="90" customFormat="1" ht="45.75" thickBot="1" x14ac:dyDescent="0.3">
      <c r="A54" s="85" t="s">
        <v>4</v>
      </c>
      <c r="B54" s="104" t="s">
        <v>17</v>
      </c>
      <c r="C54" s="104" t="s">
        <v>5</v>
      </c>
      <c r="D54" s="103" t="s">
        <v>0</v>
      </c>
      <c r="E54" s="104" t="s">
        <v>7</v>
      </c>
      <c r="H54" s="28" t="s">
        <v>4</v>
      </c>
      <c r="I54" s="28" t="s">
        <v>43</v>
      </c>
      <c r="J54" s="28" t="s">
        <v>44</v>
      </c>
      <c r="K54" s="28" t="s">
        <v>57</v>
      </c>
      <c r="L54" s="28" t="s">
        <v>50</v>
      </c>
      <c r="M54" s="28" t="s">
        <v>47</v>
      </c>
      <c r="N54" s="28" t="s">
        <v>48</v>
      </c>
      <c r="O54" s="28" t="s">
        <v>46</v>
      </c>
      <c r="P54" s="28" t="s">
        <v>51</v>
      </c>
      <c r="Q54" s="28" t="s">
        <v>49</v>
      </c>
      <c r="R54" s="28" t="s">
        <v>45</v>
      </c>
      <c r="S54" s="28" t="s">
        <v>43</v>
      </c>
      <c r="T54" s="28" t="s">
        <v>44</v>
      </c>
      <c r="U54" s="28" t="s">
        <v>57</v>
      </c>
      <c r="V54" s="28" t="s">
        <v>50</v>
      </c>
      <c r="W54" s="28" t="s">
        <v>47</v>
      </c>
      <c r="X54" s="28" t="s">
        <v>48</v>
      </c>
      <c r="Y54" s="28" t="s">
        <v>46</v>
      </c>
      <c r="Z54" s="28" t="s">
        <v>51</v>
      </c>
      <c r="AA54" s="28" t="s">
        <v>49</v>
      </c>
      <c r="AB54" s="28" t="s">
        <v>45</v>
      </c>
      <c r="AC54" s="28" t="s">
        <v>43</v>
      </c>
      <c r="AD54" s="28" t="s">
        <v>44</v>
      </c>
      <c r="AE54" s="28" t="s">
        <v>57</v>
      </c>
      <c r="AF54" s="28" t="s">
        <v>50</v>
      </c>
      <c r="AG54" s="28" t="s">
        <v>47</v>
      </c>
      <c r="AH54" s="28" t="s">
        <v>48</v>
      </c>
      <c r="AI54" s="28" t="s">
        <v>46</v>
      </c>
      <c r="AJ54" s="28" t="s">
        <v>51</v>
      </c>
      <c r="AK54" s="28" t="s">
        <v>49</v>
      </c>
      <c r="AL54" s="28" t="s">
        <v>45</v>
      </c>
      <c r="AM54" s="93"/>
      <c r="AN54" s="93"/>
      <c r="AO54" s="28" t="s">
        <v>4</v>
      </c>
      <c r="AP54" s="28" t="s">
        <v>43</v>
      </c>
      <c r="AQ54" s="28" t="s">
        <v>44</v>
      </c>
      <c r="AR54" s="28" t="s">
        <v>57</v>
      </c>
      <c r="AS54" s="28" t="s">
        <v>50</v>
      </c>
      <c r="AT54" s="28" t="s">
        <v>47</v>
      </c>
      <c r="AU54" s="28" t="s">
        <v>48</v>
      </c>
      <c r="AV54" s="28" t="s">
        <v>46</v>
      </c>
      <c r="AW54" s="28" t="s">
        <v>51</v>
      </c>
      <c r="AX54" s="28" t="s">
        <v>49</v>
      </c>
      <c r="AY54" s="28" t="s">
        <v>45</v>
      </c>
      <c r="AZ54" s="28" t="s">
        <v>43</v>
      </c>
      <c r="BA54" s="28" t="s">
        <v>44</v>
      </c>
      <c r="BB54" s="28" t="s">
        <v>57</v>
      </c>
      <c r="BC54" s="28" t="s">
        <v>50</v>
      </c>
      <c r="BD54" s="28" t="s">
        <v>47</v>
      </c>
      <c r="BE54" s="28" t="s">
        <v>48</v>
      </c>
      <c r="BF54" s="28" t="s">
        <v>46</v>
      </c>
      <c r="BG54" s="28" t="s">
        <v>51</v>
      </c>
      <c r="BH54" s="28" t="s">
        <v>49</v>
      </c>
      <c r="BI54" s="28" t="s">
        <v>45</v>
      </c>
      <c r="BJ54" s="28" t="s">
        <v>43</v>
      </c>
      <c r="BK54" s="28" t="s">
        <v>44</v>
      </c>
      <c r="BL54" s="28" t="s">
        <v>57</v>
      </c>
      <c r="BM54" s="28" t="s">
        <v>50</v>
      </c>
      <c r="BN54" s="28" t="s">
        <v>47</v>
      </c>
      <c r="BO54" s="28" t="s">
        <v>48</v>
      </c>
      <c r="BP54" s="28" t="s">
        <v>46</v>
      </c>
      <c r="BQ54" s="28" t="s">
        <v>51</v>
      </c>
      <c r="BR54" s="28" t="s">
        <v>49</v>
      </c>
      <c r="BS54" s="28" t="s">
        <v>45</v>
      </c>
    </row>
    <row r="55" spans="1:71" s="90" customFormat="1" x14ac:dyDescent="0.25">
      <c r="A55" s="110" t="s">
        <v>9</v>
      </c>
      <c r="B55" s="110">
        <f>IF($D$5="P",SUM(AZ37:BB37),SUM(AZ37:BI37))</f>
        <v>175.61999999999998</v>
      </c>
      <c r="C55" s="110">
        <f>IF($D$5="P",SUM(AP37:AR37),SUM(AP37:AY37))</f>
        <v>902.91999999999985</v>
      </c>
      <c r="D55" s="110">
        <f>IF($D$5="P",$B$8*SUM(AP37:AR37)+$B$9*SUM(AP55:AR55),$B$8*SUM(AP37:AY37)+$B$9*SUM(AP55:AY55))</f>
        <v>442.83799999999991</v>
      </c>
      <c r="E55" s="110">
        <f t="shared" ref="E55:E68" si="9">D55*$B$5</f>
        <v>27597.664159999993</v>
      </c>
      <c r="H55" s="87" t="s">
        <v>9</v>
      </c>
      <c r="I55" s="87">
        <f>'Stage 2_SMFL'!I55</f>
        <v>59.51</v>
      </c>
      <c r="J55" s="87">
        <f>'Stage 2_SMFL'!J55</f>
        <v>186.15</v>
      </c>
      <c r="K55" s="87">
        <f>'Stage 2_SMFL'!K55</f>
        <v>0</v>
      </c>
      <c r="L55" s="87">
        <f>'Stage 2_SMFL'!L55</f>
        <v>0</v>
      </c>
      <c r="M55" s="87">
        <f>'Stage 2_SMFL'!M55</f>
        <v>0</v>
      </c>
      <c r="N55" s="87">
        <f>'Stage 2_SMFL'!N55</f>
        <v>0</v>
      </c>
      <c r="O55" s="87">
        <f>'Stage 2_SMFL'!O55</f>
        <v>0</v>
      </c>
      <c r="P55" s="87">
        <f>'Stage 2_SMFL'!P55</f>
        <v>0</v>
      </c>
      <c r="Q55" s="87">
        <f>'Stage 2_SMFL'!Q55</f>
        <v>0</v>
      </c>
      <c r="R55" s="87">
        <f>'Stage 2_SMFL'!R55</f>
        <v>0</v>
      </c>
      <c r="S55" s="87">
        <f>'Stage 2_SMFL'!S55</f>
        <v>23.55</v>
      </c>
      <c r="T55" s="87">
        <f>'Stage 2_SMFL'!T55</f>
        <v>49.67</v>
      </c>
      <c r="U55" s="87">
        <f>'Stage 2_SMFL'!U55</f>
        <v>0</v>
      </c>
      <c r="V55" s="87">
        <f>'Stage 2_SMFL'!V55</f>
        <v>0</v>
      </c>
      <c r="W55" s="87">
        <f>'Stage 2_SMFL'!W55</f>
        <v>0</v>
      </c>
      <c r="X55" s="87">
        <f>'Stage 2_SMFL'!X55</f>
        <v>0</v>
      </c>
      <c r="Y55" s="87">
        <f>'Stage 2_SMFL'!Y55</f>
        <v>0</v>
      </c>
      <c r="Z55" s="87">
        <f>'Stage 2_SMFL'!Z55</f>
        <v>0</v>
      </c>
      <c r="AA55" s="87">
        <f>'Stage 2_SMFL'!AA55</f>
        <v>0</v>
      </c>
      <c r="AB55" s="87">
        <f>'Stage 2_SMFL'!AB55</f>
        <v>0</v>
      </c>
      <c r="AC55" s="87">
        <f>'Stage 2_SMFL'!AC55</f>
        <v>3</v>
      </c>
      <c r="AD55" s="87">
        <f>'Stage 2_SMFL'!AD55</f>
        <v>7</v>
      </c>
      <c r="AE55" s="87">
        <f>'Stage 2_SMFL'!AE55</f>
        <v>0</v>
      </c>
      <c r="AF55" s="87">
        <f>'Stage 2_SMFL'!AF55</f>
        <v>0</v>
      </c>
      <c r="AG55" s="87">
        <f>'Stage 2_SMFL'!AG55</f>
        <v>0</v>
      </c>
      <c r="AH55" s="87">
        <f>'Stage 2_SMFL'!AH55</f>
        <v>0</v>
      </c>
      <c r="AI55" s="87">
        <f>'Stage 2_SMFL'!AI55</f>
        <v>0</v>
      </c>
      <c r="AJ55" s="87">
        <f>'Stage 2_SMFL'!AJ55</f>
        <v>0</v>
      </c>
      <c r="AK55" s="87">
        <f>'Stage 2_SMFL'!AK55</f>
        <v>0</v>
      </c>
      <c r="AL55" s="87">
        <f>'Stage 2_SMFL'!AL55</f>
        <v>0</v>
      </c>
      <c r="AM55" s="93"/>
      <c r="AN55" s="93"/>
      <c r="AO55" s="87" t="s">
        <v>9</v>
      </c>
      <c r="AP55" s="87">
        <f>'Stage 2_SMFL'!AP55</f>
        <v>59.51</v>
      </c>
      <c r="AQ55" s="87">
        <f>'Stage 2_SMFL'!AQ55</f>
        <v>186.15</v>
      </c>
      <c r="AR55" s="87">
        <f>'Stage 2_SMFL'!AR55</f>
        <v>0</v>
      </c>
      <c r="AS55" s="87">
        <f>'Stage 2_SMFL'!AS55</f>
        <v>0</v>
      </c>
      <c r="AT55" s="87">
        <f>'Stage 2_SMFL'!AT55</f>
        <v>0</v>
      </c>
      <c r="AU55" s="87">
        <f>'Stage 2_SMFL'!AU55</f>
        <v>0</v>
      </c>
      <c r="AV55" s="87">
        <f>'Stage 2_SMFL'!AV55</f>
        <v>0</v>
      </c>
      <c r="AW55" s="87">
        <f>'Stage 2_SMFL'!AW55</f>
        <v>0</v>
      </c>
      <c r="AX55" s="87">
        <f>'Stage 2_SMFL'!AX55</f>
        <v>0</v>
      </c>
      <c r="AY55" s="87">
        <f>'Stage 2_SMFL'!AY55</f>
        <v>0</v>
      </c>
      <c r="AZ55" s="87">
        <f>'Stage 2_SMFL'!AZ55</f>
        <v>23.55</v>
      </c>
      <c r="BA55" s="87">
        <f>'Stage 2_SMFL'!BA55</f>
        <v>49.67</v>
      </c>
      <c r="BB55" s="87">
        <f>'Stage 2_SMFL'!BB55</f>
        <v>0</v>
      </c>
      <c r="BC55" s="87">
        <f>'Stage 2_SMFL'!BC55</f>
        <v>0</v>
      </c>
      <c r="BD55" s="87">
        <f>'Stage 2_SMFL'!BD55</f>
        <v>0</v>
      </c>
      <c r="BE55" s="87">
        <f>'Stage 2_SMFL'!BE55</f>
        <v>0</v>
      </c>
      <c r="BF55" s="87">
        <f>'Stage 2_SMFL'!BF55</f>
        <v>0</v>
      </c>
      <c r="BG55" s="87">
        <f>'Stage 2_SMFL'!BG55</f>
        <v>0</v>
      </c>
      <c r="BH55" s="87">
        <f>'Stage 2_SMFL'!BH55</f>
        <v>0</v>
      </c>
      <c r="BI55" s="87">
        <f>'Stage 2_SMFL'!BI55</f>
        <v>0</v>
      </c>
      <c r="BJ55" s="87">
        <f>'Stage 2_SMFL'!BJ55</f>
        <v>3</v>
      </c>
      <c r="BK55" s="87">
        <f>'Stage 2_SMFL'!BK55</f>
        <v>7</v>
      </c>
      <c r="BL55" s="87">
        <f>'Stage 2_SMFL'!BL55</f>
        <v>0</v>
      </c>
      <c r="BM55" s="87">
        <f>'Stage 2_SMFL'!BM55</f>
        <v>0</v>
      </c>
      <c r="BN55" s="87">
        <f>'Stage 2_SMFL'!BN55</f>
        <v>0</v>
      </c>
      <c r="BO55" s="87">
        <f>'Stage 2_SMFL'!BO55</f>
        <v>0</v>
      </c>
      <c r="BP55" s="87">
        <f>'Stage 2_SMFL'!BP55</f>
        <v>0</v>
      </c>
      <c r="BQ55" s="87">
        <f>'Stage 2_SMFL'!BQ55</f>
        <v>0</v>
      </c>
      <c r="BR55" s="87">
        <f>'Stage 2_SMFL'!BR55</f>
        <v>0</v>
      </c>
      <c r="BS55" s="87">
        <f>'Stage 2_SMFL'!BS55</f>
        <v>0</v>
      </c>
    </row>
    <row r="56" spans="1:71" s="90" customFormat="1" x14ac:dyDescent="0.25">
      <c r="A56" s="110" t="s">
        <v>10</v>
      </c>
      <c r="B56" s="110">
        <f t="shared" ref="B56:B68" si="10">IF($D$5="P",SUM(AZ38:BB38),SUM(AZ38:BI38))</f>
        <v>177.12</v>
      </c>
      <c r="C56" s="110">
        <f t="shared" ref="C56:C68" si="11">IF($D$5="P",SUM(AP38:AR38),SUM(AP38:AY38))</f>
        <v>740.33</v>
      </c>
      <c r="D56" s="110">
        <f t="shared" ref="D56:D68" si="12">IF($D$5="P",$B$8*SUM(AP38:AR38)+$B$9*SUM(AP56:AR56),$B$8*SUM(AP38:AY38)+$B$9*SUM(AP56:AY56))</f>
        <v>359.30600000000004</v>
      </c>
      <c r="E56" s="110">
        <f t="shared" si="9"/>
        <v>22391.949920000003</v>
      </c>
      <c r="H56" s="115" t="s">
        <v>10</v>
      </c>
      <c r="I56" s="87">
        <v>196.01</v>
      </c>
      <c r="J56" s="87">
        <v>0</v>
      </c>
      <c r="K56" s="87">
        <f>'Stage 2_SMFL'!K56</f>
        <v>0</v>
      </c>
      <c r="L56" s="87">
        <f>'Stage 2_SMFL'!L56</f>
        <v>0</v>
      </c>
      <c r="M56" s="87">
        <f>'Stage 2_SMFL'!M56</f>
        <v>0</v>
      </c>
      <c r="N56" s="87">
        <f>'Stage 2_SMFL'!N56</f>
        <v>0</v>
      </c>
      <c r="O56" s="87">
        <f>'Stage 2_SMFL'!O56</f>
        <v>0</v>
      </c>
      <c r="P56" s="87">
        <f>'Stage 2_SMFL'!P56</f>
        <v>0</v>
      </c>
      <c r="Q56" s="87">
        <f>'Stage 2_SMFL'!Q56</f>
        <v>0</v>
      </c>
      <c r="R56" s="87">
        <f>'Stage 2_SMFL'!R56</f>
        <v>0</v>
      </c>
      <c r="S56" s="87">
        <v>64.67</v>
      </c>
      <c r="T56" s="87">
        <v>0</v>
      </c>
      <c r="U56" s="87">
        <f>'Stage 2_SMFL'!U56</f>
        <v>0</v>
      </c>
      <c r="V56" s="87">
        <f>'Stage 2_SMFL'!V56</f>
        <v>0</v>
      </c>
      <c r="W56" s="87">
        <f>'Stage 2_SMFL'!W56</f>
        <v>0</v>
      </c>
      <c r="X56" s="87">
        <f>'Stage 2_SMFL'!X56</f>
        <v>0</v>
      </c>
      <c r="Y56" s="87">
        <f>'Stage 2_SMFL'!Y56</f>
        <v>0</v>
      </c>
      <c r="Z56" s="87">
        <f>'Stage 2_SMFL'!Z56</f>
        <v>0</v>
      </c>
      <c r="AA56" s="87">
        <f>'Stage 2_SMFL'!AA56</f>
        <v>0</v>
      </c>
      <c r="AB56" s="87">
        <f>'Stage 2_SMFL'!AB56</f>
        <v>0</v>
      </c>
      <c r="AC56" s="87">
        <v>5</v>
      </c>
      <c r="AD56" s="87">
        <v>0</v>
      </c>
      <c r="AE56" s="87">
        <f>'Stage 2_SMFL'!AE56</f>
        <v>0</v>
      </c>
      <c r="AF56" s="87">
        <f>'Stage 2_SMFL'!AF56</f>
        <v>0</v>
      </c>
      <c r="AG56" s="87">
        <f>'Stage 2_SMFL'!AG56</f>
        <v>0</v>
      </c>
      <c r="AH56" s="87">
        <f>'Stage 2_SMFL'!AH56</f>
        <v>0</v>
      </c>
      <c r="AI56" s="87">
        <f>'Stage 2_SMFL'!AI56</f>
        <v>0</v>
      </c>
      <c r="AJ56" s="87">
        <f>'Stage 2_SMFL'!AJ56</f>
        <v>0</v>
      </c>
      <c r="AK56" s="87">
        <f>'Stage 2_SMFL'!AK56</f>
        <v>0</v>
      </c>
      <c r="AL56" s="87">
        <f>'Stage 2_SMFL'!AL56</f>
        <v>0</v>
      </c>
      <c r="AM56" s="93"/>
      <c r="AN56" s="93"/>
      <c r="AO56" s="115" t="s">
        <v>10</v>
      </c>
      <c r="AP56" s="87">
        <v>196.01</v>
      </c>
      <c r="AQ56" s="87">
        <v>0</v>
      </c>
      <c r="AR56" s="87">
        <v>0</v>
      </c>
      <c r="AS56" s="87">
        <v>0</v>
      </c>
      <c r="AT56" s="87">
        <v>0</v>
      </c>
      <c r="AU56" s="87">
        <v>0</v>
      </c>
      <c r="AV56" s="87">
        <v>0</v>
      </c>
      <c r="AW56" s="87">
        <v>0</v>
      </c>
      <c r="AX56" s="87">
        <v>0</v>
      </c>
      <c r="AY56" s="87">
        <v>0</v>
      </c>
      <c r="AZ56" s="87">
        <v>64.67</v>
      </c>
      <c r="BA56" s="87">
        <v>0</v>
      </c>
      <c r="BB56" s="87">
        <v>0</v>
      </c>
      <c r="BC56" s="87">
        <v>0</v>
      </c>
      <c r="BD56" s="87">
        <v>0</v>
      </c>
      <c r="BE56" s="87">
        <v>0</v>
      </c>
      <c r="BF56" s="87">
        <v>0</v>
      </c>
      <c r="BG56" s="87">
        <v>0</v>
      </c>
      <c r="BH56" s="87">
        <v>0</v>
      </c>
      <c r="BI56" s="87">
        <v>0</v>
      </c>
      <c r="BJ56" s="87">
        <v>5</v>
      </c>
      <c r="BK56" s="87">
        <v>0</v>
      </c>
      <c r="BL56" s="87">
        <v>0</v>
      </c>
      <c r="BM56" s="87">
        <v>0</v>
      </c>
      <c r="BN56" s="87">
        <v>0</v>
      </c>
      <c r="BO56" s="87">
        <v>0</v>
      </c>
      <c r="BP56" s="87">
        <v>0</v>
      </c>
      <c r="BQ56" s="87">
        <v>0</v>
      </c>
      <c r="BR56" s="87">
        <v>0</v>
      </c>
      <c r="BS56" s="87">
        <v>0</v>
      </c>
    </row>
    <row r="57" spans="1:71" s="90" customFormat="1" x14ac:dyDescent="0.25">
      <c r="A57" s="110" t="s">
        <v>11</v>
      </c>
      <c r="B57" s="110">
        <f t="shared" si="10"/>
        <v>207.79</v>
      </c>
      <c r="C57" s="110">
        <f t="shared" si="11"/>
        <v>886.4</v>
      </c>
      <c r="D57" s="110">
        <f t="shared" si="12"/>
        <v>454.71</v>
      </c>
      <c r="E57" s="110">
        <f t="shared" si="9"/>
        <v>28337.5272</v>
      </c>
      <c r="H57" s="115" t="s">
        <v>11</v>
      </c>
      <c r="I57" s="87">
        <f>'Stage 2_SMFL'!I57</f>
        <v>0</v>
      </c>
      <c r="J57" s="87">
        <f>'Stage 2_SMFL'!J57</f>
        <v>0</v>
      </c>
      <c r="K57" s="87">
        <f>'Stage 2_SMFL'!K57</f>
        <v>0</v>
      </c>
      <c r="L57" s="87">
        <f>'Stage 2_SMFL'!L57</f>
        <v>0</v>
      </c>
      <c r="M57" s="87">
        <f>'Stage 2_SMFL'!M57</f>
        <v>0</v>
      </c>
      <c r="N57" s="87">
        <f>'Stage 2_SMFL'!N57</f>
        <v>0</v>
      </c>
      <c r="O57" s="87">
        <f>'Stage 2_SMFL'!O57</f>
        <v>0</v>
      </c>
      <c r="P57" s="87">
        <f>'Stage 2_SMFL'!P57</f>
        <v>0</v>
      </c>
      <c r="Q57" s="87">
        <f>'Stage 2_SMFL'!Q57</f>
        <v>0</v>
      </c>
      <c r="R57" s="87">
        <f>'Stage 2_SMFL'!R57</f>
        <v>0</v>
      </c>
      <c r="S57" s="87">
        <f>'Stage 2_SMFL'!S57</f>
        <v>0</v>
      </c>
      <c r="T57" s="87">
        <f>'Stage 2_SMFL'!T57</f>
        <v>0</v>
      </c>
      <c r="U57" s="87">
        <f>'Stage 2_SMFL'!U57</f>
        <v>0</v>
      </c>
      <c r="V57" s="87">
        <f>'Stage 2_SMFL'!V57</f>
        <v>0</v>
      </c>
      <c r="W57" s="87">
        <f>'Stage 2_SMFL'!W57</f>
        <v>0</v>
      </c>
      <c r="X57" s="87">
        <f>'Stage 2_SMFL'!X57</f>
        <v>0</v>
      </c>
      <c r="Y57" s="87">
        <f>'Stage 2_SMFL'!Y57</f>
        <v>0</v>
      </c>
      <c r="Z57" s="87">
        <f>'Stage 2_SMFL'!Z57</f>
        <v>0</v>
      </c>
      <c r="AA57" s="87">
        <f>'Stage 2_SMFL'!AA57</f>
        <v>0</v>
      </c>
      <c r="AB57" s="87">
        <f>'Stage 2_SMFL'!AB57</f>
        <v>0</v>
      </c>
      <c r="AC57" s="87">
        <f>'Stage 2_SMFL'!AC57</f>
        <v>0</v>
      </c>
      <c r="AD57" s="87">
        <f>'Stage 2_SMFL'!AD57</f>
        <v>0</v>
      </c>
      <c r="AE57" s="87">
        <f>'Stage 2_SMFL'!AE57</f>
        <v>0</v>
      </c>
      <c r="AF57" s="87">
        <f>'Stage 2_SMFL'!AF57</f>
        <v>0</v>
      </c>
      <c r="AG57" s="87">
        <f>'Stage 2_SMFL'!AG57</f>
        <v>0</v>
      </c>
      <c r="AH57" s="87">
        <f>'Stage 2_SMFL'!AH57</f>
        <v>0</v>
      </c>
      <c r="AI57" s="87">
        <f>'Stage 2_SMFL'!AI57</f>
        <v>0</v>
      </c>
      <c r="AJ57" s="87">
        <f>'Stage 2_SMFL'!AJ57</f>
        <v>0</v>
      </c>
      <c r="AK57" s="87">
        <f>'Stage 2_SMFL'!AK57</f>
        <v>0</v>
      </c>
      <c r="AL57" s="87">
        <f>'Stage 2_SMFL'!AL57</f>
        <v>0</v>
      </c>
      <c r="AM57" s="93"/>
      <c r="AN57" s="93"/>
      <c r="AO57" s="115" t="s">
        <v>11</v>
      </c>
      <c r="AP57" s="87">
        <v>268.72000000000003</v>
      </c>
      <c r="AQ57" s="87">
        <v>0.98</v>
      </c>
      <c r="AR57" s="87">
        <f>'Stage 2_SMFL'!AR57</f>
        <v>0</v>
      </c>
      <c r="AS57" s="87">
        <f>'Stage 2_SMFL'!AS57</f>
        <v>0</v>
      </c>
      <c r="AT57" s="87">
        <f>'Stage 2_SMFL'!AT57</f>
        <v>0</v>
      </c>
      <c r="AU57" s="87">
        <f>'Stage 2_SMFL'!AU57</f>
        <v>0</v>
      </c>
      <c r="AV57" s="87">
        <f>'Stage 2_SMFL'!AV57</f>
        <v>0</v>
      </c>
      <c r="AW57" s="87">
        <f>'Stage 2_SMFL'!AW57</f>
        <v>0</v>
      </c>
      <c r="AX57" s="87">
        <f>'Stage 2_SMFL'!AX57</f>
        <v>0</v>
      </c>
      <c r="AY57" s="87">
        <f>'Stage 2_SMFL'!AY57</f>
        <v>0</v>
      </c>
      <c r="AZ57" s="87">
        <v>74.87</v>
      </c>
      <c r="BA57" s="87">
        <v>0.98</v>
      </c>
      <c r="BB57" s="87">
        <f>'Stage 2_SMFL'!BB57</f>
        <v>0</v>
      </c>
      <c r="BC57" s="87">
        <f>'Stage 2_SMFL'!BC57</f>
        <v>0</v>
      </c>
      <c r="BD57" s="87">
        <f>'Stage 2_SMFL'!BD57</f>
        <v>0</v>
      </c>
      <c r="BE57" s="87">
        <f>'Stage 2_SMFL'!BE57</f>
        <v>0</v>
      </c>
      <c r="BF57" s="87">
        <f>'Stage 2_SMFL'!BF57</f>
        <v>0</v>
      </c>
      <c r="BG57" s="87">
        <f>'Stage 2_SMFL'!BG57</f>
        <v>0</v>
      </c>
      <c r="BH57" s="87">
        <f>'Stage 2_SMFL'!BH57</f>
        <v>0</v>
      </c>
      <c r="BI57" s="87">
        <f>'Stage 2_SMFL'!BI57</f>
        <v>0</v>
      </c>
      <c r="BJ57" s="87">
        <v>5</v>
      </c>
      <c r="BK57" s="87">
        <v>1</v>
      </c>
      <c r="BL57" s="87">
        <f>'Stage 2_SMFL'!BL57</f>
        <v>0</v>
      </c>
      <c r="BM57" s="87">
        <f>'Stage 2_SMFL'!BM57</f>
        <v>0</v>
      </c>
      <c r="BN57" s="87">
        <f>'Stage 2_SMFL'!BN57</f>
        <v>0</v>
      </c>
      <c r="BO57" s="87">
        <f>'Stage 2_SMFL'!BO57</f>
        <v>0</v>
      </c>
      <c r="BP57" s="87">
        <f>'Stage 2_SMFL'!BP57</f>
        <v>0</v>
      </c>
      <c r="BQ57" s="87">
        <f>'Stage 2_SMFL'!BQ57</f>
        <v>0</v>
      </c>
      <c r="BR57" s="87">
        <f>'Stage 2_SMFL'!BR57</f>
        <v>0</v>
      </c>
      <c r="BS57" s="87">
        <f>'Stage 2_SMFL'!BS57</f>
        <v>0</v>
      </c>
    </row>
    <row r="58" spans="1:71" s="90" customFormat="1" x14ac:dyDescent="0.25">
      <c r="A58" s="110" t="s">
        <v>12</v>
      </c>
      <c r="B58" s="110">
        <f t="shared" si="10"/>
        <v>95.33</v>
      </c>
      <c r="C58" s="110">
        <f t="shared" si="11"/>
        <v>387.91</v>
      </c>
      <c r="D58" s="110">
        <f t="shared" si="12"/>
        <v>143.51900000000001</v>
      </c>
      <c r="E58" s="110">
        <f t="shared" si="9"/>
        <v>8944.104080000001</v>
      </c>
      <c r="F58" s="84"/>
      <c r="G58" s="84"/>
      <c r="H58" s="115" t="s">
        <v>12</v>
      </c>
      <c r="I58" s="115">
        <v>0</v>
      </c>
      <c r="J58" s="115">
        <v>0</v>
      </c>
      <c r="K58" s="115">
        <v>0</v>
      </c>
      <c r="L58" s="115">
        <v>0</v>
      </c>
      <c r="M58" s="115">
        <v>0</v>
      </c>
      <c r="N58" s="115">
        <v>0</v>
      </c>
      <c r="O58" s="115">
        <v>0</v>
      </c>
      <c r="P58" s="115">
        <v>0</v>
      </c>
      <c r="Q58" s="115">
        <v>0</v>
      </c>
      <c r="R58" s="115">
        <v>0</v>
      </c>
      <c r="S58" s="115">
        <v>0</v>
      </c>
      <c r="T58" s="115">
        <v>0</v>
      </c>
      <c r="U58" s="115">
        <v>0</v>
      </c>
      <c r="V58" s="115">
        <v>0</v>
      </c>
      <c r="W58" s="115">
        <v>0</v>
      </c>
      <c r="X58" s="115">
        <v>0</v>
      </c>
      <c r="Y58" s="115">
        <v>0</v>
      </c>
      <c r="Z58" s="115">
        <v>0</v>
      </c>
      <c r="AA58" s="115">
        <v>0</v>
      </c>
      <c r="AB58" s="115">
        <v>0</v>
      </c>
      <c r="AC58" s="115">
        <v>0</v>
      </c>
      <c r="AD58" s="115">
        <v>0</v>
      </c>
      <c r="AE58" s="115">
        <v>0</v>
      </c>
      <c r="AF58" s="115">
        <v>0</v>
      </c>
      <c r="AG58" s="115">
        <v>0</v>
      </c>
      <c r="AH58" s="115">
        <v>0</v>
      </c>
      <c r="AI58" s="115">
        <v>0</v>
      </c>
      <c r="AJ58" s="115">
        <v>0</v>
      </c>
      <c r="AK58" s="115">
        <v>0</v>
      </c>
      <c r="AL58" s="115">
        <v>0</v>
      </c>
      <c r="AM58" s="93"/>
      <c r="AN58" s="93"/>
      <c r="AO58" s="115" t="s">
        <v>12</v>
      </c>
      <c r="AP58" s="115">
        <v>0</v>
      </c>
      <c r="AQ58" s="115">
        <v>38.78</v>
      </c>
      <c r="AR58" s="115">
        <v>0</v>
      </c>
      <c r="AS58" s="115">
        <v>0</v>
      </c>
      <c r="AT58" s="115">
        <v>0</v>
      </c>
      <c r="AU58" s="115">
        <v>0</v>
      </c>
      <c r="AV58" s="115">
        <v>0</v>
      </c>
      <c r="AW58" s="115">
        <v>0</v>
      </c>
      <c r="AX58" s="115">
        <v>0</v>
      </c>
      <c r="AY58" s="115">
        <v>0</v>
      </c>
      <c r="AZ58" s="115">
        <v>0</v>
      </c>
      <c r="BA58" s="115">
        <v>20.74</v>
      </c>
      <c r="BB58" s="115">
        <v>0</v>
      </c>
      <c r="BC58" s="115">
        <v>0</v>
      </c>
      <c r="BD58" s="115">
        <v>0</v>
      </c>
      <c r="BE58" s="115">
        <v>0</v>
      </c>
      <c r="BF58" s="115">
        <v>0</v>
      </c>
      <c r="BG58" s="115">
        <v>0</v>
      </c>
      <c r="BH58" s="115">
        <v>0</v>
      </c>
      <c r="BI58" s="115">
        <v>0</v>
      </c>
      <c r="BJ58" s="115">
        <v>0</v>
      </c>
      <c r="BK58" s="115">
        <v>3</v>
      </c>
      <c r="BL58" s="115">
        <v>0</v>
      </c>
      <c r="BM58" s="115">
        <v>0</v>
      </c>
      <c r="BN58" s="115">
        <v>0</v>
      </c>
      <c r="BO58" s="115">
        <v>0</v>
      </c>
      <c r="BP58" s="115">
        <v>0</v>
      </c>
      <c r="BQ58" s="115">
        <v>0</v>
      </c>
      <c r="BR58" s="115">
        <v>0</v>
      </c>
      <c r="BS58" s="115">
        <v>0</v>
      </c>
    </row>
    <row r="59" spans="1:71" s="90" customFormat="1" x14ac:dyDescent="0.25">
      <c r="A59" s="110" t="s">
        <v>13</v>
      </c>
      <c r="B59" s="110">
        <f t="shared" si="10"/>
        <v>107.23</v>
      </c>
      <c r="C59" s="110">
        <f t="shared" si="11"/>
        <v>452.84</v>
      </c>
      <c r="D59" s="110">
        <f t="shared" si="12"/>
        <v>185.30699999999996</v>
      </c>
      <c r="E59" s="110">
        <f t="shared" si="9"/>
        <v>11548.332239999998</v>
      </c>
      <c r="F59" s="84"/>
      <c r="G59" s="84"/>
      <c r="H59" s="115" t="s">
        <v>13</v>
      </c>
      <c r="I59" s="115">
        <v>0</v>
      </c>
      <c r="J59" s="115">
        <v>0</v>
      </c>
      <c r="K59" s="115">
        <v>0</v>
      </c>
      <c r="L59" s="115">
        <v>0</v>
      </c>
      <c r="M59" s="115">
        <v>0</v>
      </c>
      <c r="N59" s="115">
        <v>0</v>
      </c>
      <c r="O59" s="115">
        <v>0</v>
      </c>
      <c r="P59" s="115">
        <v>0</v>
      </c>
      <c r="Q59" s="115">
        <v>0</v>
      </c>
      <c r="R59" s="115">
        <v>0</v>
      </c>
      <c r="S59" s="115">
        <v>0</v>
      </c>
      <c r="T59" s="115">
        <v>0</v>
      </c>
      <c r="U59" s="115">
        <v>0</v>
      </c>
      <c r="V59" s="115">
        <v>0</v>
      </c>
      <c r="W59" s="115">
        <v>0</v>
      </c>
      <c r="X59" s="115">
        <v>0</v>
      </c>
      <c r="Y59" s="115">
        <v>0</v>
      </c>
      <c r="Z59" s="115">
        <v>0</v>
      </c>
      <c r="AA59" s="115">
        <v>0</v>
      </c>
      <c r="AB59" s="115">
        <v>0</v>
      </c>
      <c r="AC59" s="115">
        <v>0</v>
      </c>
      <c r="AD59" s="115">
        <v>0</v>
      </c>
      <c r="AE59" s="115">
        <v>0</v>
      </c>
      <c r="AF59" s="115">
        <v>0</v>
      </c>
      <c r="AG59" s="115">
        <v>0</v>
      </c>
      <c r="AH59" s="115">
        <v>0</v>
      </c>
      <c r="AI59" s="115">
        <v>0</v>
      </c>
      <c r="AJ59" s="115">
        <v>0</v>
      </c>
      <c r="AK59" s="115">
        <v>0</v>
      </c>
      <c r="AL59" s="115">
        <v>0</v>
      </c>
      <c r="AM59" s="93"/>
      <c r="AN59" s="93"/>
      <c r="AO59" s="115" t="s">
        <v>13</v>
      </c>
      <c r="AP59" s="115">
        <v>0</v>
      </c>
      <c r="AQ59" s="115">
        <v>70.650000000000006</v>
      </c>
      <c r="AR59" s="115">
        <v>0</v>
      </c>
      <c r="AS59" s="115">
        <v>0</v>
      </c>
      <c r="AT59" s="115">
        <v>0</v>
      </c>
      <c r="AU59" s="115">
        <v>0</v>
      </c>
      <c r="AV59" s="115">
        <v>0</v>
      </c>
      <c r="AW59" s="115">
        <v>0</v>
      </c>
      <c r="AX59" s="115">
        <v>0</v>
      </c>
      <c r="AY59" s="115">
        <v>0</v>
      </c>
      <c r="AZ59" s="115">
        <v>0</v>
      </c>
      <c r="BA59" s="115">
        <v>32.619999999999997</v>
      </c>
      <c r="BB59" s="115">
        <v>0</v>
      </c>
      <c r="BC59" s="115">
        <v>0</v>
      </c>
      <c r="BD59" s="115">
        <v>0</v>
      </c>
      <c r="BE59" s="115">
        <v>0</v>
      </c>
      <c r="BF59" s="115">
        <v>0</v>
      </c>
      <c r="BG59" s="115">
        <v>0</v>
      </c>
      <c r="BH59" s="115">
        <v>0</v>
      </c>
      <c r="BI59" s="115">
        <v>0</v>
      </c>
      <c r="BJ59" s="115">
        <v>0</v>
      </c>
      <c r="BK59" s="115">
        <v>4</v>
      </c>
      <c r="BL59" s="115">
        <v>0</v>
      </c>
      <c r="BM59" s="115">
        <v>0</v>
      </c>
      <c r="BN59" s="115">
        <v>0</v>
      </c>
      <c r="BO59" s="115">
        <v>0</v>
      </c>
      <c r="BP59" s="115">
        <v>0</v>
      </c>
      <c r="BQ59" s="115">
        <v>0</v>
      </c>
      <c r="BR59" s="115">
        <v>0</v>
      </c>
      <c r="BS59" s="115">
        <v>0</v>
      </c>
    </row>
    <row r="60" spans="1:71" s="90" customFormat="1" x14ac:dyDescent="0.25">
      <c r="A60" s="110" t="s">
        <v>52</v>
      </c>
      <c r="B60" s="110">
        <f t="shared" si="10"/>
        <v>122.41999999999999</v>
      </c>
      <c r="C60" s="110">
        <f t="shared" si="11"/>
        <v>524.4</v>
      </c>
      <c r="D60" s="110">
        <f t="shared" si="12"/>
        <v>251.56799999999998</v>
      </c>
      <c r="E60" s="110">
        <f t="shared" si="9"/>
        <v>15677.71776</v>
      </c>
      <c r="F60" s="84"/>
      <c r="G60" s="84"/>
      <c r="H60" s="115" t="s">
        <v>52</v>
      </c>
      <c r="I60" s="115">
        <v>0</v>
      </c>
      <c r="J60" s="115">
        <v>0</v>
      </c>
      <c r="K60" s="115">
        <v>0</v>
      </c>
      <c r="L60" s="115">
        <v>0</v>
      </c>
      <c r="M60" s="115">
        <v>0</v>
      </c>
      <c r="N60" s="115">
        <v>0</v>
      </c>
      <c r="O60" s="115">
        <v>0</v>
      </c>
      <c r="P60" s="115">
        <v>0</v>
      </c>
      <c r="Q60" s="115">
        <v>0</v>
      </c>
      <c r="R60" s="115">
        <v>0</v>
      </c>
      <c r="S60" s="115">
        <v>0</v>
      </c>
      <c r="T60" s="115">
        <v>0</v>
      </c>
      <c r="U60" s="115">
        <v>0</v>
      </c>
      <c r="V60" s="115">
        <v>0</v>
      </c>
      <c r="W60" s="115">
        <v>0</v>
      </c>
      <c r="X60" s="115">
        <v>0</v>
      </c>
      <c r="Y60" s="115">
        <v>0</v>
      </c>
      <c r="Z60" s="115">
        <v>0</v>
      </c>
      <c r="AA60" s="115">
        <v>0</v>
      </c>
      <c r="AB60" s="115">
        <v>0</v>
      </c>
      <c r="AC60" s="115">
        <v>0</v>
      </c>
      <c r="AD60" s="115">
        <v>0</v>
      </c>
      <c r="AE60" s="115">
        <v>0</v>
      </c>
      <c r="AF60" s="115">
        <v>0</v>
      </c>
      <c r="AG60" s="115">
        <v>0</v>
      </c>
      <c r="AH60" s="115">
        <v>0</v>
      </c>
      <c r="AI60" s="115">
        <v>0</v>
      </c>
      <c r="AJ60" s="115">
        <v>0</v>
      </c>
      <c r="AK60" s="115">
        <v>0</v>
      </c>
      <c r="AL60" s="115">
        <v>0</v>
      </c>
      <c r="AM60" s="93"/>
      <c r="AN60" s="93"/>
      <c r="AO60" s="115" t="s">
        <v>52</v>
      </c>
      <c r="AP60" s="115">
        <v>0</v>
      </c>
      <c r="AQ60" s="115">
        <v>134.63999999999999</v>
      </c>
      <c r="AR60" s="115">
        <v>0</v>
      </c>
      <c r="AS60" s="115">
        <v>0</v>
      </c>
      <c r="AT60" s="115">
        <v>0</v>
      </c>
      <c r="AU60" s="115">
        <v>0</v>
      </c>
      <c r="AV60" s="115">
        <v>0</v>
      </c>
      <c r="AW60" s="115">
        <v>0</v>
      </c>
      <c r="AX60" s="115">
        <v>0</v>
      </c>
      <c r="AY60" s="115">
        <v>0</v>
      </c>
      <c r="AZ60" s="115">
        <v>0</v>
      </c>
      <c r="BA60" s="115">
        <v>41.71</v>
      </c>
      <c r="BB60" s="115">
        <v>0</v>
      </c>
      <c r="BC60" s="115">
        <v>0</v>
      </c>
      <c r="BD60" s="115">
        <v>0</v>
      </c>
      <c r="BE60" s="115">
        <v>0</v>
      </c>
      <c r="BF60" s="115">
        <v>0</v>
      </c>
      <c r="BG60" s="115">
        <v>0</v>
      </c>
      <c r="BH60" s="115">
        <v>0</v>
      </c>
      <c r="BI60" s="115">
        <v>0</v>
      </c>
      <c r="BJ60" s="115">
        <v>0</v>
      </c>
      <c r="BK60" s="115">
        <v>5</v>
      </c>
      <c r="BL60" s="115">
        <v>0</v>
      </c>
      <c r="BM60" s="115">
        <v>0</v>
      </c>
      <c r="BN60" s="115">
        <v>0</v>
      </c>
      <c r="BO60" s="115">
        <v>0</v>
      </c>
      <c r="BP60" s="115">
        <v>0</v>
      </c>
      <c r="BQ60" s="115">
        <v>0</v>
      </c>
      <c r="BR60" s="115">
        <v>0</v>
      </c>
      <c r="BS60" s="115">
        <v>0</v>
      </c>
    </row>
    <row r="61" spans="1:71" s="90" customFormat="1" x14ac:dyDescent="0.25">
      <c r="A61" s="110" t="s">
        <v>14</v>
      </c>
      <c r="B61" s="110">
        <f t="shared" si="10"/>
        <v>149.38999999999999</v>
      </c>
      <c r="C61" s="110">
        <f t="shared" si="11"/>
        <v>636.87</v>
      </c>
      <c r="D61" s="110">
        <f t="shared" si="12"/>
        <v>308.108</v>
      </c>
      <c r="E61" s="110">
        <f t="shared" si="9"/>
        <v>19201.290560000001</v>
      </c>
      <c r="F61" s="84"/>
      <c r="G61" s="84"/>
      <c r="H61" s="115" t="s">
        <v>14</v>
      </c>
      <c r="I61" s="115">
        <v>0</v>
      </c>
      <c r="J61" s="115">
        <v>0</v>
      </c>
      <c r="K61" s="115">
        <v>0</v>
      </c>
      <c r="L61" s="115">
        <v>0</v>
      </c>
      <c r="M61" s="115">
        <v>0</v>
      </c>
      <c r="N61" s="115">
        <v>0</v>
      </c>
      <c r="O61" s="115">
        <v>0</v>
      </c>
      <c r="P61" s="115">
        <v>0</v>
      </c>
      <c r="Q61" s="115">
        <v>0</v>
      </c>
      <c r="R61" s="115">
        <v>0</v>
      </c>
      <c r="S61" s="115">
        <v>0</v>
      </c>
      <c r="T61" s="115">
        <v>0</v>
      </c>
      <c r="U61" s="115">
        <v>0</v>
      </c>
      <c r="V61" s="115">
        <v>0</v>
      </c>
      <c r="W61" s="115">
        <v>0</v>
      </c>
      <c r="X61" s="115">
        <v>0</v>
      </c>
      <c r="Y61" s="115">
        <v>0</v>
      </c>
      <c r="Z61" s="115">
        <v>0</v>
      </c>
      <c r="AA61" s="115">
        <v>0</v>
      </c>
      <c r="AB61" s="115">
        <v>0</v>
      </c>
      <c r="AC61" s="115">
        <v>0</v>
      </c>
      <c r="AD61" s="115">
        <v>0</v>
      </c>
      <c r="AE61" s="115">
        <v>0</v>
      </c>
      <c r="AF61" s="115">
        <v>0</v>
      </c>
      <c r="AG61" s="115">
        <v>0</v>
      </c>
      <c r="AH61" s="115">
        <v>0</v>
      </c>
      <c r="AI61" s="115">
        <v>0</v>
      </c>
      <c r="AJ61" s="115">
        <v>0</v>
      </c>
      <c r="AK61" s="115">
        <v>0</v>
      </c>
      <c r="AL61" s="115">
        <v>0</v>
      </c>
      <c r="AM61" s="93"/>
      <c r="AN61" s="93"/>
      <c r="AO61" s="115" t="s">
        <v>14</v>
      </c>
      <c r="AP61" s="115">
        <v>0</v>
      </c>
      <c r="AQ61" s="115">
        <v>167.21</v>
      </c>
      <c r="AR61" s="115">
        <v>0</v>
      </c>
      <c r="AS61" s="115">
        <v>0</v>
      </c>
      <c r="AT61" s="115">
        <v>0</v>
      </c>
      <c r="AU61" s="115">
        <v>0</v>
      </c>
      <c r="AV61" s="115">
        <v>0</v>
      </c>
      <c r="AW61" s="115">
        <v>0</v>
      </c>
      <c r="AX61" s="115">
        <v>0</v>
      </c>
      <c r="AY61" s="115">
        <v>0</v>
      </c>
      <c r="AZ61" s="115">
        <v>0</v>
      </c>
      <c r="BA61" s="115">
        <v>52.46</v>
      </c>
      <c r="BB61" s="115">
        <v>0</v>
      </c>
      <c r="BC61" s="115">
        <v>0</v>
      </c>
      <c r="BD61" s="115">
        <v>0</v>
      </c>
      <c r="BE61" s="115">
        <v>0</v>
      </c>
      <c r="BF61" s="115">
        <v>0</v>
      </c>
      <c r="BG61" s="115">
        <v>0</v>
      </c>
      <c r="BH61" s="115">
        <v>0</v>
      </c>
      <c r="BI61" s="115">
        <v>0</v>
      </c>
      <c r="BJ61" s="115">
        <v>0</v>
      </c>
      <c r="BK61" s="115">
        <v>6</v>
      </c>
      <c r="BL61" s="115">
        <v>0</v>
      </c>
      <c r="BM61" s="115">
        <v>0</v>
      </c>
      <c r="BN61" s="115">
        <v>0</v>
      </c>
      <c r="BO61" s="115">
        <v>0</v>
      </c>
      <c r="BP61" s="115">
        <v>0</v>
      </c>
      <c r="BQ61" s="115">
        <v>0</v>
      </c>
      <c r="BR61" s="115">
        <v>0</v>
      </c>
      <c r="BS61" s="115">
        <v>0</v>
      </c>
    </row>
    <row r="62" spans="1:71" s="90" customFormat="1" x14ac:dyDescent="0.25">
      <c r="A62" s="110" t="s">
        <v>15</v>
      </c>
      <c r="B62" s="110">
        <f t="shared" si="10"/>
        <v>144.16</v>
      </c>
      <c r="C62" s="110">
        <f t="shared" si="11"/>
        <v>684.25</v>
      </c>
      <c r="D62" s="110">
        <f t="shared" si="12"/>
        <v>350.37099999999998</v>
      </c>
      <c r="E62" s="110">
        <f t="shared" si="9"/>
        <v>21835.120719999999</v>
      </c>
      <c r="F62" s="84"/>
      <c r="G62" s="84"/>
      <c r="H62" s="115" t="s">
        <v>15</v>
      </c>
      <c r="I62" s="115">
        <v>0</v>
      </c>
      <c r="J62" s="115">
        <v>0</v>
      </c>
      <c r="K62" s="115">
        <v>0</v>
      </c>
      <c r="L62" s="115">
        <v>0</v>
      </c>
      <c r="M62" s="115">
        <v>0</v>
      </c>
      <c r="N62" s="115">
        <v>0</v>
      </c>
      <c r="O62" s="115">
        <v>0</v>
      </c>
      <c r="P62" s="115">
        <v>0</v>
      </c>
      <c r="Q62" s="115">
        <v>0</v>
      </c>
      <c r="R62" s="115">
        <v>0</v>
      </c>
      <c r="S62" s="115">
        <v>0</v>
      </c>
      <c r="T62" s="115">
        <v>0</v>
      </c>
      <c r="U62" s="115">
        <v>0</v>
      </c>
      <c r="V62" s="115">
        <v>0</v>
      </c>
      <c r="W62" s="115">
        <v>0</v>
      </c>
      <c r="X62" s="115">
        <v>0</v>
      </c>
      <c r="Y62" s="115">
        <v>0</v>
      </c>
      <c r="Z62" s="115">
        <v>0</v>
      </c>
      <c r="AA62" s="115">
        <v>0</v>
      </c>
      <c r="AB62" s="115">
        <v>0</v>
      </c>
      <c r="AC62" s="115">
        <v>0</v>
      </c>
      <c r="AD62" s="115">
        <v>0</v>
      </c>
      <c r="AE62" s="115">
        <v>0</v>
      </c>
      <c r="AF62" s="115">
        <v>0</v>
      </c>
      <c r="AG62" s="115">
        <v>0</v>
      </c>
      <c r="AH62" s="115">
        <v>0</v>
      </c>
      <c r="AI62" s="115">
        <v>0</v>
      </c>
      <c r="AJ62" s="115">
        <v>0</v>
      </c>
      <c r="AK62" s="115">
        <v>0</v>
      </c>
      <c r="AL62" s="115">
        <v>0</v>
      </c>
      <c r="AM62" s="93"/>
      <c r="AN62" s="93"/>
      <c r="AO62" s="115" t="s">
        <v>15</v>
      </c>
      <c r="AP62" s="115">
        <v>0</v>
      </c>
      <c r="AQ62" s="115">
        <v>207.28</v>
      </c>
      <c r="AR62" s="115">
        <v>0</v>
      </c>
      <c r="AS62" s="115">
        <v>0</v>
      </c>
      <c r="AT62" s="115">
        <v>0</v>
      </c>
      <c r="AU62" s="115">
        <v>0</v>
      </c>
      <c r="AV62" s="115">
        <v>0</v>
      </c>
      <c r="AW62" s="115">
        <v>0</v>
      </c>
      <c r="AX62" s="115">
        <v>0</v>
      </c>
      <c r="AY62" s="115">
        <v>0</v>
      </c>
      <c r="AZ62" s="115">
        <v>0</v>
      </c>
      <c r="BA62" s="115">
        <v>55.9</v>
      </c>
      <c r="BB62" s="115">
        <v>0</v>
      </c>
      <c r="BC62" s="115">
        <v>0</v>
      </c>
      <c r="BD62" s="115">
        <v>0</v>
      </c>
      <c r="BE62" s="115">
        <v>0</v>
      </c>
      <c r="BF62" s="115">
        <v>0</v>
      </c>
      <c r="BG62" s="115">
        <v>0</v>
      </c>
      <c r="BH62" s="115">
        <v>0</v>
      </c>
      <c r="BI62" s="115">
        <v>0</v>
      </c>
      <c r="BJ62" s="115">
        <v>0</v>
      </c>
      <c r="BK62" s="115">
        <v>6</v>
      </c>
      <c r="BL62" s="115">
        <v>0</v>
      </c>
      <c r="BM62" s="115">
        <v>0</v>
      </c>
      <c r="BN62" s="115">
        <v>0</v>
      </c>
      <c r="BO62" s="115">
        <v>0</v>
      </c>
      <c r="BP62" s="115">
        <v>0</v>
      </c>
      <c r="BQ62" s="115">
        <v>0</v>
      </c>
      <c r="BR62" s="115">
        <v>0</v>
      </c>
      <c r="BS62" s="115">
        <v>0</v>
      </c>
    </row>
    <row r="63" spans="1:71" s="90" customFormat="1" x14ac:dyDescent="0.25">
      <c r="A63" s="110" t="s">
        <v>16</v>
      </c>
      <c r="B63" s="110">
        <f t="shared" si="10"/>
        <v>163.58000000000001</v>
      </c>
      <c r="C63" s="110">
        <f t="shared" si="11"/>
        <v>824.80000000000007</v>
      </c>
      <c r="D63" s="110">
        <f t="shared" si="12"/>
        <v>439.33799999999997</v>
      </c>
      <c r="E63" s="110">
        <f t="shared" si="9"/>
        <v>27379.544159999998</v>
      </c>
      <c r="F63" s="84"/>
      <c r="G63" s="84"/>
      <c r="H63" s="115" t="s">
        <v>16</v>
      </c>
      <c r="I63" s="115">
        <v>0</v>
      </c>
      <c r="J63" s="115">
        <v>0</v>
      </c>
      <c r="K63" s="115">
        <v>0</v>
      </c>
      <c r="L63" s="115">
        <v>0</v>
      </c>
      <c r="M63" s="115">
        <v>0</v>
      </c>
      <c r="N63" s="115">
        <v>0</v>
      </c>
      <c r="O63" s="115">
        <v>0</v>
      </c>
      <c r="P63" s="115">
        <v>0</v>
      </c>
      <c r="Q63" s="115">
        <v>0</v>
      </c>
      <c r="R63" s="115">
        <v>0</v>
      </c>
      <c r="S63" s="115">
        <v>0</v>
      </c>
      <c r="T63" s="115">
        <v>0</v>
      </c>
      <c r="U63" s="115">
        <v>0</v>
      </c>
      <c r="V63" s="115">
        <v>0</v>
      </c>
      <c r="W63" s="115">
        <v>0</v>
      </c>
      <c r="X63" s="115">
        <v>0</v>
      </c>
      <c r="Y63" s="115">
        <v>0</v>
      </c>
      <c r="Z63" s="115">
        <v>0</v>
      </c>
      <c r="AA63" s="115">
        <v>0</v>
      </c>
      <c r="AB63" s="115">
        <v>0</v>
      </c>
      <c r="AC63" s="115">
        <v>0</v>
      </c>
      <c r="AD63" s="115">
        <v>0</v>
      </c>
      <c r="AE63" s="115">
        <v>0</v>
      </c>
      <c r="AF63" s="115">
        <v>0</v>
      </c>
      <c r="AG63" s="115">
        <v>0</v>
      </c>
      <c r="AH63" s="115">
        <v>0</v>
      </c>
      <c r="AI63" s="115">
        <v>0</v>
      </c>
      <c r="AJ63" s="115">
        <v>0</v>
      </c>
      <c r="AK63" s="115">
        <v>0</v>
      </c>
      <c r="AL63" s="115">
        <v>0</v>
      </c>
      <c r="AM63" s="93"/>
      <c r="AN63" s="93"/>
      <c r="AO63" s="115" t="s">
        <v>16</v>
      </c>
      <c r="AP63" s="115">
        <v>0</v>
      </c>
      <c r="AQ63" s="115">
        <v>274.14</v>
      </c>
      <c r="AR63" s="115">
        <v>0</v>
      </c>
      <c r="AS63" s="115">
        <v>0</v>
      </c>
      <c r="AT63" s="115">
        <v>0</v>
      </c>
      <c r="AU63" s="115">
        <v>0</v>
      </c>
      <c r="AV63" s="115">
        <v>0</v>
      </c>
      <c r="AW63" s="115">
        <v>0</v>
      </c>
      <c r="AX63" s="115">
        <v>0</v>
      </c>
      <c r="AY63" s="115">
        <v>0</v>
      </c>
      <c r="AZ63" s="115">
        <v>0</v>
      </c>
      <c r="BA63" s="115">
        <v>64.150000000000006</v>
      </c>
      <c r="BB63" s="115">
        <v>0</v>
      </c>
      <c r="BC63" s="115">
        <v>0</v>
      </c>
      <c r="BD63" s="115">
        <v>0</v>
      </c>
      <c r="BE63" s="115">
        <v>0</v>
      </c>
      <c r="BF63" s="115">
        <v>0</v>
      </c>
      <c r="BG63" s="115">
        <v>0</v>
      </c>
      <c r="BH63" s="115">
        <v>0</v>
      </c>
      <c r="BI63" s="115">
        <v>0</v>
      </c>
      <c r="BJ63" s="115">
        <v>0</v>
      </c>
      <c r="BK63" s="115">
        <v>6</v>
      </c>
      <c r="BL63" s="115">
        <v>0</v>
      </c>
      <c r="BM63" s="115">
        <v>0</v>
      </c>
      <c r="BN63" s="115">
        <v>0</v>
      </c>
      <c r="BO63" s="115">
        <v>0</v>
      </c>
      <c r="BP63" s="115">
        <v>0</v>
      </c>
      <c r="BQ63" s="115">
        <v>0</v>
      </c>
      <c r="BR63" s="115">
        <v>0</v>
      </c>
      <c r="BS63" s="115">
        <v>0</v>
      </c>
    </row>
    <row r="64" spans="1:71" s="90" customFormat="1" x14ac:dyDescent="0.25">
      <c r="A64" s="110" t="s">
        <v>24</v>
      </c>
      <c r="B64" s="110">
        <f t="shared" si="10"/>
        <v>173.69</v>
      </c>
      <c r="C64" s="110">
        <f t="shared" si="11"/>
        <v>928.74</v>
      </c>
      <c r="D64" s="110">
        <f t="shared" si="12"/>
        <v>492.024</v>
      </c>
      <c r="E64" s="110">
        <f t="shared" si="9"/>
        <v>30662.935679999999</v>
      </c>
      <c r="F64" s="84"/>
      <c r="G64" s="84"/>
      <c r="H64" s="115" t="s">
        <v>24</v>
      </c>
      <c r="I64" s="115">
        <v>0</v>
      </c>
      <c r="J64" s="115">
        <v>0</v>
      </c>
      <c r="K64" s="115">
        <v>0</v>
      </c>
      <c r="L64" s="115">
        <v>0</v>
      </c>
      <c r="M64" s="115">
        <v>0</v>
      </c>
      <c r="N64" s="115">
        <v>0</v>
      </c>
      <c r="O64" s="115">
        <v>0</v>
      </c>
      <c r="P64" s="115">
        <v>0</v>
      </c>
      <c r="Q64" s="115">
        <v>0</v>
      </c>
      <c r="R64" s="115">
        <v>0</v>
      </c>
      <c r="S64" s="115">
        <v>0</v>
      </c>
      <c r="T64" s="115">
        <v>0</v>
      </c>
      <c r="U64" s="115">
        <v>0</v>
      </c>
      <c r="V64" s="115">
        <v>0</v>
      </c>
      <c r="W64" s="115">
        <v>0</v>
      </c>
      <c r="X64" s="115">
        <v>0</v>
      </c>
      <c r="Y64" s="115">
        <v>0</v>
      </c>
      <c r="Z64" s="115">
        <v>0</v>
      </c>
      <c r="AA64" s="115">
        <v>0</v>
      </c>
      <c r="AB64" s="115">
        <v>0</v>
      </c>
      <c r="AC64" s="115">
        <v>0</v>
      </c>
      <c r="AD64" s="115">
        <v>0</v>
      </c>
      <c r="AE64" s="115">
        <v>0</v>
      </c>
      <c r="AF64" s="115">
        <v>0</v>
      </c>
      <c r="AG64" s="115">
        <v>0</v>
      </c>
      <c r="AH64" s="115">
        <v>0</v>
      </c>
      <c r="AI64" s="115">
        <v>0</v>
      </c>
      <c r="AJ64" s="115">
        <v>0</v>
      </c>
      <c r="AK64" s="115">
        <v>0</v>
      </c>
      <c r="AL64" s="115">
        <v>0</v>
      </c>
      <c r="AM64" s="93"/>
      <c r="AN64" s="93"/>
      <c r="AO64" s="115" t="s">
        <v>24</v>
      </c>
      <c r="AP64" s="115">
        <v>0</v>
      </c>
      <c r="AQ64" s="115">
        <v>304.86</v>
      </c>
      <c r="AR64" s="115">
        <v>0</v>
      </c>
      <c r="AS64" s="115">
        <v>0</v>
      </c>
      <c r="AT64" s="115">
        <v>0</v>
      </c>
      <c r="AU64" s="115">
        <v>0</v>
      </c>
      <c r="AV64" s="115">
        <v>0</v>
      </c>
      <c r="AW64" s="115">
        <v>0</v>
      </c>
      <c r="AX64" s="115">
        <v>0</v>
      </c>
      <c r="AY64" s="115">
        <v>0</v>
      </c>
      <c r="AZ64" s="115">
        <v>0</v>
      </c>
      <c r="BA64" s="115">
        <v>69.16</v>
      </c>
      <c r="BB64" s="115">
        <v>0</v>
      </c>
      <c r="BC64" s="115">
        <v>0</v>
      </c>
      <c r="BD64" s="115">
        <v>0</v>
      </c>
      <c r="BE64" s="115">
        <v>0</v>
      </c>
      <c r="BF64" s="115">
        <v>0</v>
      </c>
      <c r="BG64" s="115">
        <v>0</v>
      </c>
      <c r="BH64" s="115">
        <v>0</v>
      </c>
      <c r="BI64" s="115">
        <v>0</v>
      </c>
      <c r="BJ64" s="115">
        <v>0</v>
      </c>
      <c r="BK64" s="115">
        <v>7</v>
      </c>
      <c r="BL64" s="115">
        <v>0</v>
      </c>
      <c r="BM64" s="115">
        <v>0</v>
      </c>
      <c r="BN64" s="115">
        <v>0</v>
      </c>
      <c r="BO64" s="115">
        <v>0</v>
      </c>
      <c r="BP64" s="115">
        <v>0</v>
      </c>
      <c r="BQ64" s="115">
        <v>0</v>
      </c>
      <c r="BR64" s="115">
        <v>0</v>
      </c>
      <c r="BS64" s="115">
        <v>0</v>
      </c>
    </row>
    <row r="65" spans="1:71" s="90" customFormat="1" x14ac:dyDescent="0.25">
      <c r="A65" s="110" t="s">
        <v>53</v>
      </c>
      <c r="B65" s="110">
        <f t="shared" si="10"/>
        <v>192.8</v>
      </c>
      <c r="C65" s="110">
        <f t="shared" si="11"/>
        <v>1047.6300000000001</v>
      </c>
      <c r="D65" s="110">
        <f t="shared" si="12"/>
        <v>578.10500000000002</v>
      </c>
      <c r="E65" s="110">
        <f t="shared" si="9"/>
        <v>36027.503600000004</v>
      </c>
      <c r="F65" s="84"/>
      <c r="G65" s="84"/>
      <c r="H65" s="115" t="s">
        <v>53</v>
      </c>
      <c r="I65" s="115">
        <v>0</v>
      </c>
      <c r="J65" s="115">
        <v>0</v>
      </c>
      <c r="K65" s="115">
        <v>0</v>
      </c>
      <c r="L65" s="115">
        <v>0</v>
      </c>
      <c r="M65" s="115">
        <v>0</v>
      </c>
      <c r="N65" s="115">
        <v>0</v>
      </c>
      <c r="O65" s="115">
        <v>0</v>
      </c>
      <c r="P65" s="115">
        <v>0</v>
      </c>
      <c r="Q65" s="115">
        <v>0</v>
      </c>
      <c r="R65" s="115">
        <v>0</v>
      </c>
      <c r="S65" s="115">
        <v>0</v>
      </c>
      <c r="T65" s="115">
        <v>0</v>
      </c>
      <c r="U65" s="115">
        <v>0</v>
      </c>
      <c r="V65" s="115">
        <v>0</v>
      </c>
      <c r="W65" s="115">
        <v>0</v>
      </c>
      <c r="X65" s="115">
        <v>0</v>
      </c>
      <c r="Y65" s="115">
        <v>0</v>
      </c>
      <c r="Z65" s="115">
        <v>0</v>
      </c>
      <c r="AA65" s="115">
        <v>0</v>
      </c>
      <c r="AB65" s="115">
        <v>0</v>
      </c>
      <c r="AC65" s="115">
        <v>0</v>
      </c>
      <c r="AD65" s="115">
        <v>0</v>
      </c>
      <c r="AE65" s="115">
        <v>0</v>
      </c>
      <c r="AF65" s="115">
        <v>0</v>
      </c>
      <c r="AG65" s="115">
        <v>0</v>
      </c>
      <c r="AH65" s="115">
        <v>0</v>
      </c>
      <c r="AI65" s="115">
        <v>0</v>
      </c>
      <c r="AJ65" s="115">
        <v>0</v>
      </c>
      <c r="AK65" s="115">
        <v>0</v>
      </c>
      <c r="AL65" s="115">
        <v>0</v>
      </c>
      <c r="AM65" s="93"/>
      <c r="AN65" s="93"/>
      <c r="AO65" s="115" t="s">
        <v>53</v>
      </c>
      <c r="AP65" s="115">
        <v>0</v>
      </c>
      <c r="AQ65" s="115">
        <v>376.88</v>
      </c>
      <c r="AR65" s="115">
        <v>0</v>
      </c>
      <c r="AS65" s="115">
        <v>0</v>
      </c>
      <c r="AT65" s="115">
        <v>0</v>
      </c>
      <c r="AU65" s="115">
        <v>0</v>
      </c>
      <c r="AV65" s="115">
        <v>0</v>
      </c>
      <c r="AW65" s="115">
        <v>0</v>
      </c>
      <c r="AX65" s="115">
        <v>0</v>
      </c>
      <c r="AY65" s="115">
        <v>0</v>
      </c>
      <c r="AZ65" s="115">
        <v>0</v>
      </c>
      <c r="BA65" s="115">
        <v>76.89</v>
      </c>
      <c r="BB65" s="115">
        <v>0</v>
      </c>
      <c r="BC65" s="115">
        <v>0</v>
      </c>
      <c r="BD65" s="115">
        <v>0</v>
      </c>
      <c r="BE65" s="115">
        <v>0</v>
      </c>
      <c r="BF65" s="115">
        <v>0</v>
      </c>
      <c r="BG65" s="115">
        <v>0</v>
      </c>
      <c r="BH65" s="115">
        <v>0</v>
      </c>
      <c r="BI65" s="115">
        <v>0</v>
      </c>
      <c r="BJ65" s="115">
        <v>0</v>
      </c>
      <c r="BK65" s="115">
        <v>7</v>
      </c>
      <c r="BL65" s="115">
        <v>0</v>
      </c>
      <c r="BM65" s="115">
        <v>0</v>
      </c>
      <c r="BN65" s="115">
        <v>0</v>
      </c>
      <c r="BO65" s="115">
        <v>0</v>
      </c>
      <c r="BP65" s="115">
        <v>0</v>
      </c>
      <c r="BQ65" s="115">
        <v>0</v>
      </c>
      <c r="BR65" s="115">
        <v>0</v>
      </c>
      <c r="BS65" s="115">
        <v>0</v>
      </c>
    </row>
    <row r="66" spans="1:71" s="90" customFormat="1" x14ac:dyDescent="0.25">
      <c r="A66" s="110" t="s">
        <v>54</v>
      </c>
      <c r="B66" s="110">
        <f t="shared" si="10"/>
        <v>206.8</v>
      </c>
      <c r="C66" s="110">
        <f t="shared" si="11"/>
        <v>1201.44</v>
      </c>
      <c r="D66" s="110">
        <f t="shared" si="12"/>
        <v>678.68000000000006</v>
      </c>
      <c r="E66" s="110">
        <f t="shared" si="9"/>
        <v>42295.337600000006</v>
      </c>
      <c r="F66" s="84"/>
      <c r="G66" s="84"/>
      <c r="H66" s="115" t="s">
        <v>54</v>
      </c>
      <c r="I66" s="115">
        <v>0</v>
      </c>
      <c r="J66" s="115">
        <v>0</v>
      </c>
      <c r="K66" s="115">
        <v>0</v>
      </c>
      <c r="L66" s="115">
        <v>0</v>
      </c>
      <c r="M66" s="115">
        <v>0</v>
      </c>
      <c r="N66" s="115">
        <v>0</v>
      </c>
      <c r="O66" s="115">
        <v>0</v>
      </c>
      <c r="P66" s="115">
        <v>0</v>
      </c>
      <c r="Q66" s="115">
        <v>0</v>
      </c>
      <c r="R66" s="115">
        <v>0</v>
      </c>
      <c r="S66" s="115">
        <v>0</v>
      </c>
      <c r="T66" s="115">
        <v>0</v>
      </c>
      <c r="U66" s="115">
        <v>0</v>
      </c>
      <c r="V66" s="115">
        <v>0</v>
      </c>
      <c r="W66" s="115">
        <v>0</v>
      </c>
      <c r="X66" s="115">
        <v>0</v>
      </c>
      <c r="Y66" s="115">
        <v>0</v>
      </c>
      <c r="Z66" s="115">
        <v>0</v>
      </c>
      <c r="AA66" s="115">
        <v>0</v>
      </c>
      <c r="AB66" s="115">
        <v>0</v>
      </c>
      <c r="AC66" s="115">
        <v>0</v>
      </c>
      <c r="AD66" s="115">
        <v>0</v>
      </c>
      <c r="AE66" s="115">
        <v>0</v>
      </c>
      <c r="AF66" s="115">
        <v>0</v>
      </c>
      <c r="AG66" s="115">
        <v>0</v>
      </c>
      <c r="AH66" s="115">
        <v>0</v>
      </c>
      <c r="AI66" s="115">
        <v>0</v>
      </c>
      <c r="AJ66" s="115">
        <v>0</v>
      </c>
      <c r="AK66" s="115">
        <v>0</v>
      </c>
      <c r="AL66" s="115">
        <v>0</v>
      </c>
      <c r="AM66" s="93"/>
      <c r="AN66" s="93"/>
      <c r="AO66" s="115" t="s">
        <v>54</v>
      </c>
      <c r="AP66" s="115">
        <v>0</v>
      </c>
      <c r="AQ66" s="115">
        <v>454.64</v>
      </c>
      <c r="AR66" s="115">
        <v>0</v>
      </c>
      <c r="AS66" s="115">
        <v>0</v>
      </c>
      <c r="AT66" s="115">
        <v>0</v>
      </c>
      <c r="AU66" s="115">
        <v>0</v>
      </c>
      <c r="AV66" s="115">
        <v>0</v>
      </c>
      <c r="AW66" s="115">
        <v>0</v>
      </c>
      <c r="AX66" s="115">
        <v>0</v>
      </c>
      <c r="AY66" s="115">
        <v>0</v>
      </c>
      <c r="AZ66" s="115">
        <v>0</v>
      </c>
      <c r="BA66" s="115">
        <v>87.9</v>
      </c>
      <c r="BB66" s="115">
        <v>0</v>
      </c>
      <c r="BC66" s="115">
        <v>0</v>
      </c>
      <c r="BD66" s="115">
        <v>0</v>
      </c>
      <c r="BE66" s="115">
        <v>0</v>
      </c>
      <c r="BF66" s="115">
        <v>0</v>
      </c>
      <c r="BG66" s="115">
        <v>0</v>
      </c>
      <c r="BH66" s="115">
        <v>0</v>
      </c>
      <c r="BI66" s="115">
        <v>0</v>
      </c>
      <c r="BJ66" s="115">
        <v>0</v>
      </c>
      <c r="BK66" s="115">
        <v>8</v>
      </c>
      <c r="BL66" s="115">
        <v>0</v>
      </c>
      <c r="BM66" s="115">
        <v>0</v>
      </c>
      <c r="BN66" s="115">
        <v>0</v>
      </c>
      <c r="BO66" s="115">
        <v>0</v>
      </c>
      <c r="BP66" s="115">
        <v>0</v>
      </c>
      <c r="BQ66" s="115">
        <v>0</v>
      </c>
      <c r="BR66" s="115">
        <v>0</v>
      </c>
      <c r="BS66" s="115">
        <v>0</v>
      </c>
    </row>
    <row r="67" spans="1:71" s="90" customFormat="1" x14ac:dyDescent="0.25">
      <c r="A67" s="110" t="s">
        <v>55</v>
      </c>
      <c r="B67" s="110">
        <f t="shared" si="10"/>
        <v>217.57999999999998</v>
      </c>
      <c r="C67" s="110">
        <f t="shared" si="11"/>
        <v>1562.3899999999999</v>
      </c>
      <c r="D67" s="110">
        <f t="shared" si="12"/>
        <v>851.74299999999994</v>
      </c>
      <c r="E67" s="110">
        <f t="shared" si="9"/>
        <v>53080.623759999995</v>
      </c>
      <c r="F67" s="84"/>
      <c r="G67" s="84"/>
      <c r="H67" s="115" t="s">
        <v>55</v>
      </c>
      <c r="I67" s="115">
        <v>0</v>
      </c>
      <c r="J67" s="115">
        <v>0</v>
      </c>
      <c r="K67" s="115">
        <v>0</v>
      </c>
      <c r="L67" s="115">
        <v>0</v>
      </c>
      <c r="M67" s="115">
        <v>0</v>
      </c>
      <c r="N67" s="115">
        <v>0</v>
      </c>
      <c r="O67" s="115">
        <v>0</v>
      </c>
      <c r="P67" s="115">
        <v>0</v>
      </c>
      <c r="Q67" s="115">
        <v>0</v>
      </c>
      <c r="R67" s="115">
        <v>0</v>
      </c>
      <c r="S67" s="115">
        <v>0</v>
      </c>
      <c r="T67" s="115">
        <v>0</v>
      </c>
      <c r="U67" s="115">
        <v>0</v>
      </c>
      <c r="V67" s="115">
        <v>0</v>
      </c>
      <c r="W67" s="115">
        <v>0</v>
      </c>
      <c r="X67" s="115">
        <v>0</v>
      </c>
      <c r="Y67" s="115">
        <v>0</v>
      </c>
      <c r="Z67" s="115">
        <v>0</v>
      </c>
      <c r="AA67" s="115">
        <v>0</v>
      </c>
      <c r="AB67" s="115">
        <v>0</v>
      </c>
      <c r="AC67" s="115">
        <v>0</v>
      </c>
      <c r="AD67" s="115">
        <v>0</v>
      </c>
      <c r="AE67" s="115">
        <v>0</v>
      </c>
      <c r="AF67" s="115">
        <v>0</v>
      </c>
      <c r="AG67" s="115">
        <v>0</v>
      </c>
      <c r="AH67" s="115">
        <v>0</v>
      </c>
      <c r="AI67" s="115">
        <v>0</v>
      </c>
      <c r="AJ67" s="115">
        <v>0</v>
      </c>
      <c r="AK67" s="115">
        <v>0</v>
      </c>
      <c r="AL67" s="115">
        <v>0</v>
      </c>
      <c r="AM67" s="93"/>
      <c r="AN67" s="93"/>
      <c r="AO67" s="115" t="s">
        <v>55</v>
      </c>
      <c r="AP67" s="115">
        <v>0</v>
      </c>
      <c r="AQ67" s="115">
        <v>547.17999999999995</v>
      </c>
      <c r="AR67" s="115">
        <v>0</v>
      </c>
      <c r="AS67" s="115">
        <v>0</v>
      </c>
      <c r="AT67" s="115">
        <v>0</v>
      </c>
      <c r="AU67" s="115">
        <v>0</v>
      </c>
      <c r="AV67" s="115">
        <v>0</v>
      </c>
      <c r="AW67" s="115">
        <v>0</v>
      </c>
      <c r="AX67" s="115">
        <v>0</v>
      </c>
      <c r="AY67" s="115">
        <v>0</v>
      </c>
      <c r="AZ67" s="115">
        <v>0</v>
      </c>
      <c r="BA67" s="115">
        <v>94.42</v>
      </c>
      <c r="BB67" s="115">
        <v>0</v>
      </c>
      <c r="BC67" s="115">
        <v>0</v>
      </c>
      <c r="BD67" s="115">
        <v>0</v>
      </c>
      <c r="BE67" s="115">
        <v>0</v>
      </c>
      <c r="BF67" s="115">
        <v>0</v>
      </c>
      <c r="BG67" s="115">
        <v>0</v>
      </c>
      <c r="BH67" s="115">
        <v>0</v>
      </c>
      <c r="BI67" s="115">
        <v>0</v>
      </c>
      <c r="BJ67" s="115">
        <v>0</v>
      </c>
      <c r="BK67" s="115">
        <v>8</v>
      </c>
      <c r="BL67" s="115">
        <v>0</v>
      </c>
      <c r="BM67" s="115">
        <v>0</v>
      </c>
      <c r="BN67" s="115">
        <v>0</v>
      </c>
      <c r="BO67" s="115">
        <v>0</v>
      </c>
      <c r="BP67" s="115">
        <v>0</v>
      </c>
      <c r="BQ67" s="115">
        <v>0</v>
      </c>
      <c r="BR67" s="115">
        <v>0</v>
      </c>
      <c r="BS67" s="115">
        <v>0</v>
      </c>
    </row>
    <row r="68" spans="1:71" s="90" customFormat="1" x14ac:dyDescent="0.25">
      <c r="A68" s="110" t="s">
        <v>56</v>
      </c>
      <c r="B68" s="110">
        <f t="shared" si="10"/>
        <v>235.08</v>
      </c>
      <c r="C68" s="110">
        <f t="shared" si="11"/>
        <v>1828.02</v>
      </c>
      <c r="D68" s="110">
        <f t="shared" si="12"/>
        <v>994.57199999999989</v>
      </c>
      <c r="E68" s="110">
        <f t="shared" si="9"/>
        <v>61981.727039999991</v>
      </c>
      <c r="F68" s="84"/>
      <c r="G68" s="84"/>
      <c r="H68" s="115" t="s">
        <v>56</v>
      </c>
      <c r="I68" s="115">
        <v>0</v>
      </c>
      <c r="J68" s="115">
        <v>0</v>
      </c>
      <c r="K68" s="115">
        <v>0</v>
      </c>
      <c r="L68" s="115">
        <v>0</v>
      </c>
      <c r="M68" s="115">
        <v>0</v>
      </c>
      <c r="N68" s="115">
        <v>0</v>
      </c>
      <c r="O68" s="115">
        <v>0</v>
      </c>
      <c r="P68" s="115">
        <v>0</v>
      </c>
      <c r="Q68" s="115">
        <v>0</v>
      </c>
      <c r="R68" s="115">
        <v>0</v>
      </c>
      <c r="S68" s="115">
        <v>0</v>
      </c>
      <c r="T68" s="115">
        <v>0</v>
      </c>
      <c r="U68" s="115">
        <v>0</v>
      </c>
      <c r="V68" s="115">
        <v>0</v>
      </c>
      <c r="W68" s="115">
        <v>0</v>
      </c>
      <c r="X68" s="115">
        <v>0</v>
      </c>
      <c r="Y68" s="115">
        <v>0</v>
      </c>
      <c r="Z68" s="115">
        <v>0</v>
      </c>
      <c r="AA68" s="115">
        <v>0</v>
      </c>
      <c r="AB68" s="115">
        <v>0</v>
      </c>
      <c r="AC68" s="115">
        <v>0</v>
      </c>
      <c r="AD68" s="115">
        <v>0</v>
      </c>
      <c r="AE68" s="115">
        <v>0</v>
      </c>
      <c r="AF68" s="115">
        <v>0</v>
      </c>
      <c r="AG68" s="115">
        <v>0</v>
      </c>
      <c r="AH68" s="115">
        <v>0</v>
      </c>
      <c r="AI68" s="115">
        <v>0</v>
      </c>
      <c r="AJ68" s="115">
        <v>0</v>
      </c>
      <c r="AK68" s="115">
        <v>0</v>
      </c>
      <c r="AL68" s="115">
        <v>0</v>
      </c>
      <c r="AM68" s="93"/>
      <c r="AN68" s="93"/>
      <c r="AO68" s="115" t="s">
        <v>56</v>
      </c>
      <c r="AP68" s="115">
        <v>0</v>
      </c>
      <c r="AQ68" s="115">
        <v>637.38</v>
      </c>
      <c r="AR68" s="115">
        <v>0</v>
      </c>
      <c r="AS68" s="115">
        <v>0</v>
      </c>
      <c r="AT68" s="115">
        <v>0</v>
      </c>
      <c r="AU68" s="115">
        <v>0</v>
      </c>
      <c r="AV68" s="115">
        <v>0</v>
      </c>
      <c r="AW68" s="115">
        <v>0</v>
      </c>
      <c r="AX68" s="115">
        <v>0</v>
      </c>
      <c r="AY68" s="115">
        <v>0</v>
      </c>
      <c r="AZ68" s="115">
        <v>0</v>
      </c>
      <c r="BA68" s="115">
        <v>106.29</v>
      </c>
      <c r="BB68" s="115">
        <v>0</v>
      </c>
      <c r="BC68" s="115">
        <v>0</v>
      </c>
      <c r="BD68" s="115">
        <v>0</v>
      </c>
      <c r="BE68" s="115">
        <v>0</v>
      </c>
      <c r="BF68" s="115">
        <v>0</v>
      </c>
      <c r="BG68" s="115">
        <v>0</v>
      </c>
      <c r="BH68" s="115">
        <v>0</v>
      </c>
      <c r="BI68" s="115">
        <v>0</v>
      </c>
      <c r="BJ68" s="115">
        <v>0</v>
      </c>
      <c r="BK68" s="115">
        <v>11</v>
      </c>
      <c r="BL68" s="115">
        <v>0</v>
      </c>
      <c r="BM68" s="115">
        <v>0</v>
      </c>
      <c r="BN68" s="115">
        <v>0</v>
      </c>
      <c r="BO68" s="115">
        <v>0</v>
      </c>
      <c r="BP68" s="115">
        <v>0</v>
      </c>
      <c r="BQ68" s="115">
        <v>0</v>
      </c>
      <c r="BR68" s="115">
        <v>0</v>
      </c>
      <c r="BS68" s="115">
        <v>0</v>
      </c>
    </row>
    <row r="69" spans="1:71" s="90" customFormat="1" x14ac:dyDescent="0.25">
      <c r="A69" s="30"/>
      <c r="B69" s="30"/>
      <c r="C69" s="30"/>
      <c r="D69" s="30"/>
      <c r="E69" s="30"/>
      <c r="H69" s="93"/>
      <c r="I69" s="93"/>
      <c r="J69" s="93"/>
      <c r="K69" s="93"/>
      <c r="L69" s="93"/>
      <c r="M69" s="93"/>
      <c r="N69" s="93"/>
      <c r="O69" s="93"/>
      <c r="P69" s="93"/>
      <c r="Q69" s="93"/>
      <c r="R69" s="93"/>
      <c r="S69" s="93"/>
      <c r="T69" s="93"/>
      <c r="U69" s="93"/>
      <c r="V69" s="93"/>
      <c r="W69" s="93"/>
      <c r="X69" s="93"/>
      <c r="Y69" s="93"/>
      <c r="Z69" s="93"/>
      <c r="AA69" s="93"/>
      <c r="AB69" s="93"/>
      <c r="AC69" s="93"/>
      <c r="AD69" s="93"/>
      <c r="AE69" s="93"/>
      <c r="AF69" s="93"/>
      <c r="AG69" s="93"/>
      <c r="AH69" s="93"/>
      <c r="AI69" s="93"/>
      <c r="AJ69" s="93"/>
      <c r="AK69" s="93"/>
      <c r="AL69" s="93"/>
      <c r="AM69" s="93"/>
      <c r="AN69" s="93"/>
      <c r="AO69" s="93"/>
      <c r="AP69" s="93"/>
      <c r="AQ69" s="93"/>
      <c r="AR69" s="93"/>
      <c r="AS69" s="93"/>
      <c r="AT69" s="93"/>
      <c r="AU69" s="93"/>
      <c r="AV69" s="93"/>
      <c r="AW69" s="93"/>
      <c r="AX69" s="93"/>
      <c r="AY69" s="93"/>
      <c r="AZ69" s="93"/>
      <c r="BA69" s="93"/>
      <c r="BB69" s="93"/>
      <c r="BC69" s="93"/>
      <c r="BD69" s="93"/>
      <c r="BE69" s="93"/>
      <c r="BF69" s="93"/>
      <c r="BG69" s="93"/>
      <c r="BH69" s="93"/>
      <c r="BI69" s="93"/>
      <c r="BJ69" s="93"/>
      <c r="BK69" s="93"/>
      <c r="BL69" s="93"/>
      <c r="BM69" s="93"/>
      <c r="BN69" s="93"/>
      <c r="BO69" s="93"/>
      <c r="BP69" s="93"/>
      <c r="BQ69" s="93"/>
      <c r="BR69" s="93"/>
      <c r="BS69" s="93"/>
    </row>
    <row r="70" spans="1:71" s="90" customFormat="1" x14ac:dyDescent="0.25">
      <c r="H70" s="84" t="s">
        <v>72</v>
      </c>
      <c r="I70" s="84"/>
      <c r="J70" s="84"/>
      <c r="K70" s="84"/>
      <c r="L70" s="84"/>
      <c r="M70" s="84"/>
      <c r="N70" s="84"/>
      <c r="O70" s="84"/>
      <c r="P70" s="84"/>
      <c r="Q70" s="84"/>
      <c r="R70" s="84"/>
      <c r="S70" s="84"/>
      <c r="T70" s="84"/>
      <c r="U70" s="84"/>
      <c r="V70" s="84"/>
      <c r="W70" s="84"/>
      <c r="X70" s="84"/>
      <c r="Y70" s="84"/>
      <c r="Z70" s="84"/>
      <c r="AA70" s="84"/>
      <c r="AB70" s="84"/>
      <c r="AC70" s="84"/>
      <c r="AD70" s="84"/>
      <c r="AE70" s="84"/>
      <c r="AF70" s="84"/>
      <c r="AG70" s="84"/>
      <c r="AH70" s="84"/>
      <c r="AI70" s="84"/>
      <c r="AJ70" s="84"/>
      <c r="AK70" s="84"/>
      <c r="AL70" s="84"/>
      <c r="AM70" s="93"/>
      <c r="AN70" s="93"/>
      <c r="AO70" s="84" t="s">
        <v>69</v>
      </c>
      <c r="AP70" s="84"/>
      <c r="AQ70" s="84"/>
      <c r="AR70" s="84"/>
      <c r="AS70" s="84"/>
      <c r="AT70" s="84"/>
      <c r="AU70" s="84"/>
      <c r="AV70" s="84"/>
      <c r="AW70" s="84"/>
      <c r="AX70" s="84"/>
      <c r="AY70" s="84"/>
      <c r="AZ70" s="84"/>
      <c r="BA70" s="84"/>
      <c r="BB70" s="84"/>
      <c r="BC70" s="84"/>
      <c r="BD70" s="84"/>
      <c r="BE70" s="84"/>
      <c r="BF70" s="84"/>
      <c r="BG70" s="84"/>
      <c r="BH70" s="84"/>
      <c r="BI70" s="84"/>
    </row>
    <row r="71" spans="1:71" s="90" customFormat="1" ht="15.75" x14ac:dyDescent="0.25">
      <c r="A71" s="260" t="s">
        <v>35</v>
      </c>
      <c r="B71" s="260"/>
      <c r="C71" s="260"/>
      <c r="D71" s="260"/>
      <c r="E71" s="260"/>
      <c r="H71" s="115"/>
      <c r="I71" s="115" t="s">
        <v>40</v>
      </c>
      <c r="J71" s="115" t="s">
        <v>40</v>
      </c>
      <c r="K71" s="115" t="s">
        <v>40</v>
      </c>
      <c r="L71" s="115" t="s">
        <v>40</v>
      </c>
      <c r="M71" s="115" t="s">
        <v>40</v>
      </c>
      <c r="N71" s="115" t="s">
        <v>40</v>
      </c>
      <c r="O71" s="115" t="s">
        <v>40</v>
      </c>
      <c r="P71" s="115" t="s">
        <v>40</v>
      </c>
      <c r="Q71" s="115" t="s">
        <v>40</v>
      </c>
      <c r="R71" s="115" t="s">
        <v>40</v>
      </c>
      <c r="S71" s="115" t="s">
        <v>41</v>
      </c>
      <c r="T71" s="115" t="s">
        <v>41</v>
      </c>
      <c r="U71" s="115" t="s">
        <v>41</v>
      </c>
      <c r="V71" s="115" t="s">
        <v>41</v>
      </c>
      <c r="W71" s="115" t="s">
        <v>41</v>
      </c>
      <c r="X71" s="115" t="s">
        <v>41</v>
      </c>
      <c r="Y71" s="115" t="s">
        <v>41</v>
      </c>
      <c r="Z71" s="115" t="s">
        <v>41</v>
      </c>
      <c r="AA71" s="115" t="s">
        <v>41</v>
      </c>
      <c r="AB71" s="115" t="s">
        <v>41</v>
      </c>
      <c r="AC71" s="115" t="s">
        <v>42</v>
      </c>
      <c r="AD71" s="115" t="s">
        <v>42</v>
      </c>
      <c r="AE71" s="115" t="s">
        <v>42</v>
      </c>
      <c r="AF71" s="115" t="s">
        <v>42</v>
      </c>
      <c r="AG71" s="115" t="s">
        <v>42</v>
      </c>
      <c r="AH71" s="115" t="s">
        <v>42</v>
      </c>
      <c r="AI71" s="115" t="s">
        <v>42</v>
      </c>
      <c r="AJ71" s="115" t="s">
        <v>42</v>
      </c>
      <c r="AK71" s="115" t="s">
        <v>42</v>
      </c>
      <c r="AL71" s="115" t="s">
        <v>42</v>
      </c>
      <c r="AM71" s="93"/>
      <c r="AN71" s="93"/>
      <c r="AO71" s="115"/>
      <c r="AP71" s="115" t="s">
        <v>40</v>
      </c>
      <c r="AQ71" s="115" t="s">
        <v>40</v>
      </c>
      <c r="AR71" s="115" t="s">
        <v>40</v>
      </c>
      <c r="AS71" s="115" t="s">
        <v>40</v>
      </c>
      <c r="AT71" s="115" t="s">
        <v>40</v>
      </c>
      <c r="AU71" s="115" t="s">
        <v>40</v>
      </c>
      <c r="AV71" s="115" t="s">
        <v>40</v>
      </c>
      <c r="AW71" s="115" t="s">
        <v>40</v>
      </c>
      <c r="AX71" s="115" t="s">
        <v>40</v>
      </c>
      <c r="AY71" s="115" t="s">
        <v>40</v>
      </c>
      <c r="AZ71" s="115" t="s">
        <v>41</v>
      </c>
      <c r="BA71" s="115" t="s">
        <v>41</v>
      </c>
      <c r="BB71" s="115" t="s">
        <v>41</v>
      </c>
      <c r="BC71" s="115" t="s">
        <v>41</v>
      </c>
      <c r="BD71" s="115" t="s">
        <v>41</v>
      </c>
      <c r="BE71" s="115" t="s">
        <v>41</v>
      </c>
      <c r="BF71" s="115" t="s">
        <v>41</v>
      </c>
      <c r="BG71" s="115" t="s">
        <v>41</v>
      </c>
      <c r="BH71" s="115" t="s">
        <v>41</v>
      </c>
      <c r="BI71" s="115" t="s">
        <v>41</v>
      </c>
      <c r="BJ71" s="115" t="s">
        <v>42</v>
      </c>
      <c r="BK71" s="115" t="s">
        <v>42</v>
      </c>
      <c r="BL71" s="115" t="s">
        <v>42</v>
      </c>
      <c r="BM71" s="115" t="s">
        <v>42</v>
      </c>
      <c r="BN71" s="115" t="s">
        <v>42</v>
      </c>
      <c r="BO71" s="115" t="s">
        <v>42</v>
      </c>
      <c r="BP71" s="115" t="s">
        <v>42</v>
      </c>
      <c r="BQ71" s="115" t="s">
        <v>42</v>
      </c>
      <c r="BR71" s="115" t="s">
        <v>42</v>
      </c>
      <c r="BS71" s="115" t="s">
        <v>42</v>
      </c>
    </row>
    <row r="72" spans="1:71" s="90" customFormat="1" ht="45.75" thickBot="1" x14ac:dyDescent="0.3">
      <c r="A72" s="85" t="s">
        <v>4</v>
      </c>
      <c r="B72" s="104" t="s">
        <v>17</v>
      </c>
      <c r="C72" s="104" t="s">
        <v>5</v>
      </c>
      <c r="D72" s="103" t="s">
        <v>0</v>
      </c>
      <c r="E72" s="104" t="s">
        <v>7</v>
      </c>
      <c r="H72" s="28" t="s">
        <v>4</v>
      </c>
      <c r="I72" s="28" t="s">
        <v>43</v>
      </c>
      <c r="J72" s="28" t="s">
        <v>44</v>
      </c>
      <c r="K72" s="28" t="s">
        <v>57</v>
      </c>
      <c r="L72" s="28" t="s">
        <v>50</v>
      </c>
      <c r="M72" s="28" t="s">
        <v>47</v>
      </c>
      <c r="N72" s="28" t="s">
        <v>48</v>
      </c>
      <c r="O72" s="28" t="s">
        <v>46</v>
      </c>
      <c r="P72" s="28" t="s">
        <v>51</v>
      </c>
      <c r="Q72" s="28" t="s">
        <v>49</v>
      </c>
      <c r="R72" s="28" t="s">
        <v>45</v>
      </c>
      <c r="S72" s="28" t="s">
        <v>43</v>
      </c>
      <c r="T72" s="28" t="s">
        <v>44</v>
      </c>
      <c r="U72" s="28" t="s">
        <v>57</v>
      </c>
      <c r="V72" s="28" t="s">
        <v>50</v>
      </c>
      <c r="W72" s="28" t="s">
        <v>47</v>
      </c>
      <c r="X72" s="28" t="s">
        <v>48</v>
      </c>
      <c r="Y72" s="28" t="s">
        <v>46</v>
      </c>
      <c r="Z72" s="28" t="s">
        <v>51</v>
      </c>
      <c r="AA72" s="28" t="s">
        <v>49</v>
      </c>
      <c r="AB72" s="28" t="s">
        <v>45</v>
      </c>
      <c r="AC72" s="28" t="s">
        <v>43</v>
      </c>
      <c r="AD72" s="28" t="s">
        <v>44</v>
      </c>
      <c r="AE72" s="28" t="s">
        <v>57</v>
      </c>
      <c r="AF72" s="28" t="s">
        <v>50</v>
      </c>
      <c r="AG72" s="28" t="s">
        <v>47</v>
      </c>
      <c r="AH72" s="28" t="s">
        <v>48</v>
      </c>
      <c r="AI72" s="28" t="s">
        <v>46</v>
      </c>
      <c r="AJ72" s="28" t="s">
        <v>51</v>
      </c>
      <c r="AK72" s="28" t="s">
        <v>49</v>
      </c>
      <c r="AL72" s="28" t="s">
        <v>45</v>
      </c>
      <c r="AM72" s="93"/>
      <c r="AN72" s="93"/>
      <c r="AO72" s="28" t="s">
        <v>4</v>
      </c>
      <c r="AP72" s="28" t="s">
        <v>43</v>
      </c>
      <c r="AQ72" s="28" t="s">
        <v>44</v>
      </c>
      <c r="AR72" s="28" t="s">
        <v>57</v>
      </c>
      <c r="AS72" s="28" t="s">
        <v>50</v>
      </c>
      <c r="AT72" s="28" t="s">
        <v>47</v>
      </c>
      <c r="AU72" s="28" t="s">
        <v>48</v>
      </c>
      <c r="AV72" s="28" t="s">
        <v>46</v>
      </c>
      <c r="AW72" s="28" t="s">
        <v>51</v>
      </c>
      <c r="AX72" s="28" t="s">
        <v>49</v>
      </c>
      <c r="AY72" s="28" t="s">
        <v>45</v>
      </c>
      <c r="AZ72" s="28" t="s">
        <v>43</v>
      </c>
      <c r="BA72" s="28" t="s">
        <v>44</v>
      </c>
      <c r="BB72" s="28" t="s">
        <v>57</v>
      </c>
      <c r="BC72" s="28" t="s">
        <v>50</v>
      </c>
      <c r="BD72" s="28" t="s">
        <v>47</v>
      </c>
      <c r="BE72" s="28" t="s">
        <v>48</v>
      </c>
      <c r="BF72" s="28" t="s">
        <v>46</v>
      </c>
      <c r="BG72" s="28" t="s">
        <v>51</v>
      </c>
      <c r="BH72" s="28" t="s">
        <v>49</v>
      </c>
      <c r="BI72" s="28" t="s">
        <v>45</v>
      </c>
      <c r="BJ72" s="28" t="s">
        <v>43</v>
      </c>
      <c r="BK72" s="28" t="s">
        <v>44</v>
      </c>
      <c r="BL72" s="28" t="s">
        <v>57</v>
      </c>
      <c r="BM72" s="28" t="s">
        <v>50</v>
      </c>
      <c r="BN72" s="28" t="s">
        <v>47</v>
      </c>
      <c r="BO72" s="28" t="s">
        <v>48</v>
      </c>
      <c r="BP72" s="28" t="s">
        <v>46</v>
      </c>
      <c r="BQ72" s="28" t="s">
        <v>51</v>
      </c>
      <c r="BR72" s="28" t="s">
        <v>49</v>
      </c>
      <c r="BS72" s="28" t="s">
        <v>45</v>
      </c>
    </row>
    <row r="73" spans="1:71" s="90" customFormat="1" x14ac:dyDescent="0.25">
      <c r="A73" s="110" t="s">
        <v>9</v>
      </c>
      <c r="B73" s="110">
        <f>IF($D$5="P",SUM(S73:U73),SUM(S73:AB73))</f>
        <v>101.17</v>
      </c>
      <c r="C73" s="110">
        <f>IF($D$5="P",SUM(I73:K73),SUM(I73:R73))</f>
        <v>360.01</v>
      </c>
      <c r="D73" s="110">
        <f>IF($D$5="P",$B$8*SUM(I73:K73)+$B$9*SUM(I91:K91),$B$8*SUM(I73:R73)+$B$9*SUM(I91:R91))</f>
        <v>135.95400000000001</v>
      </c>
      <c r="E73" s="99">
        <f t="shared" ref="E73:E86" si="13">D73*$B$5</f>
        <v>8472.6532800000004</v>
      </c>
      <c r="H73" s="87" t="s">
        <v>9</v>
      </c>
      <c r="I73" s="87">
        <f>'Stage 2_SMFL'!I73</f>
        <v>42.19</v>
      </c>
      <c r="J73" s="87">
        <f>'Stage 2_SMFL'!J73</f>
        <v>317.82</v>
      </c>
      <c r="K73" s="87">
        <f>'Stage 2_SMFL'!K73</f>
        <v>0</v>
      </c>
      <c r="L73" s="87">
        <f>'Stage 2_SMFL'!L73</f>
        <v>0</v>
      </c>
      <c r="M73" s="87">
        <f>'Stage 2_SMFL'!M73</f>
        <v>0</v>
      </c>
      <c r="N73" s="87">
        <f>'Stage 2_SMFL'!N73</f>
        <v>0</v>
      </c>
      <c r="O73" s="87">
        <f>'Stage 2_SMFL'!O73</f>
        <v>0</v>
      </c>
      <c r="P73" s="87">
        <f>'Stage 2_SMFL'!P73</f>
        <v>0</v>
      </c>
      <c r="Q73" s="87">
        <f>'Stage 2_SMFL'!Q73</f>
        <v>0</v>
      </c>
      <c r="R73" s="87">
        <f>'Stage 2_SMFL'!R73</f>
        <v>0</v>
      </c>
      <c r="S73" s="87">
        <f>'Stage 2_SMFL'!S73</f>
        <v>26.24</v>
      </c>
      <c r="T73" s="87">
        <f>'Stage 2_SMFL'!T73</f>
        <v>74.930000000000007</v>
      </c>
      <c r="U73" s="87">
        <f>'Stage 2_SMFL'!U73</f>
        <v>0</v>
      </c>
      <c r="V73" s="87">
        <f>'Stage 2_SMFL'!V73</f>
        <v>0</v>
      </c>
      <c r="W73" s="87">
        <f>'Stage 2_SMFL'!W73</f>
        <v>0</v>
      </c>
      <c r="X73" s="87">
        <f>'Stage 2_SMFL'!X73</f>
        <v>0</v>
      </c>
      <c r="Y73" s="87">
        <f>'Stage 2_SMFL'!Y73</f>
        <v>0</v>
      </c>
      <c r="Z73" s="87">
        <f>'Stage 2_SMFL'!Z73</f>
        <v>0</v>
      </c>
      <c r="AA73" s="87">
        <f>'Stage 2_SMFL'!AA73</f>
        <v>0</v>
      </c>
      <c r="AB73" s="87">
        <f>'Stage 2_SMFL'!AB73</f>
        <v>0</v>
      </c>
      <c r="AC73" s="87">
        <f>'Stage 2_SMFL'!AC73</f>
        <v>2</v>
      </c>
      <c r="AD73" s="87">
        <f>'Stage 2_SMFL'!AD73</f>
        <v>6</v>
      </c>
      <c r="AE73" s="87">
        <f>'Stage 2_SMFL'!AE73</f>
        <v>0</v>
      </c>
      <c r="AF73" s="87">
        <f>'Stage 2_SMFL'!AF73</f>
        <v>0</v>
      </c>
      <c r="AG73" s="87">
        <f>'Stage 2_SMFL'!AG73</f>
        <v>0</v>
      </c>
      <c r="AH73" s="87">
        <f>'Stage 2_SMFL'!AH73</f>
        <v>0</v>
      </c>
      <c r="AI73" s="87">
        <f>'Stage 2_SMFL'!AI73</f>
        <v>0</v>
      </c>
      <c r="AJ73" s="87">
        <f>'Stage 2_SMFL'!AJ73</f>
        <v>0</v>
      </c>
      <c r="AK73" s="87">
        <f>'Stage 2_SMFL'!AK73</f>
        <v>0</v>
      </c>
      <c r="AL73" s="87">
        <f>'Stage 2_SMFL'!AL73</f>
        <v>0</v>
      </c>
      <c r="AM73" s="93"/>
      <c r="AN73" s="93"/>
      <c r="AO73" s="87" t="s">
        <v>9</v>
      </c>
      <c r="AP73" s="87">
        <f>'Stage 2_SMFL'!AP73</f>
        <v>42.19</v>
      </c>
      <c r="AQ73" s="87">
        <f>'Stage 2_SMFL'!AQ73</f>
        <v>317.82</v>
      </c>
      <c r="AR73" s="87">
        <f>'Stage 2_SMFL'!AR73</f>
        <v>0</v>
      </c>
      <c r="AS73" s="87">
        <f>'Stage 2_SMFL'!AS73</f>
        <v>0</v>
      </c>
      <c r="AT73" s="87">
        <f>'Stage 2_SMFL'!AT73</f>
        <v>0</v>
      </c>
      <c r="AU73" s="87">
        <f>'Stage 2_SMFL'!AU73</f>
        <v>0</v>
      </c>
      <c r="AV73" s="87">
        <f>'Stage 2_SMFL'!AV73</f>
        <v>0</v>
      </c>
      <c r="AW73" s="87">
        <f>'Stage 2_SMFL'!AW73</f>
        <v>0</v>
      </c>
      <c r="AX73" s="87">
        <f>'Stage 2_SMFL'!AX73</f>
        <v>0</v>
      </c>
      <c r="AY73" s="87">
        <f>'Stage 2_SMFL'!AY73</f>
        <v>0</v>
      </c>
      <c r="AZ73" s="87">
        <f>'Stage 2_SMFL'!AZ73</f>
        <v>26.24</v>
      </c>
      <c r="BA73" s="87">
        <f>'Stage 2_SMFL'!BA73</f>
        <v>74.930000000000007</v>
      </c>
      <c r="BB73" s="87">
        <f>'Stage 2_SMFL'!BB73</f>
        <v>0</v>
      </c>
      <c r="BC73" s="87">
        <f>'Stage 2_SMFL'!BC73</f>
        <v>0</v>
      </c>
      <c r="BD73" s="87">
        <f>'Stage 2_SMFL'!BD73</f>
        <v>0</v>
      </c>
      <c r="BE73" s="87">
        <f>'Stage 2_SMFL'!BE73</f>
        <v>0</v>
      </c>
      <c r="BF73" s="87">
        <f>'Stage 2_SMFL'!BF73</f>
        <v>0</v>
      </c>
      <c r="BG73" s="87">
        <f>'Stage 2_SMFL'!BG73</f>
        <v>0</v>
      </c>
      <c r="BH73" s="87">
        <f>'Stage 2_SMFL'!BH73</f>
        <v>0</v>
      </c>
      <c r="BI73" s="87">
        <f>'Stage 2_SMFL'!BI73</f>
        <v>0</v>
      </c>
      <c r="BJ73" s="87">
        <f>'Stage 2_SMFL'!BJ73</f>
        <v>2</v>
      </c>
      <c r="BK73" s="87">
        <f>'Stage 2_SMFL'!BK73</f>
        <v>6</v>
      </c>
      <c r="BL73" s="87">
        <f>'Stage 2_SMFL'!BL73</f>
        <v>0</v>
      </c>
      <c r="BM73" s="87">
        <f>'Stage 2_SMFL'!BM73</f>
        <v>0</v>
      </c>
      <c r="BN73" s="87">
        <f>'Stage 2_SMFL'!BN73</f>
        <v>0</v>
      </c>
      <c r="BO73" s="87">
        <f>'Stage 2_SMFL'!BO73</f>
        <v>0</v>
      </c>
      <c r="BP73" s="87">
        <f>'Stage 2_SMFL'!BP73</f>
        <v>0</v>
      </c>
      <c r="BQ73" s="87">
        <f>'Stage 2_SMFL'!BQ73</f>
        <v>0</v>
      </c>
      <c r="BR73" s="87">
        <f>'Stage 2_SMFL'!BR73</f>
        <v>0</v>
      </c>
      <c r="BS73" s="87">
        <f>'Stage 2_SMFL'!BS73</f>
        <v>0</v>
      </c>
    </row>
    <row r="74" spans="1:71" s="90" customFormat="1" x14ac:dyDescent="0.25">
      <c r="A74" s="110" t="s">
        <v>10</v>
      </c>
      <c r="B74" s="110">
        <f t="shared" ref="B74:B86" si="14">IF($D$5="P",SUM(S74:U74),SUM(S74:AB74))</f>
        <v>86.02</v>
      </c>
      <c r="C74" s="110">
        <f t="shared" ref="C74:C86" si="15">IF($D$5="P",SUM(I74:K74),SUM(I74:R74))</f>
        <v>289.51</v>
      </c>
      <c r="D74" s="110">
        <f t="shared" ref="D74:D86" si="16">IF($D$5="P",$B$8*SUM(I74:K74)+$B$9*SUM(I92:K92),$B$8*SUM(I74:R74)+$B$9*SUM(I92:R92))</f>
        <v>86.852999999999994</v>
      </c>
      <c r="E74" s="99">
        <f t="shared" si="13"/>
        <v>5412.6789599999993</v>
      </c>
      <c r="H74" s="115" t="s">
        <v>10</v>
      </c>
      <c r="I74" s="87">
        <v>266.77999999999997</v>
      </c>
      <c r="J74" s="87">
        <v>22.73</v>
      </c>
      <c r="K74" s="87">
        <f>'Stage 2_SMFL'!K74</f>
        <v>0</v>
      </c>
      <c r="L74" s="87">
        <f>'Stage 2_SMFL'!L74</f>
        <v>0</v>
      </c>
      <c r="M74" s="87">
        <f>'Stage 2_SMFL'!M74</f>
        <v>0</v>
      </c>
      <c r="N74" s="87">
        <f>'Stage 2_SMFL'!N74</f>
        <v>0</v>
      </c>
      <c r="O74" s="87">
        <f>'Stage 2_SMFL'!O74</f>
        <v>0</v>
      </c>
      <c r="P74" s="87">
        <f>'Stage 2_SMFL'!P74</f>
        <v>0</v>
      </c>
      <c r="Q74" s="87">
        <f>'Stage 2_SMFL'!Q74</f>
        <v>0</v>
      </c>
      <c r="R74" s="87">
        <f>'Stage 2_SMFL'!R74</f>
        <v>0</v>
      </c>
      <c r="S74" s="87">
        <v>69.63</v>
      </c>
      <c r="T74" s="87">
        <v>16.39</v>
      </c>
      <c r="U74" s="87">
        <f>'Stage 2_SMFL'!U74</f>
        <v>0</v>
      </c>
      <c r="V74" s="87">
        <f>'Stage 2_SMFL'!V74</f>
        <v>0</v>
      </c>
      <c r="W74" s="87">
        <f>'Stage 2_SMFL'!W74</f>
        <v>0</v>
      </c>
      <c r="X74" s="87">
        <f>'Stage 2_SMFL'!X74</f>
        <v>0</v>
      </c>
      <c r="Y74" s="87">
        <f>'Stage 2_SMFL'!Y74</f>
        <v>0</v>
      </c>
      <c r="Z74" s="87">
        <f>'Stage 2_SMFL'!Z74</f>
        <v>0</v>
      </c>
      <c r="AA74" s="87">
        <f>'Stage 2_SMFL'!AA74</f>
        <v>0</v>
      </c>
      <c r="AB74" s="87">
        <f>'Stage 2_SMFL'!AB74</f>
        <v>0</v>
      </c>
      <c r="AC74" s="87">
        <f>'Stage 2_SMFL'!AC74</f>
        <v>5</v>
      </c>
      <c r="AD74" s="87">
        <v>4</v>
      </c>
      <c r="AE74" s="87">
        <f>'Stage 2_SMFL'!AE74</f>
        <v>0</v>
      </c>
      <c r="AF74" s="87">
        <f>'Stage 2_SMFL'!AF74</f>
        <v>0</v>
      </c>
      <c r="AG74" s="87">
        <f>'Stage 2_SMFL'!AG74</f>
        <v>0</v>
      </c>
      <c r="AH74" s="87">
        <f>'Stage 2_SMFL'!AH74</f>
        <v>0</v>
      </c>
      <c r="AI74" s="87">
        <f>'Stage 2_SMFL'!AI74</f>
        <v>0</v>
      </c>
      <c r="AJ74" s="87">
        <f>'Stage 2_SMFL'!AJ74</f>
        <v>0</v>
      </c>
      <c r="AK74" s="87">
        <f>'Stage 2_SMFL'!AK74</f>
        <v>0</v>
      </c>
      <c r="AL74" s="87">
        <f>'Stage 2_SMFL'!AL74</f>
        <v>0</v>
      </c>
      <c r="AM74" s="93"/>
      <c r="AN74" s="93"/>
      <c r="AO74" s="115" t="s">
        <v>10</v>
      </c>
      <c r="AP74" s="87">
        <v>266.77999999999997</v>
      </c>
      <c r="AQ74" s="87">
        <v>22.73</v>
      </c>
      <c r="AR74" s="87">
        <v>0</v>
      </c>
      <c r="AS74" s="87">
        <v>0</v>
      </c>
      <c r="AT74" s="87">
        <v>0</v>
      </c>
      <c r="AU74" s="87">
        <v>0</v>
      </c>
      <c r="AV74" s="87">
        <v>0</v>
      </c>
      <c r="AW74" s="87">
        <v>0</v>
      </c>
      <c r="AX74" s="87">
        <v>0</v>
      </c>
      <c r="AY74" s="87">
        <v>0</v>
      </c>
      <c r="AZ74" s="87">
        <v>69.63</v>
      </c>
      <c r="BA74" s="87">
        <v>16.39</v>
      </c>
      <c r="BB74" s="87">
        <v>0</v>
      </c>
      <c r="BC74" s="87">
        <v>0</v>
      </c>
      <c r="BD74" s="87">
        <v>0</v>
      </c>
      <c r="BE74" s="87">
        <v>0</v>
      </c>
      <c r="BF74" s="87">
        <v>0</v>
      </c>
      <c r="BG74" s="87">
        <v>0</v>
      </c>
      <c r="BH74" s="87">
        <v>0</v>
      </c>
      <c r="BI74" s="87">
        <v>0</v>
      </c>
      <c r="BJ74" s="87">
        <v>5</v>
      </c>
      <c r="BK74" s="87">
        <v>4</v>
      </c>
      <c r="BL74" s="87">
        <v>0</v>
      </c>
      <c r="BM74" s="87">
        <v>0</v>
      </c>
      <c r="BN74" s="87">
        <v>0</v>
      </c>
      <c r="BO74" s="87">
        <v>0</v>
      </c>
      <c r="BP74" s="87">
        <v>0</v>
      </c>
      <c r="BQ74" s="87">
        <v>0</v>
      </c>
      <c r="BR74" s="87">
        <v>0</v>
      </c>
      <c r="BS74" s="87">
        <v>0</v>
      </c>
    </row>
    <row r="75" spans="1:71" s="90" customFormat="1" x14ac:dyDescent="0.25">
      <c r="A75" s="110" t="s">
        <v>11</v>
      </c>
      <c r="B75" s="110">
        <f t="shared" si="14"/>
        <v>0</v>
      </c>
      <c r="C75" s="110">
        <f t="shared" si="15"/>
        <v>0</v>
      </c>
      <c r="D75" s="110">
        <f t="shared" si="16"/>
        <v>0</v>
      </c>
      <c r="E75" s="99">
        <f t="shared" si="13"/>
        <v>0</v>
      </c>
      <c r="H75" s="115" t="s">
        <v>11</v>
      </c>
      <c r="I75" s="87">
        <f>'Stage 2_SMFL'!I75</f>
        <v>0</v>
      </c>
      <c r="J75" s="87">
        <v>0</v>
      </c>
      <c r="K75" s="87">
        <f>'Stage 2_SMFL'!K75</f>
        <v>0</v>
      </c>
      <c r="L75" s="87">
        <f>'Stage 2_SMFL'!L75</f>
        <v>0</v>
      </c>
      <c r="M75" s="87">
        <f>'Stage 2_SMFL'!M75</f>
        <v>0</v>
      </c>
      <c r="N75" s="87">
        <f>'Stage 2_SMFL'!N75</f>
        <v>0</v>
      </c>
      <c r="O75" s="87">
        <f>'Stage 2_SMFL'!O75</f>
        <v>0</v>
      </c>
      <c r="P75" s="87">
        <f>'Stage 2_SMFL'!P75</f>
        <v>0</v>
      </c>
      <c r="Q75" s="87">
        <f>'Stage 2_SMFL'!Q75</f>
        <v>0</v>
      </c>
      <c r="R75" s="87">
        <f>'Stage 2_SMFL'!R75</f>
        <v>0</v>
      </c>
      <c r="S75" s="87">
        <f>'Stage 2_SMFL'!S75</f>
        <v>0</v>
      </c>
      <c r="T75" s="87">
        <v>0</v>
      </c>
      <c r="U75" s="87">
        <f>'Stage 2_SMFL'!U75</f>
        <v>0</v>
      </c>
      <c r="V75" s="87">
        <f>'Stage 2_SMFL'!V75</f>
        <v>0</v>
      </c>
      <c r="W75" s="87">
        <f>'Stage 2_SMFL'!W75</f>
        <v>0</v>
      </c>
      <c r="X75" s="87">
        <f>'Stage 2_SMFL'!X75</f>
        <v>0</v>
      </c>
      <c r="Y75" s="87">
        <f>'Stage 2_SMFL'!Y75</f>
        <v>0</v>
      </c>
      <c r="Z75" s="87">
        <f>'Stage 2_SMFL'!Z75</f>
        <v>0</v>
      </c>
      <c r="AA75" s="87">
        <f>'Stage 2_SMFL'!AA75</f>
        <v>0</v>
      </c>
      <c r="AB75" s="87">
        <f>'Stage 2_SMFL'!AB75</f>
        <v>0</v>
      </c>
      <c r="AC75" s="87">
        <f>'Stage 2_SMFL'!AC75</f>
        <v>0</v>
      </c>
      <c r="AD75" s="87">
        <v>0</v>
      </c>
      <c r="AE75" s="87">
        <f>'Stage 2_SMFL'!AE75</f>
        <v>0</v>
      </c>
      <c r="AF75" s="87">
        <f>'Stage 2_SMFL'!AF75</f>
        <v>0</v>
      </c>
      <c r="AG75" s="87">
        <f>'Stage 2_SMFL'!AG75</f>
        <v>0</v>
      </c>
      <c r="AH75" s="87">
        <f>'Stage 2_SMFL'!AH75</f>
        <v>0</v>
      </c>
      <c r="AI75" s="87">
        <f>'Stage 2_SMFL'!AI75</f>
        <v>0</v>
      </c>
      <c r="AJ75" s="87">
        <f>'Stage 2_SMFL'!AJ75</f>
        <v>0</v>
      </c>
      <c r="AK75" s="87">
        <f>'Stage 2_SMFL'!AK75</f>
        <v>0</v>
      </c>
      <c r="AL75" s="87">
        <f>'Stage 2_SMFL'!AL75</f>
        <v>0</v>
      </c>
      <c r="AM75" s="93"/>
      <c r="AN75" s="93"/>
      <c r="AO75" s="115" t="s">
        <v>11</v>
      </c>
      <c r="AP75" s="87">
        <v>317.63</v>
      </c>
      <c r="AQ75" s="87">
        <v>57.55</v>
      </c>
      <c r="AR75" s="87">
        <f>'Stage 2_SMFL'!AR75</f>
        <v>0</v>
      </c>
      <c r="AS75" s="87">
        <f>'Stage 2_SMFL'!AS75</f>
        <v>0</v>
      </c>
      <c r="AT75" s="87">
        <f>'Stage 2_SMFL'!AT75</f>
        <v>0</v>
      </c>
      <c r="AU75" s="87">
        <v>3.55</v>
      </c>
      <c r="AV75" s="87">
        <f>'Stage 2_SMFL'!AV75</f>
        <v>0</v>
      </c>
      <c r="AW75" s="87">
        <f>'Stage 2_SMFL'!AW75</f>
        <v>0</v>
      </c>
      <c r="AX75" s="87">
        <f>'Stage 2_SMFL'!AX75</f>
        <v>0</v>
      </c>
      <c r="AY75" s="87">
        <f>'Stage 2_SMFL'!AY75</f>
        <v>0</v>
      </c>
      <c r="AZ75" s="87">
        <v>96.29</v>
      </c>
      <c r="BA75" s="87">
        <v>22.22</v>
      </c>
      <c r="BB75" s="87">
        <f>'Stage 2_SMFL'!BB75</f>
        <v>0</v>
      </c>
      <c r="BC75" s="87">
        <f>'Stage 2_SMFL'!BC75</f>
        <v>0</v>
      </c>
      <c r="BD75" s="87">
        <f>'Stage 2_SMFL'!BD75</f>
        <v>0</v>
      </c>
      <c r="BE75" s="87">
        <v>3.55</v>
      </c>
      <c r="BF75" s="87">
        <f>'Stage 2_SMFL'!BF75</f>
        <v>0</v>
      </c>
      <c r="BG75" s="87">
        <f>'Stage 2_SMFL'!BG75</f>
        <v>0</v>
      </c>
      <c r="BH75" s="87">
        <f>'Stage 2_SMFL'!BH75</f>
        <v>0</v>
      </c>
      <c r="BI75" s="87">
        <f>'Stage 2_SMFL'!BI75</f>
        <v>0</v>
      </c>
      <c r="BJ75" s="87">
        <v>5</v>
      </c>
      <c r="BK75" s="87">
        <v>4</v>
      </c>
      <c r="BL75" s="87">
        <f>'Stage 2_SMFL'!BL75</f>
        <v>0</v>
      </c>
      <c r="BM75" s="87">
        <f>'Stage 2_SMFL'!BM75</f>
        <v>0</v>
      </c>
      <c r="BN75" s="87">
        <f>'Stage 2_SMFL'!BN75</f>
        <v>0</v>
      </c>
      <c r="BO75" s="87">
        <f>'Stage 2_SMFL'!BO75</f>
        <v>1</v>
      </c>
      <c r="BP75" s="87">
        <f>'Stage 2_SMFL'!BP75</f>
        <v>0</v>
      </c>
      <c r="BQ75" s="87">
        <f>'Stage 2_SMFL'!BQ75</f>
        <v>0</v>
      </c>
      <c r="BR75" s="87">
        <f>'Stage 2_SMFL'!BR75</f>
        <v>0</v>
      </c>
      <c r="BS75" s="87">
        <f>'Stage 2_SMFL'!BS75</f>
        <v>0</v>
      </c>
    </row>
    <row r="76" spans="1:71" s="90" customFormat="1" x14ac:dyDescent="0.25">
      <c r="A76" s="110" t="s">
        <v>12</v>
      </c>
      <c r="B76" s="110">
        <f t="shared" si="14"/>
        <v>0</v>
      </c>
      <c r="C76" s="110">
        <f t="shared" si="15"/>
        <v>0</v>
      </c>
      <c r="D76" s="110">
        <f t="shared" si="16"/>
        <v>0</v>
      </c>
      <c r="E76" s="99">
        <f t="shared" si="13"/>
        <v>0</v>
      </c>
      <c r="H76" s="115" t="s">
        <v>12</v>
      </c>
      <c r="I76" s="115">
        <v>0</v>
      </c>
      <c r="J76" s="115">
        <v>0</v>
      </c>
      <c r="K76" s="115">
        <v>0</v>
      </c>
      <c r="L76" s="115">
        <v>0</v>
      </c>
      <c r="M76" s="115">
        <v>0</v>
      </c>
      <c r="N76" s="115">
        <v>0</v>
      </c>
      <c r="O76" s="115">
        <v>0</v>
      </c>
      <c r="P76" s="115">
        <v>0</v>
      </c>
      <c r="Q76" s="115">
        <v>0</v>
      </c>
      <c r="R76" s="115">
        <v>0</v>
      </c>
      <c r="S76" s="115">
        <v>0</v>
      </c>
      <c r="T76" s="115">
        <v>0</v>
      </c>
      <c r="U76" s="115">
        <v>0</v>
      </c>
      <c r="V76" s="115">
        <v>0</v>
      </c>
      <c r="W76" s="115">
        <v>0</v>
      </c>
      <c r="X76" s="115">
        <v>0</v>
      </c>
      <c r="Y76" s="115">
        <v>0</v>
      </c>
      <c r="Z76" s="115">
        <v>0</v>
      </c>
      <c r="AA76" s="115">
        <v>0</v>
      </c>
      <c r="AB76" s="115">
        <v>0</v>
      </c>
      <c r="AC76" s="115">
        <v>0</v>
      </c>
      <c r="AD76" s="115">
        <v>0</v>
      </c>
      <c r="AE76" s="115">
        <v>0</v>
      </c>
      <c r="AF76" s="115">
        <v>0</v>
      </c>
      <c r="AG76" s="115">
        <v>0</v>
      </c>
      <c r="AH76" s="115">
        <v>0</v>
      </c>
      <c r="AI76" s="115">
        <v>0</v>
      </c>
      <c r="AJ76" s="115">
        <v>0</v>
      </c>
      <c r="AK76" s="115">
        <v>0</v>
      </c>
      <c r="AL76" s="115">
        <v>0</v>
      </c>
      <c r="AM76" s="93"/>
      <c r="AN76" s="93"/>
      <c r="AO76" s="115" t="s">
        <v>12</v>
      </c>
      <c r="AP76" s="115">
        <v>0</v>
      </c>
      <c r="AQ76" s="115">
        <v>172.33</v>
      </c>
      <c r="AR76" s="115">
        <v>0</v>
      </c>
      <c r="AS76" s="115">
        <v>0</v>
      </c>
      <c r="AT76" s="115">
        <v>0</v>
      </c>
      <c r="AU76" s="115">
        <v>1.66</v>
      </c>
      <c r="AV76" s="115">
        <v>0</v>
      </c>
      <c r="AW76" s="115">
        <v>0</v>
      </c>
      <c r="AX76" s="115">
        <v>0</v>
      </c>
      <c r="AY76" s="115">
        <v>0</v>
      </c>
      <c r="AZ76" s="115">
        <v>0</v>
      </c>
      <c r="BA76" s="115">
        <v>50.09</v>
      </c>
      <c r="BB76" s="115">
        <v>0</v>
      </c>
      <c r="BC76" s="115">
        <v>0</v>
      </c>
      <c r="BD76" s="115">
        <v>0</v>
      </c>
      <c r="BE76" s="115">
        <v>1.66</v>
      </c>
      <c r="BF76" s="115">
        <v>0</v>
      </c>
      <c r="BG76" s="115">
        <v>0</v>
      </c>
      <c r="BH76" s="115">
        <v>0</v>
      </c>
      <c r="BI76" s="115">
        <v>0</v>
      </c>
      <c r="BJ76" s="115">
        <v>0</v>
      </c>
      <c r="BK76" s="115">
        <v>5</v>
      </c>
      <c r="BL76" s="115">
        <v>0</v>
      </c>
      <c r="BM76" s="115">
        <v>0</v>
      </c>
      <c r="BN76" s="115">
        <v>0</v>
      </c>
      <c r="BO76" s="115">
        <v>1</v>
      </c>
      <c r="BP76" s="115">
        <v>0</v>
      </c>
      <c r="BQ76" s="115">
        <v>0</v>
      </c>
      <c r="BR76" s="115">
        <v>0</v>
      </c>
      <c r="BS76" s="115">
        <v>0</v>
      </c>
    </row>
    <row r="77" spans="1:71" s="90" customFormat="1" x14ac:dyDescent="0.25">
      <c r="A77" s="110" t="s">
        <v>13</v>
      </c>
      <c r="B77" s="110">
        <f t="shared" si="14"/>
        <v>0</v>
      </c>
      <c r="C77" s="110">
        <f t="shared" si="15"/>
        <v>0</v>
      </c>
      <c r="D77" s="110">
        <f t="shared" si="16"/>
        <v>0</v>
      </c>
      <c r="E77" s="99">
        <f t="shared" si="13"/>
        <v>0</v>
      </c>
      <c r="H77" s="115" t="s">
        <v>13</v>
      </c>
      <c r="I77" s="115">
        <v>0</v>
      </c>
      <c r="J77" s="115">
        <v>0</v>
      </c>
      <c r="K77" s="115">
        <v>0</v>
      </c>
      <c r="L77" s="115">
        <v>0</v>
      </c>
      <c r="M77" s="115">
        <v>0</v>
      </c>
      <c r="N77" s="115">
        <v>0</v>
      </c>
      <c r="O77" s="115">
        <v>0</v>
      </c>
      <c r="P77" s="115">
        <v>0</v>
      </c>
      <c r="Q77" s="115">
        <v>0</v>
      </c>
      <c r="R77" s="115">
        <v>0</v>
      </c>
      <c r="S77" s="115">
        <v>0</v>
      </c>
      <c r="T77" s="115">
        <v>0</v>
      </c>
      <c r="U77" s="115">
        <v>0</v>
      </c>
      <c r="V77" s="115">
        <v>0</v>
      </c>
      <c r="W77" s="115">
        <v>0</v>
      </c>
      <c r="X77" s="115">
        <v>0</v>
      </c>
      <c r="Y77" s="115">
        <v>0</v>
      </c>
      <c r="Z77" s="115">
        <v>0</v>
      </c>
      <c r="AA77" s="115">
        <v>0</v>
      </c>
      <c r="AB77" s="115">
        <v>0</v>
      </c>
      <c r="AC77" s="115">
        <v>0</v>
      </c>
      <c r="AD77" s="115">
        <v>0</v>
      </c>
      <c r="AE77" s="115">
        <v>0</v>
      </c>
      <c r="AF77" s="115">
        <v>0</v>
      </c>
      <c r="AG77" s="115">
        <v>0</v>
      </c>
      <c r="AH77" s="115">
        <v>0</v>
      </c>
      <c r="AI77" s="115">
        <v>0</v>
      </c>
      <c r="AJ77" s="115">
        <v>0</v>
      </c>
      <c r="AK77" s="115">
        <v>0</v>
      </c>
      <c r="AL77" s="115">
        <v>0</v>
      </c>
      <c r="AM77" s="93"/>
      <c r="AN77" s="93"/>
      <c r="AO77" s="115" t="s">
        <v>13</v>
      </c>
      <c r="AP77" s="115">
        <v>0</v>
      </c>
      <c r="AQ77" s="115">
        <v>196.79</v>
      </c>
      <c r="AR77" s="115">
        <v>0</v>
      </c>
      <c r="AS77" s="115">
        <v>0</v>
      </c>
      <c r="AT77" s="115">
        <v>0</v>
      </c>
      <c r="AU77" s="115">
        <v>4.3</v>
      </c>
      <c r="AV77" s="115">
        <v>0</v>
      </c>
      <c r="AW77" s="115">
        <v>0</v>
      </c>
      <c r="AX77" s="115">
        <v>0</v>
      </c>
      <c r="AY77" s="115">
        <v>0</v>
      </c>
      <c r="AZ77" s="115">
        <v>0</v>
      </c>
      <c r="BA77" s="115">
        <v>53.32</v>
      </c>
      <c r="BB77" s="115">
        <v>0</v>
      </c>
      <c r="BC77" s="115">
        <v>0</v>
      </c>
      <c r="BD77" s="115">
        <v>0</v>
      </c>
      <c r="BE77" s="115">
        <v>4.3</v>
      </c>
      <c r="BF77" s="115">
        <v>0</v>
      </c>
      <c r="BG77" s="115">
        <v>0</v>
      </c>
      <c r="BH77" s="115">
        <v>0</v>
      </c>
      <c r="BI77" s="115">
        <v>0</v>
      </c>
      <c r="BJ77" s="115">
        <v>0</v>
      </c>
      <c r="BK77" s="115">
        <v>5</v>
      </c>
      <c r="BL77" s="115">
        <v>0</v>
      </c>
      <c r="BM77" s="115">
        <v>0</v>
      </c>
      <c r="BN77" s="115">
        <v>0</v>
      </c>
      <c r="BO77" s="115">
        <v>1</v>
      </c>
      <c r="BP77" s="115">
        <v>0</v>
      </c>
      <c r="BQ77" s="115">
        <v>0</v>
      </c>
      <c r="BR77" s="115">
        <v>0</v>
      </c>
      <c r="BS77" s="115">
        <v>0</v>
      </c>
    </row>
    <row r="78" spans="1:71" s="90" customFormat="1" x14ac:dyDescent="0.25">
      <c r="A78" s="110" t="s">
        <v>52</v>
      </c>
      <c r="B78" s="110">
        <f t="shared" si="14"/>
        <v>0</v>
      </c>
      <c r="C78" s="110">
        <f t="shared" si="15"/>
        <v>0</v>
      </c>
      <c r="D78" s="110">
        <f t="shared" si="16"/>
        <v>0</v>
      </c>
      <c r="E78" s="99">
        <f t="shared" si="13"/>
        <v>0</v>
      </c>
      <c r="H78" s="115" t="s">
        <v>52</v>
      </c>
      <c r="I78" s="115">
        <v>0</v>
      </c>
      <c r="J78" s="115">
        <v>0</v>
      </c>
      <c r="K78" s="115">
        <v>0</v>
      </c>
      <c r="L78" s="115">
        <v>0</v>
      </c>
      <c r="M78" s="115">
        <v>0</v>
      </c>
      <c r="N78" s="115">
        <v>0</v>
      </c>
      <c r="O78" s="115">
        <v>0</v>
      </c>
      <c r="P78" s="115">
        <v>0</v>
      </c>
      <c r="Q78" s="115">
        <v>0</v>
      </c>
      <c r="R78" s="115">
        <v>0</v>
      </c>
      <c r="S78" s="115">
        <v>0</v>
      </c>
      <c r="T78" s="115">
        <v>0</v>
      </c>
      <c r="U78" s="115">
        <v>0</v>
      </c>
      <c r="V78" s="115">
        <v>0</v>
      </c>
      <c r="W78" s="115">
        <v>0</v>
      </c>
      <c r="X78" s="115">
        <v>0</v>
      </c>
      <c r="Y78" s="115">
        <v>0</v>
      </c>
      <c r="Z78" s="115">
        <v>0</v>
      </c>
      <c r="AA78" s="115">
        <v>0</v>
      </c>
      <c r="AB78" s="115">
        <v>0</v>
      </c>
      <c r="AC78" s="115">
        <v>0</v>
      </c>
      <c r="AD78" s="115">
        <v>0</v>
      </c>
      <c r="AE78" s="115">
        <v>0</v>
      </c>
      <c r="AF78" s="115">
        <v>0</v>
      </c>
      <c r="AG78" s="115">
        <v>0</v>
      </c>
      <c r="AH78" s="115">
        <v>0</v>
      </c>
      <c r="AI78" s="115">
        <v>0</v>
      </c>
      <c r="AJ78" s="115">
        <v>0</v>
      </c>
      <c r="AK78" s="115">
        <v>0</v>
      </c>
      <c r="AL78" s="115">
        <v>0</v>
      </c>
      <c r="AM78" s="93"/>
      <c r="AN78" s="93"/>
      <c r="AO78" s="115" t="s">
        <v>52</v>
      </c>
      <c r="AP78" s="115">
        <v>0</v>
      </c>
      <c r="AQ78" s="115">
        <v>236.1</v>
      </c>
      <c r="AR78" s="115">
        <v>0</v>
      </c>
      <c r="AS78" s="115">
        <v>0</v>
      </c>
      <c r="AT78" s="115">
        <v>0</v>
      </c>
      <c r="AU78" s="115">
        <v>8.07</v>
      </c>
      <c r="AV78" s="115">
        <v>0</v>
      </c>
      <c r="AW78" s="115">
        <v>0</v>
      </c>
      <c r="AX78" s="115">
        <v>0</v>
      </c>
      <c r="AY78" s="115">
        <v>0</v>
      </c>
      <c r="AZ78" s="115">
        <v>0</v>
      </c>
      <c r="BA78" s="115">
        <v>57.56</v>
      </c>
      <c r="BB78" s="115">
        <v>0</v>
      </c>
      <c r="BC78" s="115">
        <v>0</v>
      </c>
      <c r="BD78" s="115">
        <v>0</v>
      </c>
      <c r="BE78" s="115">
        <v>8.07</v>
      </c>
      <c r="BF78" s="115">
        <v>0</v>
      </c>
      <c r="BG78" s="115">
        <v>0</v>
      </c>
      <c r="BH78" s="115">
        <v>0</v>
      </c>
      <c r="BI78" s="115">
        <v>0</v>
      </c>
      <c r="BJ78" s="115">
        <v>0</v>
      </c>
      <c r="BK78" s="115">
        <v>6</v>
      </c>
      <c r="BL78" s="115">
        <v>0</v>
      </c>
      <c r="BM78" s="115">
        <v>0</v>
      </c>
      <c r="BN78" s="115">
        <v>0</v>
      </c>
      <c r="BO78" s="115">
        <v>1</v>
      </c>
      <c r="BP78" s="115">
        <v>0</v>
      </c>
      <c r="BQ78" s="115">
        <v>0</v>
      </c>
      <c r="BR78" s="115">
        <v>0</v>
      </c>
      <c r="BS78" s="115">
        <v>0</v>
      </c>
    </row>
    <row r="79" spans="1:71" s="90" customFormat="1" x14ac:dyDescent="0.25">
      <c r="A79" s="110" t="s">
        <v>14</v>
      </c>
      <c r="B79" s="110">
        <f t="shared" si="14"/>
        <v>0</v>
      </c>
      <c r="C79" s="110">
        <f t="shared" si="15"/>
        <v>0</v>
      </c>
      <c r="D79" s="110">
        <f t="shared" si="16"/>
        <v>0</v>
      </c>
      <c r="E79" s="99">
        <f t="shared" si="13"/>
        <v>0</v>
      </c>
      <c r="H79" s="115" t="s">
        <v>14</v>
      </c>
      <c r="I79" s="115">
        <v>0</v>
      </c>
      <c r="J79" s="115">
        <v>0</v>
      </c>
      <c r="K79" s="115">
        <v>0</v>
      </c>
      <c r="L79" s="115">
        <v>0</v>
      </c>
      <c r="M79" s="115">
        <v>0</v>
      </c>
      <c r="N79" s="115">
        <v>0</v>
      </c>
      <c r="O79" s="115">
        <v>0</v>
      </c>
      <c r="P79" s="115">
        <v>0</v>
      </c>
      <c r="Q79" s="115">
        <v>0</v>
      </c>
      <c r="R79" s="115">
        <v>0</v>
      </c>
      <c r="S79" s="115">
        <v>0</v>
      </c>
      <c r="T79" s="115">
        <v>0</v>
      </c>
      <c r="U79" s="115">
        <v>0</v>
      </c>
      <c r="V79" s="115">
        <v>0</v>
      </c>
      <c r="W79" s="115">
        <v>0</v>
      </c>
      <c r="X79" s="115">
        <v>0</v>
      </c>
      <c r="Y79" s="115">
        <v>0</v>
      </c>
      <c r="Z79" s="115">
        <v>0</v>
      </c>
      <c r="AA79" s="115">
        <v>0</v>
      </c>
      <c r="AB79" s="115">
        <v>0</v>
      </c>
      <c r="AC79" s="115">
        <v>0</v>
      </c>
      <c r="AD79" s="115">
        <v>0</v>
      </c>
      <c r="AE79" s="115">
        <v>0</v>
      </c>
      <c r="AF79" s="115">
        <v>0</v>
      </c>
      <c r="AG79" s="115">
        <v>0</v>
      </c>
      <c r="AH79" s="115">
        <v>0</v>
      </c>
      <c r="AI79" s="115">
        <v>0</v>
      </c>
      <c r="AJ79" s="115">
        <v>0</v>
      </c>
      <c r="AK79" s="115">
        <v>0</v>
      </c>
      <c r="AL79" s="115">
        <v>0</v>
      </c>
      <c r="AM79" s="93"/>
      <c r="AN79" s="93"/>
      <c r="AO79" s="115" t="s">
        <v>14</v>
      </c>
      <c r="AP79" s="115">
        <v>0</v>
      </c>
      <c r="AQ79" s="115">
        <v>253.98</v>
      </c>
      <c r="AR79" s="115">
        <v>0</v>
      </c>
      <c r="AS79" s="115">
        <v>0</v>
      </c>
      <c r="AT79" s="115">
        <v>0</v>
      </c>
      <c r="AU79" s="115">
        <v>13.03</v>
      </c>
      <c r="AV79" s="115">
        <v>0</v>
      </c>
      <c r="AW79" s="115">
        <v>0</v>
      </c>
      <c r="AX79" s="115">
        <v>0</v>
      </c>
      <c r="AY79" s="115">
        <v>0</v>
      </c>
      <c r="AZ79" s="115">
        <v>0</v>
      </c>
      <c r="BA79" s="115">
        <v>56.12</v>
      </c>
      <c r="BB79" s="115">
        <v>0</v>
      </c>
      <c r="BC79" s="115">
        <v>0</v>
      </c>
      <c r="BD79" s="115">
        <v>0</v>
      </c>
      <c r="BE79" s="115">
        <v>13.03</v>
      </c>
      <c r="BF79" s="115">
        <v>0</v>
      </c>
      <c r="BG79" s="115">
        <v>0</v>
      </c>
      <c r="BH79" s="115">
        <v>0</v>
      </c>
      <c r="BI79" s="115">
        <v>0</v>
      </c>
      <c r="BJ79" s="115">
        <v>0</v>
      </c>
      <c r="BK79" s="115">
        <v>6</v>
      </c>
      <c r="BL79" s="115">
        <v>0</v>
      </c>
      <c r="BM79" s="115">
        <v>0</v>
      </c>
      <c r="BN79" s="115">
        <v>0</v>
      </c>
      <c r="BO79" s="115">
        <v>1</v>
      </c>
      <c r="BP79" s="115">
        <v>0</v>
      </c>
      <c r="BQ79" s="115">
        <v>0</v>
      </c>
      <c r="BR79" s="115">
        <v>0</v>
      </c>
      <c r="BS79" s="115">
        <v>0</v>
      </c>
    </row>
    <row r="80" spans="1:71" s="90" customFormat="1" x14ac:dyDescent="0.25">
      <c r="A80" s="110" t="s">
        <v>15</v>
      </c>
      <c r="B80" s="110">
        <f t="shared" si="14"/>
        <v>0</v>
      </c>
      <c r="C80" s="110">
        <f t="shared" si="15"/>
        <v>0</v>
      </c>
      <c r="D80" s="110">
        <f t="shared" si="16"/>
        <v>0</v>
      </c>
      <c r="E80" s="99">
        <f t="shared" si="13"/>
        <v>0</v>
      </c>
      <c r="H80" s="115" t="s">
        <v>15</v>
      </c>
      <c r="I80" s="115">
        <v>0</v>
      </c>
      <c r="J80" s="115">
        <v>0</v>
      </c>
      <c r="K80" s="115">
        <v>0</v>
      </c>
      <c r="L80" s="115">
        <v>0</v>
      </c>
      <c r="M80" s="115">
        <v>0</v>
      </c>
      <c r="N80" s="115">
        <v>0</v>
      </c>
      <c r="O80" s="115">
        <v>0</v>
      </c>
      <c r="P80" s="115">
        <v>0</v>
      </c>
      <c r="Q80" s="115">
        <v>0</v>
      </c>
      <c r="R80" s="115">
        <v>0</v>
      </c>
      <c r="S80" s="115">
        <v>0</v>
      </c>
      <c r="T80" s="115">
        <v>0</v>
      </c>
      <c r="U80" s="115">
        <v>0</v>
      </c>
      <c r="V80" s="115">
        <v>0</v>
      </c>
      <c r="W80" s="115">
        <v>0</v>
      </c>
      <c r="X80" s="115">
        <v>0</v>
      </c>
      <c r="Y80" s="115">
        <v>0</v>
      </c>
      <c r="Z80" s="115">
        <v>0</v>
      </c>
      <c r="AA80" s="115">
        <v>0</v>
      </c>
      <c r="AB80" s="115">
        <v>0</v>
      </c>
      <c r="AC80" s="115">
        <v>0</v>
      </c>
      <c r="AD80" s="115">
        <v>0</v>
      </c>
      <c r="AE80" s="115">
        <v>0</v>
      </c>
      <c r="AF80" s="115">
        <v>0</v>
      </c>
      <c r="AG80" s="115">
        <v>0</v>
      </c>
      <c r="AH80" s="115">
        <v>0</v>
      </c>
      <c r="AI80" s="115">
        <v>0</v>
      </c>
      <c r="AJ80" s="115">
        <v>0</v>
      </c>
      <c r="AK80" s="115">
        <v>0</v>
      </c>
      <c r="AL80" s="115">
        <v>0</v>
      </c>
      <c r="AM80" s="93"/>
      <c r="AN80" s="93"/>
      <c r="AO80" s="115" t="s">
        <v>15</v>
      </c>
      <c r="AP80" s="115">
        <v>0</v>
      </c>
      <c r="AQ80" s="115">
        <v>323.57</v>
      </c>
      <c r="AR80" s="115">
        <v>0</v>
      </c>
      <c r="AS80" s="115">
        <v>0</v>
      </c>
      <c r="AT80" s="115">
        <v>0</v>
      </c>
      <c r="AU80" s="115">
        <v>14.77</v>
      </c>
      <c r="AV80" s="115">
        <v>0</v>
      </c>
      <c r="AW80" s="115">
        <v>0</v>
      </c>
      <c r="AX80" s="115">
        <v>0</v>
      </c>
      <c r="AY80" s="115">
        <v>0</v>
      </c>
      <c r="AZ80" s="115">
        <v>0</v>
      </c>
      <c r="BA80" s="115">
        <v>70.59</v>
      </c>
      <c r="BB80" s="115">
        <v>0</v>
      </c>
      <c r="BC80" s="115">
        <v>0</v>
      </c>
      <c r="BD80" s="115">
        <v>0</v>
      </c>
      <c r="BE80" s="115">
        <v>14.77</v>
      </c>
      <c r="BF80" s="115">
        <v>0</v>
      </c>
      <c r="BG80" s="115">
        <v>0</v>
      </c>
      <c r="BH80" s="115">
        <v>0</v>
      </c>
      <c r="BI80" s="115">
        <v>0</v>
      </c>
      <c r="BJ80" s="115">
        <v>0</v>
      </c>
      <c r="BK80" s="115">
        <v>6</v>
      </c>
      <c r="BL80" s="115">
        <v>0</v>
      </c>
      <c r="BM80" s="115">
        <v>0</v>
      </c>
      <c r="BN80" s="115">
        <v>0</v>
      </c>
      <c r="BO80" s="115">
        <v>1</v>
      </c>
      <c r="BP80" s="115">
        <v>0</v>
      </c>
      <c r="BQ80" s="115">
        <v>0</v>
      </c>
      <c r="BR80" s="115">
        <v>0</v>
      </c>
      <c r="BS80" s="115">
        <v>0</v>
      </c>
    </row>
    <row r="81" spans="1:71" s="90" customFormat="1" x14ac:dyDescent="0.25">
      <c r="A81" s="110" t="s">
        <v>16</v>
      </c>
      <c r="B81" s="110">
        <f t="shared" si="14"/>
        <v>0</v>
      </c>
      <c r="C81" s="110">
        <f t="shared" si="15"/>
        <v>0</v>
      </c>
      <c r="D81" s="110">
        <f t="shared" si="16"/>
        <v>0</v>
      </c>
      <c r="E81" s="99">
        <f t="shared" si="13"/>
        <v>0</v>
      </c>
      <c r="H81" s="115" t="s">
        <v>16</v>
      </c>
      <c r="I81" s="115">
        <v>0</v>
      </c>
      <c r="J81" s="115">
        <v>0</v>
      </c>
      <c r="K81" s="115">
        <v>0</v>
      </c>
      <c r="L81" s="115">
        <v>0</v>
      </c>
      <c r="M81" s="115">
        <v>0</v>
      </c>
      <c r="N81" s="115">
        <v>0</v>
      </c>
      <c r="O81" s="115">
        <v>0</v>
      </c>
      <c r="P81" s="115">
        <v>0</v>
      </c>
      <c r="Q81" s="115">
        <v>0</v>
      </c>
      <c r="R81" s="115">
        <v>0</v>
      </c>
      <c r="S81" s="115">
        <v>0</v>
      </c>
      <c r="T81" s="115">
        <v>0</v>
      </c>
      <c r="U81" s="115">
        <v>0</v>
      </c>
      <c r="V81" s="115">
        <v>0</v>
      </c>
      <c r="W81" s="115">
        <v>0</v>
      </c>
      <c r="X81" s="115">
        <v>0</v>
      </c>
      <c r="Y81" s="115">
        <v>0</v>
      </c>
      <c r="Z81" s="115">
        <v>0</v>
      </c>
      <c r="AA81" s="115">
        <v>0</v>
      </c>
      <c r="AB81" s="115">
        <v>0</v>
      </c>
      <c r="AC81" s="115">
        <v>0</v>
      </c>
      <c r="AD81" s="115">
        <v>0</v>
      </c>
      <c r="AE81" s="115">
        <v>0</v>
      </c>
      <c r="AF81" s="115">
        <v>0</v>
      </c>
      <c r="AG81" s="115">
        <v>0</v>
      </c>
      <c r="AH81" s="115">
        <v>0</v>
      </c>
      <c r="AI81" s="115">
        <v>0</v>
      </c>
      <c r="AJ81" s="115">
        <v>0</v>
      </c>
      <c r="AK81" s="115">
        <v>0</v>
      </c>
      <c r="AL81" s="115">
        <v>0</v>
      </c>
      <c r="AM81" s="93"/>
      <c r="AN81" s="93"/>
      <c r="AO81" s="115" t="s">
        <v>16</v>
      </c>
      <c r="AP81" s="115">
        <v>0</v>
      </c>
      <c r="AQ81" s="115">
        <v>340.32</v>
      </c>
      <c r="AR81" s="115">
        <v>0</v>
      </c>
      <c r="AS81" s="115">
        <v>0</v>
      </c>
      <c r="AT81" s="115">
        <v>0</v>
      </c>
      <c r="AU81" s="115">
        <v>19.96</v>
      </c>
      <c r="AV81" s="115">
        <v>0</v>
      </c>
      <c r="AW81" s="115">
        <v>0</v>
      </c>
      <c r="AX81" s="115">
        <v>0</v>
      </c>
      <c r="AY81" s="115">
        <v>0</v>
      </c>
      <c r="AZ81" s="115">
        <v>0</v>
      </c>
      <c r="BA81" s="115">
        <v>67.47</v>
      </c>
      <c r="BB81" s="115">
        <v>0</v>
      </c>
      <c r="BC81" s="115">
        <v>0</v>
      </c>
      <c r="BD81" s="115">
        <v>0</v>
      </c>
      <c r="BE81" s="115">
        <v>19.96</v>
      </c>
      <c r="BF81" s="115">
        <v>0</v>
      </c>
      <c r="BG81" s="115">
        <v>0</v>
      </c>
      <c r="BH81" s="115">
        <v>0</v>
      </c>
      <c r="BI81" s="115">
        <v>0</v>
      </c>
      <c r="BJ81" s="115">
        <v>0</v>
      </c>
      <c r="BK81" s="115">
        <v>7</v>
      </c>
      <c r="BL81" s="115">
        <v>0</v>
      </c>
      <c r="BM81" s="115">
        <v>0</v>
      </c>
      <c r="BN81" s="115">
        <v>0</v>
      </c>
      <c r="BO81" s="115">
        <v>1</v>
      </c>
      <c r="BP81" s="115">
        <v>0</v>
      </c>
      <c r="BQ81" s="115">
        <v>0</v>
      </c>
      <c r="BR81" s="115">
        <v>0</v>
      </c>
      <c r="BS81" s="115">
        <v>0</v>
      </c>
    </row>
    <row r="82" spans="1:71" s="90" customFormat="1" x14ac:dyDescent="0.25">
      <c r="A82" s="110" t="s">
        <v>24</v>
      </c>
      <c r="B82" s="110">
        <f t="shared" si="14"/>
        <v>0</v>
      </c>
      <c r="C82" s="110">
        <f t="shared" si="15"/>
        <v>0</v>
      </c>
      <c r="D82" s="110">
        <f t="shared" si="16"/>
        <v>0</v>
      </c>
      <c r="E82" s="99">
        <f t="shared" si="13"/>
        <v>0</v>
      </c>
      <c r="H82" s="115" t="s">
        <v>24</v>
      </c>
      <c r="I82" s="115">
        <v>0</v>
      </c>
      <c r="J82" s="115">
        <v>0</v>
      </c>
      <c r="K82" s="115">
        <v>0</v>
      </c>
      <c r="L82" s="115">
        <v>0</v>
      </c>
      <c r="M82" s="115">
        <v>0</v>
      </c>
      <c r="N82" s="115">
        <v>0</v>
      </c>
      <c r="O82" s="115">
        <v>0</v>
      </c>
      <c r="P82" s="115">
        <v>0</v>
      </c>
      <c r="Q82" s="115">
        <v>0</v>
      </c>
      <c r="R82" s="115">
        <v>0</v>
      </c>
      <c r="S82" s="115">
        <v>0</v>
      </c>
      <c r="T82" s="115">
        <v>0</v>
      </c>
      <c r="U82" s="115">
        <v>0</v>
      </c>
      <c r="V82" s="115">
        <v>0</v>
      </c>
      <c r="W82" s="115">
        <v>0</v>
      </c>
      <c r="X82" s="115">
        <v>0</v>
      </c>
      <c r="Y82" s="115">
        <v>0</v>
      </c>
      <c r="Z82" s="115">
        <v>0</v>
      </c>
      <c r="AA82" s="115">
        <v>0</v>
      </c>
      <c r="AB82" s="115">
        <v>0</v>
      </c>
      <c r="AC82" s="115">
        <v>0</v>
      </c>
      <c r="AD82" s="115">
        <v>0</v>
      </c>
      <c r="AE82" s="115">
        <v>0</v>
      </c>
      <c r="AF82" s="115">
        <v>0</v>
      </c>
      <c r="AG82" s="115">
        <v>0</v>
      </c>
      <c r="AH82" s="115">
        <v>0</v>
      </c>
      <c r="AI82" s="115">
        <v>0</v>
      </c>
      <c r="AJ82" s="115">
        <v>0</v>
      </c>
      <c r="AK82" s="115">
        <v>0</v>
      </c>
      <c r="AL82" s="115">
        <v>0</v>
      </c>
      <c r="AM82" s="93"/>
      <c r="AN82" s="93"/>
      <c r="AO82" s="115" t="s">
        <v>24</v>
      </c>
      <c r="AP82" s="115">
        <v>0</v>
      </c>
      <c r="AQ82" s="115">
        <v>378.62</v>
      </c>
      <c r="AR82" s="115">
        <v>0</v>
      </c>
      <c r="AS82" s="115">
        <v>0</v>
      </c>
      <c r="AT82" s="115">
        <v>0</v>
      </c>
      <c r="AU82" s="115">
        <v>20.57</v>
      </c>
      <c r="AV82" s="115">
        <v>0</v>
      </c>
      <c r="AW82" s="115">
        <v>0</v>
      </c>
      <c r="AX82" s="115">
        <v>0</v>
      </c>
      <c r="AY82" s="115">
        <v>0</v>
      </c>
      <c r="AZ82" s="115">
        <v>0</v>
      </c>
      <c r="BA82" s="115">
        <v>74.45</v>
      </c>
      <c r="BB82" s="115">
        <v>0</v>
      </c>
      <c r="BC82" s="115">
        <v>0</v>
      </c>
      <c r="BD82" s="115">
        <v>0</v>
      </c>
      <c r="BE82" s="115">
        <v>20.57</v>
      </c>
      <c r="BF82" s="115">
        <v>0</v>
      </c>
      <c r="BG82" s="115">
        <v>0</v>
      </c>
      <c r="BH82" s="115">
        <v>0</v>
      </c>
      <c r="BI82" s="115">
        <v>0</v>
      </c>
      <c r="BJ82" s="115">
        <v>0</v>
      </c>
      <c r="BK82" s="115">
        <v>7</v>
      </c>
      <c r="BL82" s="115">
        <v>0</v>
      </c>
      <c r="BM82" s="115">
        <v>0</v>
      </c>
      <c r="BN82" s="115">
        <v>0</v>
      </c>
      <c r="BO82" s="115">
        <v>1</v>
      </c>
      <c r="BP82" s="115">
        <v>0</v>
      </c>
      <c r="BQ82" s="115">
        <v>0</v>
      </c>
      <c r="BR82" s="115">
        <v>0</v>
      </c>
      <c r="BS82" s="115">
        <v>0</v>
      </c>
    </row>
    <row r="83" spans="1:71" s="90" customFormat="1" x14ac:dyDescent="0.25">
      <c r="A83" s="110" t="s">
        <v>53</v>
      </c>
      <c r="B83" s="110">
        <f t="shared" si="14"/>
        <v>0</v>
      </c>
      <c r="C83" s="110">
        <f t="shared" si="15"/>
        <v>0</v>
      </c>
      <c r="D83" s="110">
        <f t="shared" si="16"/>
        <v>0</v>
      </c>
      <c r="E83" s="99">
        <f t="shared" si="13"/>
        <v>0</v>
      </c>
      <c r="H83" s="115" t="s">
        <v>53</v>
      </c>
      <c r="I83" s="115">
        <v>0</v>
      </c>
      <c r="J83" s="115">
        <v>0</v>
      </c>
      <c r="K83" s="115">
        <v>0</v>
      </c>
      <c r="L83" s="115">
        <v>0</v>
      </c>
      <c r="M83" s="115">
        <v>0</v>
      </c>
      <c r="N83" s="115">
        <v>0</v>
      </c>
      <c r="O83" s="115">
        <v>0</v>
      </c>
      <c r="P83" s="115">
        <v>0</v>
      </c>
      <c r="Q83" s="115">
        <v>0</v>
      </c>
      <c r="R83" s="115">
        <v>0</v>
      </c>
      <c r="S83" s="115">
        <v>0</v>
      </c>
      <c r="T83" s="115">
        <v>0</v>
      </c>
      <c r="U83" s="115">
        <v>0</v>
      </c>
      <c r="V83" s="115">
        <v>0</v>
      </c>
      <c r="W83" s="115">
        <v>0</v>
      </c>
      <c r="X83" s="115">
        <v>0</v>
      </c>
      <c r="Y83" s="115">
        <v>0</v>
      </c>
      <c r="Z83" s="115">
        <v>0</v>
      </c>
      <c r="AA83" s="115">
        <v>0</v>
      </c>
      <c r="AB83" s="115">
        <v>0</v>
      </c>
      <c r="AC83" s="115">
        <v>0</v>
      </c>
      <c r="AD83" s="115">
        <v>0</v>
      </c>
      <c r="AE83" s="115">
        <v>0</v>
      </c>
      <c r="AF83" s="115">
        <v>0</v>
      </c>
      <c r="AG83" s="115">
        <v>0</v>
      </c>
      <c r="AH83" s="115">
        <v>0</v>
      </c>
      <c r="AI83" s="115">
        <v>0</v>
      </c>
      <c r="AJ83" s="115">
        <v>0</v>
      </c>
      <c r="AK83" s="115">
        <v>0</v>
      </c>
      <c r="AL83" s="115">
        <v>0</v>
      </c>
      <c r="AM83" s="93"/>
      <c r="AN83" s="93"/>
      <c r="AO83" s="115" t="s">
        <v>53</v>
      </c>
      <c r="AP83" s="115">
        <v>0</v>
      </c>
      <c r="AQ83" s="115">
        <v>422.3</v>
      </c>
      <c r="AR83" s="115">
        <v>0</v>
      </c>
      <c r="AS83" s="115">
        <v>0</v>
      </c>
      <c r="AT83" s="115">
        <v>0</v>
      </c>
      <c r="AU83" s="115">
        <v>25.97</v>
      </c>
      <c r="AV83" s="115">
        <v>0</v>
      </c>
      <c r="AW83" s="115">
        <v>0</v>
      </c>
      <c r="AX83" s="115">
        <v>0</v>
      </c>
      <c r="AY83" s="115">
        <v>0</v>
      </c>
      <c r="AZ83" s="115">
        <v>0</v>
      </c>
      <c r="BA83" s="115">
        <v>83.5</v>
      </c>
      <c r="BB83" s="115">
        <v>0</v>
      </c>
      <c r="BC83" s="115">
        <v>0</v>
      </c>
      <c r="BD83" s="115">
        <v>0</v>
      </c>
      <c r="BE83" s="115">
        <v>25.97</v>
      </c>
      <c r="BF83" s="115">
        <v>0</v>
      </c>
      <c r="BG83" s="115">
        <v>0</v>
      </c>
      <c r="BH83" s="115">
        <v>0</v>
      </c>
      <c r="BI83" s="115">
        <v>0</v>
      </c>
      <c r="BJ83" s="115">
        <v>0</v>
      </c>
      <c r="BK83" s="115">
        <v>7</v>
      </c>
      <c r="BL83" s="115">
        <v>0</v>
      </c>
      <c r="BM83" s="115">
        <v>0</v>
      </c>
      <c r="BN83" s="115">
        <v>0</v>
      </c>
      <c r="BO83" s="115">
        <v>1</v>
      </c>
      <c r="BP83" s="115">
        <v>0</v>
      </c>
      <c r="BQ83" s="115">
        <v>0</v>
      </c>
      <c r="BR83" s="115">
        <v>0</v>
      </c>
      <c r="BS83" s="115">
        <v>0</v>
      </c>
    </row>
    <row r="84" spans="1:71" s="90" customFormat="1" x14ac:dyDescent="0.25">
      <c r="A84" s="110" t="s">
        <v>54</v>
      </c>
      <c r="B84" s="110">
        <f t="shared" si="14"/>
        <v>1.63</v>
      </c>
      <c r="C84" s="110">
        <f t="shared" si="15"/>
        <v>1.63</v>
      </c>
      <c r="D84" s="110">
        <f t="shared" si="16"/>
        <v>0.48899999999999993</v>
      </c>
      <c r="E84" s="99">
        <f t="shared" si="13"/>
        <v>30.474479999999996</v>
      </c>
      <c r="H84" s="115" t="s">
        <v>54</v>
      </c>
      <c r="I84" s="115">
        <v>0</v>
      </c>
      <c r="J84" s="115">
        <v>0</v>
      </c>
      <c r="K84" s="115">
        <v>0</v>
      </c>
      <c r="L84" s="115">
        <v>0</v>
      </c>
      <c r="M84" s="115">
        <v>0</v>
      </c>
      <c r="N84" s="115">
        <v>0</v>
      </c>
      <c r="O84" s="115">
        <v>0</v>
      </c>
      <c r="P84" s="115">
        <v>0</v>
      </c>
      <c r="Q84" s="115">
        <v>1.63</v>
      </c>
      <c r="R84" s="115">
        <v>0</v>
      </c>
      <c r="S84" s="115">
        <v>0</v>
      </c>
      <c r="T84" s="115">
        <v>0</v>
      </c>
      <c r="U84" s="115">
        <v>0</v>
      </c>
      <c r="V84" s="115">
        <v>0</v>
      </c>
      <c r="W84" s="115">
        <v>0</v>
      </c>
      <c r="X84" s="115">
        <v>0</v>
      </c>
      <c r="Y84" s="115">
        <v>0</v>
      </c>
      <c r="Z84" s="115">
        <v>0</v>
      </c>
      <c r="AA84" s="115">
        <v>1.63</v>
      </c>
      <c r="AB84" s="115">
        <v>0</v>
      </c>
      <c r="AC84" s="115">
        <v>0</v>
      </c>
      <c r="AD84" s="115">
        <v>0</v>
      </c>
      <c r="AE84" s="115">
        <v>0</v>
      </c>
      <c r="AF84" s="115">
        <v>0</v>
      </c>
      <c r="AG84" s="115">
        <v>0</v>
      </c>
      <c r="AH84" s="115">
        <v>0</v>
      </c>
      <c r="AI84" s="115">
        <v>0</v>
      </c>
      <c r="AJ84" s="115">
        <v>0</v>
      </c>
      <c r="AK84" s="115">
        <v>1</v>
      </c>
      <c r="AL84" s="115">
        <v>0</v>
      </c>
      <c r="AM84" s="93"/>
      <c r="AN84" s="93"/>
      <c r="AO84" s="115" t="s">
        <v>54</v>
      </c>
      <c r="AP84" s="115">
        <v>0</v>
      </c>
      <c r="AQ84" s="115">
        <v>469.82</v>
      </c>
      <c r="AR84" s="115">
        <v>0</v>
      </c>
      <c r="AS84" s="115">
        <v>0</v>
      </c>
      <c r="AT84" s="115">
        <v>0</v>
      </c>
      <c r="AU84" s="115">
        <v>30.67</v>
      </c>
      <c r="AV84" s="115">
        <v>0</v>
      </c>
      <c r="AW84" s="115">
        <v>0</v>
      </c>
      <c r="AX84" s="115">
        <v>0</v>
      </c>
      <c r="AY84" s="115">
        <v>0</v>
      </c>
      <c r="AZ84" s="115">
        <v>0</v>
      </c>
      <c r="BA84" s="115">
        <v>88.56</v>
      </c>
      <c r="BB84" s="115">
        <v>0</v>
      </c>
      <c r="BC84" s="115">
        <v>0</v>
      </c>
      <c r="BD84" s="115">
        <v>0</v>
      </c>
      <c r="BE84" s="115">
        <v>30.67</v>
      </c>
      <c r="BF84" s="115">
        <v>0</v>
      </c>
      <c r="BG84" s="115">
        <v>0</v>
      </c>
      <c r="BH84" s="115">
        <v>0</v>
      </c>
      <c r="BI84" s="115">
        <v>0</v>
      </c>
      <c r="BJ84" s="115">
        <v>0</v>
      </c>
      <c r="BK84" s="115">
        <v>7</v>
      </c>
      <c r="BL84" s="115">
        <v>0</v>
      </c>
      <c r="BM84" s="115">
        <v>0</v>
      </c>
      <c r="BN84" s="115">
        <v>0</v>
      </c>
      <c r="BO84" s="115">
        <v>1</v>
      </c>
      <c r="BP84" s="115">
        <v>0</v>
      </c>
      <c r="BQ84" s="115">
        <v>0</v>
      </c>
      <c r="BR84" s="115">
        <v>0</v>
      </c>
      <c r="BS84" s="115">
        <v>0</v>
      </c>
    </row>
    <row r="85" spans="1:71" s="90" customFormat="1" x14ac:dyDescent="0.25">
      <c r="A85" s="110" t="s">
        <v>55</v>
      </c>
      <c r="B85" s="110">
        <f t="shared" si="14"/>
        <v>3.3</v>
      </c>
      <c r="C85" s="110">
        <f t="shared" si="15"/>
        <v>3.3</v>
      </c>
      <c r="D85" s="110">
        <f t="shared" si="16"/>
        <v>0.98999999999999988</v>
      </c>
      <c r="E85" s="99">
        <f t="shared" si="13"/>
        <v>61.696799999999996</v>
      </c>
      <c r="H85" s="115" t="s">
        <v>55</v>
      </c>
      <c r="I85" s="115">
        <v>0</v>
      </c>
      <c r="J85" s="115">
        <v>0</v>
      </c>
      <c r="K85" s="115">
        <v>0</v>
      </c>
      <c r="L85" s="115">
        <v>0</v>
      </c>
      <c r="M85" s="115">
        <v>0</v>
      </c>
      <c r="N85" s="115">
        <v>0</v>
      </c>
      <c r="O85" s="115">
        <v>0</v>
      </c>
      <c r="P85" s="115">
        <v>0</v>
      </c>
      <c r="Q85" s="115">
        <v>3.3</v>
      </c>
      <c r="R85" s="115">
        <v>0</v>
      </c>
      <c r="S85" s="115">
        <v>0</v>
      </c>
      <c r="T85" s="115">
        <v>0</v>
      </c>
      <c r="U85" s="115">
        <v>0</v>
      </c>
      <c r="V85" s="115">
        <v>0</v>
      </c>
      <c r="W85" s="115">
        <v>0</v>
      </c>
      <c r="X85" s="115">
        <v>0</v>
      </c>
      <c r="Y85" s="115">
        <v>0</v>
      </c>
      <c r="Z85" s="115">
        <v>0</v>
      </c>
      <c r="AA85" s="115">
        <v>3.3</v>
      </c>
      <c r="AB85" s="115">
        <v>0</v>
      </c>
      <c r="AC85" s="115">
        <v>0</v>
      </c>
      <c r="AD85" s="115">
        <v>0</v>
      </c>
      <c r="AE85" s="115">
        <v>0</v>
      </c>
      <c r="AF85" s="115">
        <v>0</v>
      </c>
      <c r="AG85" s="115">
        <v>0</v>
      </c>
      <c r="AH85" s="115">
        <v>0</v>
      </c>
      <c r="AI85" s="115">
        <v>0</v>
      </c>
      <c r="AJ85" s="115">
        <v>0</v>
      </c>
      <c r="AK85" s="115">
        <v>1</v>
      </c>
      <c r="AL85" s="115">
        <v>0</v>
      </c>
      <c r="AM85" s="93"/>
      <c r="AN85" s="93"/>
      <c r="AO85" s="115" t="s">
        <v>55</v>
      </c>
      <c r="AP85" s="115">
        <v>0</v>
      </c>
      <c r="AQ85" s="115">
        <v>552.85</v>
      </c>
      <c r="AR85" s="115">
        <v>0</v>
      </c>
      <c r="AS85" s="115">
        <v>0</v>
      </c>
      <c r="AT85" s="115">
        <v>0</v>
      </c>
      <c r="AU85" s="115">
        <v>34.93</v>
      </c>
      <c r="AV85" s="115">
        <v>0</v>
      </c>
      <c r="AW85" s="115">
        <v>0</v>
      </c>
      <c r="AX85" s="115">
        <v>0</v>
      </c>
      <c r="AY85" s="115">
        <v>0</v>
      </c>
      <c r="AZ85" s="115">
        <v>0</v>
      </c>
      <c r="BA85" s="115">
        <v>99.69</v>
      </c>
      <c r="BB85" s="115">
        <v>0</v>
      </c>
      <c r="BC85" s="115">
        <v>0</v>
      </c>
      <c r="BD85" s="115">
        <v>0</v>
      </c>
      <c r="BE85" s="115">
        <v>34.93</v>
      </c>
      <c r="BF85" s="115">
        <v>0</v>
      </c>
      <c r="BG85" s="115">
        <v>0</v>
      </c>
      <c r="BH85" s="115">
        <v>0</v>
      </c>
      <c r="BI85" s="115">
        <v>0</v>
      </c>
      <c r="BJ85" s="115">
        <v>0</v>
      </c>
      <c r="BK85" s="115">
        <v>8</v>
      </c>
      <c r="BL85" s="115">
        <v>0</v>
      </c>
      <c r="BM85" s="115">
        <v>0</v>
      </c>
      <c r="BN85" s="115">
        <v>0</v>
      </c>
      <c r="BO85" s="115">
        <v>1</v>
      </c>
      <c r="BP85" s="115">
        <v>0</v>
      </c>
      <c r="BQ85" s="115">
        <v>0</v>
      </c>
      <c r="BR85" s="115">
        <v>0</v>
      </c>
      <c r="BS85" s="115">
        <v>0</v>
      </c>
    </row>
    <row r="86" spans="1:71" s="90" customFormat="1" x14ac:dyDescent="0.25">
      <c r="A86" s="110" t="s">
        <v>56</v>
      </c>
      <c r="B86" s="110">
        <f t="shared" si="14"/>
        <v>5.01</v>
      </c>
      <c r="C86" s="110">
        <f t="shared" si="15"/>
        <v>5.01</v>
      </c>
      <c r="D86" s="110">
        <f t="shared" si="16"/>
        <v>1.5029999999999999</v>
      </c>
      <c r="E86" s="99">
        <f t="shared" si="13"/>
        <v>93.666959999999989</v>
      </c>
      <c r="H86" s="115" t="s">
        <v>56</v>
      </c>
      <c r="I86" s="115">
        <v>0</v>
      </c>
      <c r="J86" s="115">
        <v>0</v>
      </c>
      <c r="K86" s="115">
        <v>0</v>
      </c>
      <c r="L86" s="115">
        <v>0</v>
      </c>
      <c r="M86" s="115">
        <v>0</v>
      </c>
      <c r="N86" s="115">
        <v>0</v>
      </c>
      <c r="O86" s="115">
        <v>0</v>
      </c>
      <c r="P86" s="115">
        <v>0</v>
      </c>
      <c r="Q86" s="115">
        <v>5.01</v>
      </c>
      <c r="R86" s="115">
        <v>0</v>
      </c>
      <c r="S86" s="115">
        <v>0</v>
      </c>
      <c r="T86" s="115">
        <v>0</v>
      </c>
      <c r="U86" s="115">
        <v>0</v>
      </c>
      <c r="V86" s="115">
        <v>0</v>
      </c>
      <c r="W86" s="115">
        <v>0</v>
      </c>
      <c r="X86" s="115">
        <v>0</v>
      </c>
      <c r="Y86" s="115">
        <v>0</v>
      </c>
      <c r="Z86" s="115">
        <v>0</v>
      </c>
      <c r="AA86" s="115">
        <v>5.01</v>
      </c>
      <c r="AB86" s="115">
        <v>0</v>
      </c>
      <c r="AC86" s="115">
        <v>0</v>
      </c>
      <c r="AD86" s="115">
        <v>0</v>
      </c>
      <c r="AE86" s="115">
        <v>0</v>
      </c>
      <c r="AF86" s="115">
        <v>0</v>
      </c>
      <c r="AG86" s="115">
        <v>0</v>
      </c>
      <c r="AH86" s="115">
        <v>0</v>
      </c>
      <c r="AI86" s="115">
        <v>0</v>
      </c>
      <c r="AJ86" s="115">
        <v>0</v>
      </c>
      <c r="AK86" s="115">
        <v>1</v>
      </c>
      <c r="AL86" s="115">
        <v>0</v>
      </c>
      <c r="AM86" s="93"/>
      <c r="AN86" s="93"/>
      <c r="AO86" s="115" t="s">
        <v>56</v>
      </c>
      <c r="AP86" s="115">
        <v>0</v>
      </c>
      <c r="AQ86" s="115">
        <v>630.88</v>
      </c>
      <c r="AR86" s="115">
        <v>0</v>
      </c>
      <c r="AS86" s="115">
        <v>0</v>
      </c>
      <c r="AT86" s="115">
        <v>0</v>
      </c>
      <c r="AU86" s="115">
        <v>40.21</v>
      </c>
      <c r="AV86" s="115">
        <v>0</v>
      </c>
      <c r="AW86" s="115">
        <v>0</v>
      </c>
      <c r="AX86" s="115">
        <v>0</v>
      </c>
      <c r="AY86" s="115">
        <v>0</v>
      </c>
      <c r="AZ86" s="115">
        <v>0</v>
      </c>
      <c r="BA86" s="115">
        <v>108.56</v>
      </c>
      <c r="BB86" s="115">
        <v>0</v>
      </c>
      <c r="BC86" s="115">
        <v>0</v>
      </c>
      <c r="BD86" s="115">
        <v>0</v>
      </c>
      <c r="BE86" s="115">
        <v>40.21</v>
      </c>
      <c r="BF86" s="115">
        <v>0</v>
      </c>
      <c r="BG86" s="115">
        <v>0</v>
      </c>
      <c r="BH86" s="115">
        <v>0</v>
      </c>
      <c r="BI86" s="115">
        <v>0</v>
      </c>
      <c r="BJ86" s="115">
        <v>0</v>
      </c>
      <c r="BK86" s="115">
        <v>8</v>
      </c>
      <c r="BL86" s="115">
        <v>0</v>
      </c>
      <c r="BM86" s="115">
        <v>0</v>
      </c>
      <c r="BN86" s="115">
        <v>0</v>
      </c>
      <c r="BO86" s="115">
        <v>1</v>
      </c>
      <c r="BP86" s="115">
        <v>0</v>
      </c>
      <c r="BQ86" s="115">
        <v>0</v>
      </c>
      <c r="BR86" s="115">
        <v>0</v>
      </c>
      <c r="BS86" s="115">
        <v>0</v>
      </c>
    </row>
    <row r="87" spans="1:71" s="90" customFormat="1" x14ac:dyDescent="0.25">
      <c r="A87" s="30"/>
      <c r="B87" s="30"/>
      <c r="C87" s="30"/>
      <c r="D87" s="30"/>
      <c r="E87" s="30"/>
      <c r="H87" s="93"/>
      <c r="I87" s="93"/>
      <c r="J87" s="93"/>
      <c r="K87" s="93"/>
      <c r="L87" s="93"/>
      <c r="M87" s="93"/>
      <c r="N87" s="93"/>
      <c r="O87" s="93"/>
      <c r="P87" s="93"/>
      <c r="Q87" s="93"/>
      <c r="R87" s="93"/>
      <c r="S87" s="93"/>
      <c r="T87" s="93"/>
      <c r="U87" s="93"/>
      <c r="V87" s="93"/>
      <c r="W87" s="93"/>
      <c r="X87" s="93"/>
      <c r="Y87" s="93"/>
      <c r="Z87" s="93"/>
      <c r="AA87" s="93"/>
      <c r="AB87" s="93"/>
      <c r="AC87" s="93"/>
      <c r="AD87" s="93"/>
      <c r="AE87" s="93"/>
      <c r="AF87" s="93"/>
      <c r="AG87" s="93"/>
      <c r="AH87" s="93"/>
      <c r="AI87" s="93"/>
      <c r="AJ87" s="93"/>
      <c r="AK87" s="93"/>
      <c r="AL87" s="93"/>
      <c r="AM87" s="93"/>
      <c r="AN87" s="93"/>
      <c r="AO87" s="93"/>
      <c r="AP87" s="93"/>
      <c r="AQ87" s="93"/>
      <c r="AR87" s="93"/>
      <c r="AS87" s="93"/>
      <c r="AT87" s="93"/>
      <c r="AU87" s="93"/>
      <c r="AV87" s="93"/>
      <c r="AW87" s="93"/>
      <c r="AX87" s="93"/>
      <c r="AY87" s="93"/>
      <c r="AZ87" s="93"/>
      <c r="BA87" s="93"/>
      <c r="BB87" s="93"/>
      <c r="BC87" s="93"/>
      <c r="BD87" s="93"/>
      <c r="BE87" s="93"/>
      <c r="BF87" s="93"/>
      <c r="BG87" s="93"/>
      <c r="BH87" s="93"/>
      <c r="BI87" s="93"/>
      <c r="BJ87" s="93"/>
      <c r="BK87" s="93"/>
      <c r="BL87" s="93"/>
      <c r="BM87" s="93"/>
      <c r="BN87" s="93"/>
      <c r="BO87" s="93"/>
      <c r="BP87" s="93"/>
      <c r="BQ87" s="93"/>
      <c r="BR87" s="93"/>
      <c r="BS87" s="93"/>
    </row>
    <row r="88" spans="1:71" s="90" customFormat="1" x14ac:dyDescent="0.25">
      <c r="H88" s="84" t="s">
        <v>73</v>
      </c>
      <c r="I88" s="84"/>
      <c r="J88" s="84"/>
      <c r="K88" s="84"/>
      <c r="L88" s="84"/>
      <c r="M88" s="84"/>
      <c r="N88" s="84"/>
      <c r="O88" s="84"/>
      <c r="P88" s="84"/>
      <c r="Q88" s="84"/>
      <c r="R88" s="84"/>
      <c r="S88" s="84"/>
      <c r="T88" s="84"/>
      <c r="U88" s="84"/>
      <c r="V88" s="84"/>
      <c r="W88" s="84"/>
      <c r="X88" s="84"/>
      <c r="Y88" s="84"/>
      <c r="Z88" s="84"/>
      <c r="AA88" s="84"/>
      <c r="AB88" s="84"/>
      <c r="AC88" s="84"/>
      <c r="AD88" s="84"/>
      <c r="AE88" s="84"/>
      <c r="AF88" s="84"/>
      <c r="AG88" s="84"/>
      <c r="AH88" s="84"/>
      <c r="AI88" s="84"/>
      <c r="AJ88" s="84"/>
      <c r="AK88" s="84"/>
      <c r="AL88" s="84"/>
      <c r="AM88" s="93"/>
      <c r="AN88" s="93"/>
      <c r="AO88" s="84" t="s">
        <v>70</v>
      </c>
      <c r="AP88" s="84"/>
      <c r="AQ88" s="84"/>
      <c r="AR88" s="84"/>
      <c r="AS88" s="84"/>
      <c r="AT88" s="84"/>
      <c r="AU88" s="84"/>
      <c r="AV88" s="84"/>
      <c r="AW88" s="84"/>
      <c r="AX88" s="84"/>
      <c r="AY88" s="84"/>
      <c r="AZ88" s="84"/>
      <c r="BA88" s="84"/>
      <c r="BB88" s="84"/>
      <c r="BC88" s="84"/>
      <c r="BD88" s="84"/>
      <c r="BE88" s="84"/>
      <c r="BF88" s="84"/>
      <c r="BG88" s="84"/>
      <c r="BH88" s="84"/>
      <c r="BI88" s="84"/>
    </row>
    <row r="89" spans="1:71" s="90" customFormat="1" ht="15.75" x14ac:dyDescent="0.25">
      <c r="A89" s="260" t="s">
        <v>29</v>
      </c>
      <c r="B89" s="260"/>
      <c r="C89" s="260"/>
      <c r="D89" s="260"/>
      <c r="E89" s="260"/>
      <c r="H89" s="115"/>
      <c r="I89" s="115" t="s">
        <v>40</v>
      </c>
      <c r="J89" s="115" t="s">
        <v>40</v>
      </c>
      <c r="K89" s="115" t="s">
        <v>40</v>
      </c>
      <c r="L89" s="115" t="s">
        <v>40</v>
      </c>
      <c r="M89" s="115" t="s">
        <v>40</v>
      </c>
      <c r="N89" s="115" t="s">
        <v>40</v>
      </c>
      <c r="O89" s="115" t="s">
        <v>40</v>
      </c>
      <c r="P89" s="115" t="s">
        <v>40</v>
      </c>
      <c r="Q89" s="115" t="s">
        <v>40</v>
      </c>
      <c r="R89" s="115" t="s">
        <v>40</v>
      </c>
      <c r="S89" s="115" t="s">
        <v>41</v>
      </c>
      <c r="T89" s="115" t="s">
        <v>41</v>
      </c>
      <c r="U89" s="115" t="s">
        <v>41</v>
      </c>
      <c r="V89" s="115" t="s">
        <v>41</v>
      </c>
      <c r="W89" s="115" t="s">
        <v>41</v>
      </c>
      <c r="X89" s="115" t="s">
        <v>41</v>
      </c>
      <c r="Y89" s="115" t="s">
        <v>41</v>
      </c>
      <c r="Z89" s="115" t="s">
        <v>41</v>
      </c>
      <c r="AA89" s="115" t="s">
        <v>41</v>
      </c>
      <c r="AB89" s="115" t="s">
        <v>41</v>
      </c>
      <c r="AC89" s="115" t="s">
        <v>42</v>
      </c>
      <c r="AD89" s="115" t="s">
        <v>42</v>
      </c>
      <c r="AE89" s="115" t="s">
        <v>42</v>
      </c>
      <c r="AF89" s="115" t="s">
        <v>42</v>
      </c>
      <c r="AG89" s="115" t="s">
        <v>42</v>
      </c>
      <c r="AH89" s="115" t="s">
        <v>42</v>
      </c>
      <c r="AI89" s="115" t="s">
        <v>42</v>
      </c>
      <c r="AJ89" s="115" t="s">
        <v>42</v>
      </c>
      <c r="AK89" s="115" t="s">
        <v>42</v>
      </c>
      <c r="AL89" s="115" t="s">
        <v>42</v>
      </c>
      <c r="AM89" s="93"/>
      <c r="AN89" s="93"/>
      <c r="AO89" s="115"/>
      <c r="AP89" s="115" t="s">
        <v>40</v>
      </c>
      <c r="AQ89" s="115" t="s">
        <v>40</v>
      </c>
      <c r="AR89" s="115" t="s">
        <v>40</v>
      </c>
      <c r="AS89" s="115" t="s">
        <v>40</v>
      </c>
      <c r="AT89" s="115" t="s">
        <v>40</v>
      </c>
      <c r="AU89" s="115" t="s">
        <v>40</v>
      </c>
      <c r="AV89" s="115" t="s">
        <v>40</v>
      </c>
      <c r="AW89" s="115" t="s">
        <v>40</v>
      </c>
      <c r="AX89" s="115" t="s">
        <v>40</v>
      </c>
      <c r="AY89" s="115" t="s">
        <v>40</v>
      </c>
      <c r="AZ89" s="115" t="s">
        <v>41</v>
      </c>
      <c r="BA89" s="115" t="s">
        <v>41</v>
      </c>
      <c r="BB89" s="115" t="s">
        <v>41</v>
      </c>
      <c r="BC89" s="115" t="s">
        <v>41</v>
      </c>
      <c r="BD89" s="115" t="s">
        <v>41</v>
      </c>
      <c r="BE89" s="115" t="s">
        <v>41</v>
      </c>
      <c r="BF89" s="115" t="s">
        <v>41</v>
      </c>
      <c r="BG89" s="115" t="s">
        <v>41</v>
      </c>
      <c r="BH89" s="115" t="s">
        <v>41</v>
      </c>
      <c r="BI89" s="115" t="s">
        <v>41</v>
      </c>
      <c r="BJ89" s="115" t="s">
        <v>42</v>
      </c>
      <c r="BK89" s="115" t="s">
        <v>42</v>
      </c>
      <c r="BL89" s="115" t="s">
        <v>42</v>
      </c>
      <c r="BM89" s="115" t="s">
        <v>42</v>
      </c>
      <c r="BN89" s="115" t="s">
        <v>42</v>
      </c>
      <c r="BO89" s="115" t="s">
        <v>42</v>
      </c>
      <c r="BP89" s="115" t="s">
        <v>42</v>
      </c>
      <c r="BQ89" s="115" t="s">
        <v>42</v>
      </c>
      <c r="BR89" s="115" t="s">
        <v>42</v>
      </c>
      <c r="BS89" s="115" t="s">
        <v>42</v>
      </c>
    </row>
    <row r="90" spans="1:71" s="90" customFormat="1" ht="45.75" thickBot="1" x14ac:dyDescent="0.3">
      <c r="A90" s="85" t="s">
        <v>4</v>
      </c>
      <c r="B90" s="104" t="s">
        <v>17</v>
      </c>
      <c r="C90" s="104" t="s">
        <v>5</v>
      </c>
      <c r="D90" s="103" t="s">
        <v>0</v>
      </c>
      <c r="E90" s="104" t="s">
        <v>7</v>
      </c>
      <c r="H90" s="28" t="s">
        <v>4</v>
      </c>
      <c r="I90" s="28" t="s">
        <v>43</v>
      </c>
      <c r="J90" s="28" t="s">
        <v>44</v>
      </c>
      <c r="K90" s="28" t="s">
        <v>57</v>
      </c>
      <c r="L90" s="28" t="s">
        <v>50</v>
      </c>
      <c r="M90" s="28" t="s">
        <v>47</v>
      </c>
      <c r="N90" s="28" t="s">
        <v>48</v>
      </c>
      <c r="O90" s="28" t="s">
        <v>46</v>
      </c>
      <c r="P90" s="28" t="s">
        <v>51</v>
      </c>
      <c r="Q90" s="28" t="s">
        <v>49</v>
      </c>
      <c r="R90" s="28" t="s">
        <v>45</v>
      </c>
      <c r="S90" s="28" t="s">
        <v>43</v>
      </c>
      <c r="T90" s="28" t="s">
        <v>44</v>
      </c>
      <c r="U90" s="28" t="s">
        <v>57</v>
      </c>
      <c r="V90" s="28" t="s">
        <v>50</v>
      </c>
      <c r="W90" s="28" t="s">
        <v>47</v>
      </c>
      <c r="X90" s="28" t="s">
        <v>48</v>
      </c>
      <c r="Y90" s="28" t="s">
        <v>46</v>
      </c>
      <c r="Z90" s="28" t="s">
        <v>51</v>
      </c>
      <c r="AA90" s="28" t="s">
        <v>49</v>
      </c>
      <c r="AB90" s="28" t="s">
        <v>45</v>
      </c>
      <c r="AC90" s="28" t="s">
        <v>43</v>
      </c>
      <c r="AD90" s="28" t="s">
        <v>44</v>
      </c>
      <c r="AE90" s="28" t="s">
        <v>57</v>
      </c>
      <c r="AF90" s="28" t="s">
        <v>50</v>
      </c>
      <c r="AG90" s="28" t="s">
        <v>47</v>
      </c>
      <c r="AH90" s="28" t="s">
        <v>48</v>
      </c>
      <c r="AI90" s="28" t="s">
        <v>46</v>
      </c>
      <c r="AJ90" s="28" t="s">
        <v>51</v>
      </c>
      <c r="AK90" s="28" t="s">
        <v>49</v>
      </c>
      <c r="AL90" s="28" t="s">
        <v>45</v>
      </c>
      <c r="AM90" s="93"/>
      <c r="AN90" s="93"/>
      <c r="AO90" s="28" t="s">
        <v>4</v>
      </c>
      <c r="AP90" s="28" t="s">
        <v>43</v>
      </c>
      <c r="AQ90" s="28" t="s">
        <v>44</v>
      </c>
      <c r="AR90" s="28" t="s">
        <v>57</v>
      </c>
      <c r="AS90" s="28" t="s">
        <v>50</v>
      </c>
      <c r="AT90" s="28" t="s">
        <v>47</v>
      </c>
      <c r="AU90" s="28" t="s">
        <v>48</v>
      </c>
      <c r="AV90" s="28" t="s">
        <v>46</v>
      </c>
      <c r="AW90" s="28" t="s">
        <v>51</v>
      </c>
      <c r="AX90" s="28" t="s">
        <v>49</v>
      </c>
      <c r="AY90" s="28" t="s">
        <v>45</v>
      </c>
      <c r="AZ90" s="28" t="s">
        <v>43</v>
      </c>
      <c r="BA90" s="28" t="s">
        <v>44</v>
      </c>
      <c r="BB90" s="28" t="s">
        <v>57</v>
      </c>
      <c r="BC90" s="28" t="s">
        <v>50</v>
      </c>
      <c r="BD90" s="28" t="s">
        <v>47</v>
      </c>
      <c r="BE90" s="28" t="s">
        <v>48</v>
      </c>
      <c r="BF90" s="28" t="s">
        <v>46</v>
      </c>
      <c r="BG90" s="28" t="s">
        <v>51</v>
      </c>
      <c r="BH90" s="28" t="s">
        <v>49</v>
      </c>
      <c r="BI90" s="28" t="s">
        <v>45</v>
      </c>
      <c r="BJ90" s="28" t="s">
        <v>43</v>
      </c>
      <c r="BK90" s="28" t="s">
        <v>44</v>
      </c>
      <c r="BL90" s="28" t="s">
        <v>57</v>
      </c>
      <c r="BM90" s="28" t="s">
        <v>50</v>
      </c>
      <c r="BN90" s="28" t="s">
        <v>47</v>
      </c>
      <c r="BO90" s="28" t="s">
        <v>48</v>
      </c>
      <c r="BP90" s="28" t="s">
        <v>46</v>
      </c>
      <c r="BQ90" s="28" t="s">
        <v>51</v>
      </c>
      <c r="BR90" s="28" t="s">
        <v>49</v>
      </c>
      <c r="BS90" s="28" t="s">
        <v>45</v>
      </c>
    </row>
    <row r="91" spans="1:71" s="90" customFormat="1" x14ac:dyDescent="0.25">
      <c r="A91" s="110" t="s">
        <v>9</v>
      </c>
      <c r="B91" s="110">
        <f>IF($D$5="P",SUM(AZ73:BB73),SUM(AZ73:BI73))</f>
        <v>101.17</v>
      </c>
      <c r="C91" s="110">
        <f>IF($D$5="P",SUM(AP73:AR73),SUM(AP73:AY73))</f>
        <v>360.01</v>
      </c>
      <c r="D91" s="110">
        <f>IF($D$5="P",$B$8*SUM(AP73:AR73)+$B$9*SUM(AP91:AR91),$B$8*SUM(AP73:AY73)+$B$9*SUM(AP91:AY91))</f>
        <v>135.95400000000001</v>
      </c>
      <c r="E91" s="99">
        <f t="shared" ref="E91:E104" si="17">D91*$B$5</f>
        <v>8472.6532800000004</v>
      </c>
      <c r="H91" s="87" t="s">
        <v>9</v>
      </c>
      <c r="I91" s="87">
        <f>'Stage 2_SMFL'!I91</f>
        <v>0</v>
      </c>
      <c r="J91" s="87">
        <f>'Stage 2_SMFL'!J91</f>
        <v>39.93</v>
      </c>
      <c r="K91" s="87">
        <f>'Stage 2_SMFL'!K91</f>
        <v>0</v>
      </c>
      <c r="L91" s="87">
        <f>'Stage 2_SMFL'!L91</f>
        <v>0</v>
      </c>
      <c r="M91" s="87">
        <f>'Stage 2_SMFL'!M91</f>
        <v>0</v>
      </c>
      <c r="N91" s="87">
        <f>'Stage 2_SMFL'!N91</f>
        <v>0</v>
      </c>
      <c r="O91" s="87">
        <f>'Stage 2_SMFL'!O91</f>
        <v>0</v>
      </c>
      <c r="P91" s="87">
        <f>'Stage 2_SMFL'!P91</f>
        <v>0</v>
      </c>
      <c r="Q91" s="87">
        <f>'Stage 2_SMFL'!Q91</f>
        <v>0</v>
      </c>
      <c r="R91" s="87">
        <f>'Stage 2_SMFL'!R91</f>
        <v>0</v>
      </c>
      <c r="S91" s="87">
        <f>'Stage 2_SMFL'!S91</f>
        <v>0</v>
      </c>
      <c r="T91" s="87">
        <f>'Stage 2_SMFL'!T91</f>
        <v>18.809999999999999</v>
      </c>
      <c r="U91" s="87">
        <f>'Stage 2_SMFL'!U91</f>
        <v>0</v>
      </c>
      <c r="V91" s="87">
        <f>'Stage 2_SMFL'!V91</f>
        <v>0</v>
      </c>
      <c r="W91" s="87">
        <f>'Stage 2_SMFL'!W91</f>
        <v>0</v>
      </c>
      <c r="X91" s="87">
        <f>'Stage 2_SMFL'!X91</f>
        <v>0</v>
      </c>
      <c r="Y91" s="87">
        <f>'Stage 2_SMFL'!Y91</f>
        <v>0</v>
      </c>
      <c r="Z91" s="87">
        <f>'Stage 2_SMFL'!Z91</f>
        <v>0</v>
      </c>
      <c r="AA91" s="87">
        <f>'Stage 2_SMFL'!AA91</f>
        <v>0</v>
      </c>
      <c r="AB91" s="87">
        <f>'Stage 2_SMFL'!AB91</f>
        <v>0</v>
      </c>
      <c r="AC91" s="87">
        <f>'Stage 2_SMFL'!AC91</f>
        <v>0</v>
      </c>
      <c r="AD91" s="87">
        <f>'Stage 2_SMFL'!AD91</f>
        <v>3</v>
      </c>
      <c r="AE91" s="87">
        <f>'Stage 2_SMFL'!AE91</f>
        <v>0</v>
      </c>
      <c r="AF91" s="87">
        <f>'Stage 2_SMFL'!AF91</f>
        <v>0</v>
      </c>
      <c r="AG91" s="87">
        <f>'Stage 2_SMFL'!AG91</f>
        <v>0</v>
      </c>
      <c r="AH91" s="87">
        <f>'Stage 2_SMFL'!AH91</f>
        <v>0</v>
      </c>
      <c r="AI91" s="87">
        <f>'Stage 2_SMFL'!AI91</f>
        <v>0</v>
      </c>
      <c r="AJ91" s="87">
        <f>'Stage 2_SMFL'!AJ91</f>
        <v>0</v>
      </c>
      <c r="AK91" s="87">
        <f>'Stage 2_SMFL'!AK91</f>
        <v>0</v>
      </c>
      <c r="AL91" s="87">
        <f>'Stage 2_SMFL'!AL91</f>
        <v>0</v>
      </c>
      <c r="AM91" s="93"/>
      <c r="AN91" s="93"/>
      <c r="AO91" s="87" t="s">
        <v>9</v>
      </c>
      <c r="AP91" s="87">
        <f>'Stage 2_SMFL'!AP91</f>
        <v>0</v>
      </c>
      <c r="AQ91" s="87">
        <f>'Stage 2_SMFL'!AQ91</f>
        <v>39.93</v>
      </c>
      <c r="AR91" s="87">
        <f>'Stage 2_SMFL'!AR91</f>
        <v>0</v>
      </c>
      <c r="AS91" s="87">
        <f>'Stage 2_SMFL'!AS91</f>
        <v>0</v>
      </c>
      <c r="AT91" s="87">
        <f>'Stage 2_SMFL'!AT91</f>
        <v>0</v>
      </c>
      <c r="AU91" s="87">
        <f>'Stage 2_SMFL'!AU91</f>
        <v>0</v>
      </c>
      <c r="AV91" s="87">
        <f>'Stage 2_SMFL'!AV91</f>
        <v>0</v>
      </c>
      <c r="AW91" s="87">
        <f>'Stage 2_SMFL'!AW91</f>
        <v>0</v>
      </c>
      <c r="AX91" s="87">
        <f>'Stage 2_SMFL'!AX91</f>
        <v>0</v>
      </c>
      <c r="AY91" s="87">
        <f>'Stage 2_SMFL'!AY91</f>
        <v>0</v>
      </c>
      <c r="AZ91" s="87">
        <f>'Stage 2_SMFL'!AZ91</f>
        <v>0</v>
      </c>
      <c r="BA91" s="87">
        <f>'Stage 2_SMFL'!BA91</f>
        <v>18.809999999999999</v>
      </c>
      <c r="BB91" s="87">
        <f>'Stage 2_SMFL'!BB91</f>
        <v>0</v>
      </c>
      <c r="BC91" s="87">
        <f>'Stage 2_SMFL'!BC91</f>
        <v>0</v>
      </c>
      <c r="BD91" s="87">
        <f>'Stage 2_SMFL'!BD91</f>
        <v>0</v>
      </c>
      <c r="BE91" s="87">
        <f>'Stage 2_SMFL'!BE91</f>
        <v>0</v>
      </c>
      <c r="BF91" s="87">
        <f>'Stage 2_SMFL'!BF91</f>
        <v>0</v>
      </c>
      <c r="BG91" s="87">
        <f>'Stage 2_SMFL'!BG91</f>
        <v>0</v>
      </c>
      <c r="BH91" s="87">
        <f>'Stage 2_SMFL'!BH91</f>
        <v>0</v>
      </c>
      <c r="BI91" s="87">
        <f>'Stage 2_SMFL'!BI91</f>
        <v>0</v>
      </c>
      <c r="BJ91" s="87">
        <f>'Stage 2_SMFL'!BJ91</f>
        <v>0</v>
      </c>
      <c r="BK91" s="87">
        <f>'Stage 2_SMFL'!BK91</f>
        <v>3</v>
      </c>
      <c r="BL91" s="87">
        <f>'Stage 2_SMFL'!BL91</f>
        <v>0</v>
      </c>
      <c r="BM91" s="87">
        <f>'Stage 2_SMFL'!BM91</f>
        <v>0</v>
      </c>
      <c r="BN91" s="87">
        <f>'Stage 2_SMFL'!BN91</f>
        <v>0</v>
      </c>
      <c r="BO91" s="87">
        <f>'Stage 2_SMFL'!BO91</f>
        <v>0</v>
      </c>
      <c r="BP91" s="87">
        <f>'Stage 2_SMFL'!BP91</f>
        <v>0</v>
      </c>
      <c r="BQ91" s="87">
        <f>'Stage 2_SMFL'!BQ91</f>
        <v>0</v>
      </c>
      <c r="BR91" s="87">
        <f>'Stage 2_SMFL'!BR91</f>
        <v>0</v>
      </c>
      <c r="BS91" s="87">
        <f>'Stage 2_SMFL'!BS91</f>
        <v>0</v>
      </c>
    </row>
    <row r="92" spans="1:71" s="90" customFormat="1" x14ac:dyDescent="0.25">
      <c r="A92" s="110" t="s">
        <v>10</v>
      </c>
      <c r="B92" s="110">
        <f t="shared" ref="B92:B104" si="18">IF($D$5="P",SUM(AZ74:BB74),SUM(AZ74:BI74))</f>
        <v>86.02</v>
      </c>
      <c r="C92" s="110">
        <f t="shared" ref="C92:C104" si="19">IF($D$5="P",SUM(AP74:AR74),SUM(AP74:AY74))</f>
        <v>289.51</v>
      </c>
      <c r="D92" s="110">
        <f t="shared" ref="D92:D104" si="20">IF($D$5="P",$B$8*SUM(AP74:AR74)+$B$9*SUM(AP92:AR92),$B$8*SUM(AP74:AY74)+$B$9*SUM(AP92:AY92))</f>
        <v>86.852999999999994</v>
      </c>
      <c r="E92" s="99">
        <f t="shared" si="17"/>
        <v>5412.6789599999993</v>
      </c>
      <c r="H92" s="115" t="s">
        <v>10</v>
      </c>
      <c r="I92" s="87">
        <v>0</v>
      </c>
      <c r="J92" s="87">
        <f>'Stage 2_SMFL'!J92</f>
        <v>0</v>
      </c>
      <c r="K92" s="87">
        <f>'Stage 2_SMFL'!K92</f>
        <v>0</v>
      </c>
      <c r="L92" s="87">
        <f>'Stage 2_SMFL'!L92</f>
        <v>0</v>
      </c>
      <c r="M92" s="87">
        <f>'Stage 2_SMFL'!M92</f>
        <v>0</v>
      </c>
      <c r="N92" s="87">
        <f>'Stage 2_SMFL'!N92</f>
        <v>0</v>
      </c>
      <c r="O92" s="87">
        <f>'Stage 2_SMFL'!O92</f>
        <v>0</v>
      </c>
      <c r="P92" s="87">
        <f>'Stage 2_SMFL'!P92</f>
        <v>0</v>
      </c>
      <c r="Q92" s="87">
        <f>'Stage 2_SMFL'!Q92</f>
        <v>0</v>
      </c>
      <c r="R92" s="87">
        <f>'Stage 2_SMFL'!R92</f>
        <v>0</v>
      </c>
      <c r="S92" s="87">
        <v>0</v>
      </c>
      <c r="T92" s="87">
        <f>'Stage 2_SMFL'!T92</f>
        <v>0</v>
      </c>
      <c r="U92" s="87">
        <f>'Stage 2_SMFL'!U92</f>
        <v>0</v>
      </c>
      <c r="V92" s="87">
        <f>'Stage 2_SMFL'!V92</f>
        <v>0</v>
      </c>
      <c r="W92" s="87">
        <f>'Stage 2_SMFL'!W92</f>
        <v>0</v>
      </c>
      <c r="X92" s="87">
        <f>'Stage 2_SMFL'!X92</f>
        <v>0</v>
      </c>
      <c r="Y92" s="87">
        <f>'Stage 2_SMFL'!Y92</f>
        <v>0</v>
      </c>
      <c r="Z92" s="87">
        <f>'Stage 2_SMFL'!Z92</f>
        <v>0</v>
      </c>
      <c r="AA92" s="87">
        <f>'Stage 2_SMFL'!AA92</f>
        <v>0</v>
      </c>
      <c r="AB92" s="87">
        <f>'Stage 2_SMFL'!AB92</f>
        <v>0</v>
      </c>
      <c r="AC92" s="87">
        <v>0</v>
      </c>
      <c r="AD92" s="87">
        <f>'Stage 2_SMFL'!AD92</f>
        <v>0</v>
      </c>
      <c r="AE92" s="87">
        <f>'Stage 2_SMFL'!AE92</f>
        <v>0</v>
      </c>
      <c r="AF92" s="87">
        <f>'Stage 2_SMFL'!AF92</f>
        <v>0</v>
      </c>
      <c r="AG92" s="87">
        <f>'Stage 2_SMFL'!AG92</f>
        <v>0</v>
      </c>
      <c r="AH92" s="87">
        <f>'Stage 2_SMFL'!AH92</f>
        <v>0</v>
      </c>
      <c r="AI92" s="87">
        <f>'Stage 2_SMFL'!AI92</f>
        <v>0</v>
      </c>
      <c r="AJ92" s="87">
        <f>'Stage 2_SMFL'!AJ92</f>
        <v>0</v>
      </c>
      <c r="AK92" s="87">
        <f>'Stage 2_SMFL'!AK92</f>
        <v>0</v>
      </c>
      <c r="AL92" s="87">
        <f>'Stage 2_SMFL'!AL92</f>
        <v>0</v>
      </c>
      <c r="AM92" s="93"/>
      <c r="AN92" s="93"/>
      <c r="AO92" s="115" t="s">
        <v>10</v>
      </c>
      <c r="AP92" s="87">
        <v>0</v>
      </c>
      <c r="AQ92" s="87">
        <f>'Stage 2_SMFL'!AQ92</f>
        <v>0</v>
      </c>
      <c r="AR92" s="87">
        <f>'Stage 2_SMFL'!AR92</f>
        <v>0</v>
      </c>
      <c r="AS92" s="87">
        <f>'Stage 2_SMFL'!AS92</f>
        <v>0</v>
      </c>
      <c r="AT92" s="87">
        <f>'Stage 2_SMFL'!AT92</f>
        <v>0</v>
      </c>
      <c r="AU92" s="87">
        <f>'Stage 2_SMFL'!AU92</f>
        <v>0</v>
      </c>
      <c r="AV92" s="87">
        <f>'Stage 2_SMFL'!AV92</f>
        <v>0</v>
      </c>
      <c r="AW92" s="87">
        <f>'Stage 2_SMFL'!AW92</f>
        <v>0</v>
      </c>
      <c r="AX92" s="87">
        <f>'Stage 2_SMFL'!AX92</f>
        <v>0</v>
      </c>
      <c r="AY92" s="87">
        <f>'Stage 2_SMFL'!AY92</f>
        <v>0</v>
      </c>
      <c r="AZ92" s="87">
        <v>0</v>
      </c>
      <c r="BA92" s="87">
        <f>'Stage 2_SMFL'!BA92</f>
        <v>0</v>
      </c>
      <c r="BB92" s="87">
        <f>'Stage 2_SMFL'!BB92</f>
        <v>0</v>
      </c>
      <c r="BC92" s="87">
        <f>'Stage 2_SMFL'!BC92</f>
        <v>0</v>
      </c>
      <c r="BD92" s="87">
        <f>'Stage 2_SMFL'!BD92</f>
        <v>0</v>
      </c>
      <c r="BE92" s="87">
        <f>'Stage 2_SMFL'!BE92</f>
        <v>0</v>
      </c>
      <c r="BF92" s="87">
        <f>'Stage 2_SMFL'!BF92</f>
        <v>0</v>
      </c>
      <c r="BG92" s="87">
        <f>'Stage 2_SMFL'!BG92</f>
        <v>0</v>
      </c>
      <c r="BH92" s="87">
        <f>'Stage 2_SMFL'!BH92</f>
        <v>0</v>
      </c>
      <c r="BI92" s="87">
        <f>'Stage 2_SMFL'!BI92</f>
        <v>0</v>
      </c>
      <c r="BJ92" s="87">
        <v>0</v>
      </c>
      <c r="BK92" s="87">
        <f>'Stage 2_SMFL'!BK92</f>
        <v>0</v>
      </c>
      <c r="BL92" s="87">
        <f>'Stage 2_SMFL'!BL92</f>
        <v>0</v>
      </c>
      <c r="BM92" s="87">
        <f>'Stage 2_SMFL'!BM92</f>
        <v>0</v>
      </c>
      <c r="BN92" s="87">
        <f>'Stage 2_SMFL'!BN92</f>
        <v>0</v>
      </c>
      <c r="BO92" s="87">
        <f>'Stage 2_SMFL'!BO92</f>
        <v>0</v>
      </c>
      <c r="BP92" s="87">
        <f>'Stage 2_SMFL'!BP92</f>
        <v>0</v>
      </c>
      <c r="BQ92" s="87">
        <f>'Stage 2_SMFL'!BQ92</f>
        <v>0</v>
      </c>
      <c r="BR92" s="87">
        <f>'Stage 2_SMFL'!BR92</f>
        <v>0</v>
      </c>
      <c r="BS92" s="87">
        <f>'Stage 2_SMFL'!BS92</f>
        <v>0</v>
      </c>
    </row>
    <row r="93" spans="1:71" s="90" customFormat="1" x14ac:dyDescent="0.25">
      <c r="A93" s="110" t="s">
        <v>11</v>
      </c>
      <c r="B93" s="110">
        <f t="shared" si="18"/>
        <v>122.06</v>
      </c>
      <c r="C93" s="110">
        <f t="shared" si="19"/>
        <v>378.73</v>
      </c>
      <c r="D93" s="110">
        <f t="shared" si="20"/>
        <v>113.619</v>
      </c>
      <c r="E93" s="99">
        <f t="shared" si="17"/>
        <v>7080.7360799999997</v>
      </c>
      <c r="H93" s="115" t="s">
        <v>11</v>
      </c>
      <c r="I93" s="87">
        <f>'Stage 2_SMFL'!I93</f>
        <v>0</v>
      </c>
      <c r="J93" s="87">
        <f>'Stage 2_SMFL'!J93</f>
        <v>0</v>
      </c>
      <c r="K93" s="87">
        <f>'Stage 2_SMFL'!K93</f>
        <v>0</v>
      </c>
      <c r="L93" s="87">
        <f>'Stage 2_SMFL'!L93</f>
        <v>0</v>
      </c>
      <c r="M93" s="87">
        <f>'Stage 2_SMFL'!M93</f>
        <v>0</v>
      </c>
      <c r="N93" s="87">
        <f>'Stage 2_SMFL'!N93</f>
        <v>0</v>
      </c>
      <c r="O93" s="87">
        <f>'Stage 2_SMFL'!O93</f>
        <v>0</v>
      </c>
      <c r="P93" s="87">
        <f>'Stage 2_SMFL'!P93</f>
        <v>0</v>
      </c>
      <c r="Q93" s="87">
        <f>'Stage 2_SMFL'!Q93</f>
        <v>0</v>
      </c>
      <c r="R93" s="87">
        <f>'Stage 2_SMFL'!R93</f>
        <v>0</v>
      </c>
      <c r="S93" s="87">
        <f>'Stage 2_SMFL'!S93</f>
        <v>0</v>
      </c>
      <c r="T93" s="87">
        <f>'Stage 2_SMFL'!T93</f>
        <v>0</v>
      </c>
      <c r="U93" s="87">
        <f>'Stage 2_SMFL'!U93</f>
        <v>0</v>
      </c>
      <c r="V93" s="87">
        <f>'Stage 2_SMFL'!V93</f>
        <v>0</v>
      </c>
      <c r="W93" s="87">
        <f>'Stage 2_SMFL'!W93</f>
        <v>0</v>
      </c>
      <c r="X93" s="87">
        <f>'Stage 2_SMFL'!X93</f>
        <v>0</v>
      </c>
      <c r="Y93" s="87">
        <f>'Stage 2_SMFL'!Y93</f>
        <v>0</v>
      </c>
      <c r="Z93" s="87">
        <f>'Stage 2_SMFL'!Z93</f>
        <v>0</v>
      </c>
      <c r="AA93" s="87">
        <f>'Stage 2_SMFL'!AA93</f>
        <v>0</v>
      </c>
      <c r="AB93" s="87">
        <f>'Stage 2_SMFL'!AB93</f>
        <v>0</v>
      </c>
      <c r="AC93" s="87">
        <f>'Stage 2_SMFL'!AC93</f>
        <v>0</v>
      </c>
      <c r="AD93" s="87">
        <f>'Stage 2_SMFL'!AD93</f>
        <v>0</v>
      </c>
      <c r="AE93" s="87">
        <f>'Stage 2_SMFL'!AE93</f>
        <v>0</v>
      </c>
      <c r="AF93" s="87">
        <f>'Stage 2_SMFL'!AF93</f>
        <v>0</v>
      </c>
      <c r="AG93" s="87">
        <f>'Stage 2_SMFL'!AG93</f>
        <v>0</v>
      </c>
      <c r="AH93" s="87">
        <f>'Stage 2_SMFL'!AH93</f>
        <v>0</v>
      </c>
      <c r="AI93" s="87">
        <f>'Stage 2_SMFL'!AI93</f>
        <v>0</v>
      </c>
      <c r="AJ93" s="87">
        <f>'Stage 2_SMFL'!AJ93</f>
        <v>0</v>
      </c>
      <c r="AK93" s="87">
        <f>'Stage 2_SMFL'!AK93</f>
        <v>0</v>
      </c>
      <c r="AL93" s="87">
        <f>'Stage 2_SMFL'!AL93</f>
        <v>0</v>
      </c>
      <c r="AM93" s="93"/>
      <c r="AN93" s="93"/>
      <c r="AO93" s="115" t="s">
        <v>11</v>
      </c>
      <c r="AP93" s="87">
        <v>0</v>
      </c>
      <c r="AQ93" s="87">
        <f>'Stage 2_SMFL'!AQ93</f>
        <v>0</v>
      </c>
      <c r="AR93" s="87">
        <f>'Stage 2_SMFL'!AR93</f>
        <v>0</v>
      </c>
      <c r="AS93" s="87">
        <f>'Stage 2_SMFL'!AS93</f>
        <v>0</v>
      </c>
      <c r="AT93" s="87">
        <f>'Stage 2_SMFL'!AT93</f>
        <v>0</v>
      </c>
      <c r="AU93" s="87">
        <f>'Stage 2_SMFL'!AU93</f>
        <v>0</v>
      </c>
      <c r="AV93" s="87">
        <f>'Stage 2_SMFL'!AV93</f>
        <v>0</v>
      </c>
      <c r="AW93" s="87">
        <f>'Stage 2_SMFL'!AW93</f>
        <v>0</v>
      </c>
      <c r="AX93" s="87">
        <f>'Stage 2_SMFL'!AX93</f>
        <v>0</v>
      </c>
      <c r="AY93" s="87">
        <f>'Stage 2_SMFL'!AY93</f>
        <v>0</v>
      </c>
      <c r="AZ93" s="87">
        <v>0</v>
      </c>
      <c r="BA93" s="87">
        <f>'Stage 2_SMFL'!BA93</f>
        <v>0</v>
      </c>
      <c r="BB93" s="87">
        <f>'Stage 2_SMFL'!BB93</f>
        <v>0</v>
      </c>
      <c r="BC93" s="87">
        <f>'Stage 2_SMFL'!BC93</f>
        <v>0</v>
      </c>
      <c r="BD93" s="87">
        <f>'Stage 2_SMFL'!BD93</f>
        <v>0</v>
      </c>
      <c r="BE93" s="87">
        <f>'Stage 2_SMFL'!BE93</f>
        <v>0</v>
      </c>
      <c r="BF93" s="87">
        <f>'Stage 2_SMFL'!BF93</f>
        <v>0</v>
      </c>
      <c r="BG93" s="87">
        <f>'Stage 2_SMFL'!BG93</f>
        <v>0</v>
      </c>
      <c r="BH93" s="87">
        <f>'Stage 2_SMFL'!BH93</f>
        <v>0</v>
      </c>
      <c r="BI93" s="87">
        <f>'Stage 2_SMFL'!BI93</f>
        <v>0</v>
      </c>
      <c r="BJ93" s="87">
        <v>0</v>
      </c>
      <c r="BK93" s="87">
        <f>'Stage 2_SMFL'!BK93</f>
        <v>0</v>
      </c>
      <c r="BL93" s="87">
        <f>'Stage 2_SMFL'!BL93</f>
        <v>0</v>
      </c>
      <c r="BM93" s="87">
        <f>'Stage 2_SMFL'!BM93</f>
        <v>0</v>
      </c>
      <c r="BN93" s="87">
        <f>'Stage 2_SMFL'!BN93</f>
        <v>0</v>
      </c>
      <c r="BO93" s="87">
        <f>'Stage 2_SMFL'!BO93</f>
        <v>0</v>
      </c>
      <c r="BP93" s="87">
        <f>'Stage 2_SMFL'!BP93</f>
        <v>0</v>
      </c>
      <c r="BQ93" s="87">
        <f>'Stage 2_SMFL'!BQ93</f>
        <v>0</v>
      </c>
      <c r="BR93" s="87">
        <f>'Stage 2_SMFL'!BR93</f>
        <v>0</v>
      </c>
      <c r="BS93" s="87">
        <f>'Stage 2_SMFL'!BS93</f>
        <v>0</v>
      </c>
    </row>
    <row r="94" spans="1:71" s="90" customFormat="1" x14ac:dyDescent="0.25">
      <c r="A94" s="110" t="s">
        <v>12</v>
      </c>
      <c r="B94" s="110">
        <f t="shared" si="18"/>
        <v>51.75</v>
      </c>
      <c r="C94" s="110">
        <f t="shared" si="19"/>
        <v>173.99</v>
      </c>
      <c r="D94" s="110">
        <f t="shared" si="20"/>
        <v>52.197000000000003</v>
      </c>
      <c r="E94" s="99">
        <f t="shared" si="17"/>
        <v>3252.9170400000003</v>
      </c>
      <c r="F94" s="84"/>
      <c r="G94" s="84"/>
      <c r="H94" s="115" t="s">
        <v>12</v>
      </c>
      <c r="I94" s="115">
        <v>0</v>
      </c>
      <c r="J94" s="115">
        <v>0</v>
      </c>
      <c r="K94" s="115">
        <v>0</v>
      </c>
      <c r="L94" s="115">
        <v>0</v>
      </c>
      <c r="M94" s="115">
        <v>0</v>
      </c>
      <c r="N94" s="115">
        <v>0</v>
      </c>
      <c r="O94" s="115">
        <v>0</v>
      </c>
      <c r="P94" s="115">
        <v>0</v>
      </c>
      <c r="Q94" s="115">
        <v>0</v>
      </c>
      <c r="R94" s="115">
        <v>0</v>
      </c>
      <c r="S94" s="115">
        <v>0</v>
      </c>
      <c r="T94" s="115">
        <v>0</v>
      </c>
      <c r="U94" s="115">
        <v>0</v>
      </c>
      <c r="V94" s="115">
        <v>0</v>
      </c>
      <c r="W94" s="115">
        <v>0</v>
      </c>
      <c r="X94" s="115">
        <v>0</v>
      </c>
      <c r="Y94" s="115">
        <v>0</v>
      </c>
      <c r="Z94" s="115">
        <v>0</v>
      </c>
      <c r="AA94" s="115">
        <v>0</v>
      </c>
      <c r="AB94" s="115">
        <v>0</v>
      </c>
      <c r="AC94" s="115">
        <v>0</v>
      </c>
      <c r="AD94" s="115">
        <v>0</v>
      </c>
      <c r="AE94" s="115">
        <v>0</v>
      </c>
      <c r="AF94" s="115">
        <v>0</v>
      </c>
      <c r="AG94" s="115">
        <v>0</v>
      </c>
      <c r="AH94" s="115">
        <v>0</v>
      </c>
      <c r="AI94" s="115">
        <v>0</v>
      </c>
      <c r="AJ94" s="115">
        <v>0</v>
      </c>
      <c r="AK94" s="115">
        <v>0</v>
      </c>
      <c r="AL94" s="115">
        <v>0</v>
      </c>
      <c r="AM94" s="93"/>
      <c r="AN94" s="93"/>
      <c r="AO94" s="115" t="s">
        <v>12</v>
      </c>
      <c r="AP94" s="115">
        <v>0</v>
      </c>
      <c r="AQ94" s="115">
        <v>0</v>
      </c>
      <c r="AR94" s="115">
        <v>0</v>
      </c>
      <c r="AS94" s="115">
        <v>0</v>
      </c>
      <c r="AT94" s="115">
        <v>0</v>
      </c>
      <c r="AU94" s="115">
        <v>0</v>
      </c>
      <c r="AV94" s="115">
        <v>0</v>
      </c>
      <c r="AW94" s="115">
        <v>0</v>
      </c>
      <c r="AX94" s="115">
        <v>0</v>
      </c>
      <c r="AY94" s="115">
        <v>0</v>
      </c>
      <c r="AZ94" s="115">
        <v>0</v>
      </c>
      <c r="BA94" s="115">
        <v>0</v>
      </c>
      <c r="BB94" s="115">
        <v>0</v>
      </c>
      <c r="BC94" s="115">
        <v>0</v>
      </c>
      <c r="BD94" s="115">
        <v>0</v>
      </c>
      <c r="BE94" s="115">
        <v>0</v>
      </c>
      <c r="BF94" s="115">
        <v>0</v>
      </c>
      <c r="BG94" s="115">
        <v>0</v>
      </c>
      <c r="BH94" s="115">
        <v>0</v>
      </c>
      <c r="BI94" s="115">
        <v>0</v>
      </c>
      <c r="BJ94" s="115">
        <v>0</v>
      </c>
      <c r="BK94" s="115">
        <v>0</v>
      </c>
      <c r="BL94" s="115">
        <v>0</v>
      </c>
      <c r="BM94" s="115">
        <v>0</v>
      </c>
      <c r="BN94" s="115">
        <v>0</v>
      </c>
      <c r="BO94" s="115">
        <v>0</v>
      </c>
      <c r="BP94" s="115">
        <v>0</v>
      </c>
      <c r="BQ94" s="115">
        <v>0</v>
      </c>
      <c r="BR94" s="115">
        <v>0</v>
      </c>
      <c r="BS94" s="115">
        <v>0</v>
      </c>
    </row>
    <row r="95" spans="1:71" s="90" customFormat="1" x14ac:dyDescent="0.25">
      <c r="A95" s="110" t="s">
        <v>13</v>
      </c>
      <c r="B95" s="110">
        <f t="shared" si="18"/>
        <v>57.62</v>
      </c>
      <c r="C95" s="110">
        <f t="shared" si="19"/>
        <v>201.09</v>
      </c>
      <c r="D95" s="110">
        <f t="shared" si="20"/>
        <v>60.326999999999998</v>
      </c>
      <c r="E95" s="110">
        <f t="shared" si="17"/>
        <v>3759.5786399999997</v>
      </c>
      <c r="F95" s="84"/>
      <c r="G95" s="84"/>
      <c r="H95" s="115" t="s">
        <v>13</v>
      </c>
      <c r="I95" s="115">
        <v>0</v>
      </c>
      <c r="J95" s="115">
        <v>0</v>
      </c>
      <c r="K95" s="115">
        <v>0</v>
      </c>
      <c r="L95" s="115">
        <v>0</v>
      </c>
      <c r="M95" s="115">
        <v>0</v>
      </c>
      <c r="N95" s="115">
        <v>0</v>
      </c>
      <c r="O95" s="115">
        <v>0</v>
      </c>
      <c r="P95" s="115">
        <v>0</v>
      </c>
      <c r="Q95" s="115">
        <v>0</v>
      </c>
      <c r="R95" s="115">
        <v>0</v>
      </c>
      <c r="S95" s="115">
        <v>0</v>
      </c>
      <c r="T95" s="115">
        <v>0</v>
      </c>
      <c r="U95" s="115">
        <v>0</v>
      </c>
      <c r="V95" s="115">
        <v>0</v>
      </c>
      <c r="W95" s="115">
        <v>0</v>
      </c>
      <c r="X95" s="115">
        <v>0</v>
      </c>
      <c r="Y95" s="115">
        <v>0</v>
      </c>
      <c r="Z95" s="115">
        <v>0</v>
      </c>
      <c r="AA95" s="115">
        <v>0</v>
      </c>
      <c r="AB95" s="115">
        <v>0</v>
      </c>
      <c r="AC95" s="115">
        <v>0</v>
      </c>
      <c r="AD95" s="115">
        <v>0</v>
      </c>
      <c r="AE95" s="115">
        <v>0</v>
      </c>
      <c r="AF95" s="115">
        <v>0</v>
      </c>
      <c r="AG95" s="115">
        <v>0</v>
      </c>
      <c r="AH95" s="115">
        <v>0</v>
      </c>
      <c r="AI95" s="115">
        <v>0</v>
      </c>
      <c r="AJ95" s="115">
        <v>0</v>
      </c>
      <c r="AK95" s="115">
        <v>0</v>
      </c>
      <c r="AL95" s="115">
        <v>0</v>
      </c>
      <c r="AM95" s="93"/>
      <c r="AN95" s="93"/>
      <c r="AO95" s="115" t="s">
        <v>13</v>
      </c>
      <c r="AP95" s="115">
        <v>0</v>
      </c>
      <c r="AQ95" s="115">
        <v>0</v>
      </c>
      <c r="AR95" s="115">
        <v>0</v>
      </c>
      <c r="AS95" s="115">
        <v>0</v>
      </c>
      <c r="AT95" s="115">
        <v>0</v>
      </c>
      <c r="AU95" s="115">
        <v>0</v>
      </c>
      <c r="AV95" s="115">
        <v>0</v>
      </c>
      <c r="AW95" s="115">
        <v>0</v>
      </c>
      <c r="AX95" s="115">
        <v>0</v>
      </c>
      <c r="AY95" s="115">
        <v>0</v>
      </c>
      <c r="AZ95" s="115">
        <v>0</v>
      </c>
      <c r="BA95" s="115">
        <v>0</v>
      </c>
      <c r="BB95" s="115">
        <v>0</v>
      </c>
      <c r="BC95" s="115">
        <v>0</v>
      </c>
      <c r="BD95" s="115">
        <v>0</v>
      </c>
      <c r="BE95" s="115">
        <v>0</v>
      </c>
      <c r="BF95" s="115">
        <v>0</v>
      </c>
      <c r="BG95" s="115">
        <v>0</v>
      </c>
      <c r="BH95" s="115">
        <v>0</v>
      </c>
      <c r="BI95" s="115">
        <v>0</v>
      </c>
      <c r="BJ95" s="115">
        <v>0</v>
      </c>
      <c r="BK95" s="115">
        <v>0</v>
      </c>
      <c r="BL95" s="115">
        <v>0</v>
      </c>
      <c r="BM95" s="115">
        <v>0</v>
      </c>
      <c r="BN95" s="115">
        <v>0</v>
      </c>
      <c r="BO95" s="115">
        <v>0</v>
      </c>
      <c r="BP95" s="115">
        <v>0</v>
      </c>
      <c r="BQ95" s="115">
        <v>0</v>
      </c>
      <c r="BR95" s="115">
        <v>0</v>
      </c>
      <c r="BS95" s="115">
        <v>0</v>
      </c>
    </row>
    <row r="96" spans="1:71" s="90" customFormat="1" x14ac:dyDescent="0.25">
      <c r="A96" s="110" t="s">
        <v>52</v>
      </c>
      <c r="B96" s="110">
        <f t="shared" si="18"/>
        <v>65.63</v>
      </c>
      <c r="C96" s="110">
        <f t="shared" si="19"/>
        <v>244.17</v>
      </c>
      <c r="D96" s="110">
        <f t="shared" si="20"/>
        <v>73.250999999999991</v>
      </c>
      <c r="E96" s="110">
        <f t="shared" si="17"/>
        <v>4565.0023199999996</v>
      </c>
      <c r="F96" s="84"/>
      <c r="G96" s="84"/>
      <c r="H96" s="115" t="s">
        <v>52</v>
      </c>
      <c r="I96" s="115">
        <v>0</v>
      </c>
      <c r="J96" s="115">
        <v>0</v>
      </c>
      <c r="K96" s="115">
        <v>0</v>
      </c>
      <c r="L96" s="115">
        <v>0</v>
      </c>
      <c r="M96" s="115">
        <v>0</v>
      </c>
      <c r="N96" s="115">
        <v>0</v>
      </c>
      <c r="O96" s="115">
        <v>0</v>
      </c>
      <c r="P96" s="115">
        <v>0</v>
      </c>
      <c r="Q96" s="115">
        <v>0</v>
      </c>
      <c r="R96" s="115">
        <v>0</v>
      </c>
      <c r="S96" s="115">
        <v>0</v>
      </c>
      <c r="T96" s="115">
        <v>0</v>
      </c>
      <c r="U96" s="115">
        <v>0</v>
      </c>
      <c r="V96" s="115">
        <v>0</v>
      </c>
      <c r="W96" s="115">
        <v>0</v>
      </c>
      <c r="X96" s="115">
        <v>0</v>
      </c>
      <c r="Y96" s="115">
        <v>0</v>
      </c>
      <c r="Z96" s="115">
        <v>0</v>
      </c>
      <c r="AA96" s="115">
        <v>0</v>
      </c>
      <c r="AB96" s="115">
        <v>0</v>
      </c>
      <c r="AC96" s="115">
        <v>0</v>
      </c>
      <c r="AD96" s="115">
        <v>0</v>
      </c>
      <c r="AE96" s="115">
        <v>0</v>
      </c>
      <c r="AF96" s="115">
        <v>0</v>
      </c>
      <c r="AG96" s="115">
        <v>0</v>
      </c>
      <c r="AH96" s="115">
        <v>0</v>
      </c>
      <c r="AI96" s="115">
        <v>0</v>
      </c>
      <c r="AJ96" s="115">
        <v>0</v>
      </c>
      <c r="AK96" s="115">
        <v>0</v>
      </c>
      <c r="AL96" s="115">
        <v>0</v>
      </c>
      <c r="AM96" s="93"/>
      <c r="AN96" s="93"/>
      <c r="AO96" s="115" t="s">
        <v>52</v>
      </c>
      <c r="AP96" s="115">
        <v>0</v>
      </c>
      <c r="AQ96" s="115">
        <v>0</v>
      </c>
      <c r="AR96" s="115">
        <v>0</v>
      </c>
      <c r="AS96" s="115">
        <v>0</v>
      </c>
      <c r="AT96" s="115">
        <v>0</v>
      </c>
      <c r="AU96" s="115">
        <v>0</v>
      </c>
      <c r="AV96" s="115">
        <v>0</v>
      </c>
      <c r="AW96" s="115">
        <v>0</v>
      </c>
      <c r="AX96" s="115">
        <v>0</v>
      </c>
      <c r="AY96" s="115">
        <v>0</v>
      </c>
      <c r="AZ96" s="115">
        <v>0</v>
      </c>
      <c r="BA96" s="115">
        <v>0</v>
      </c>
      <c r="BB96" s="115">
        <v>0</v>
      </c>
      <c r="BC96" s="115">
        <v>0</v>
      </c>
      <c r="BD96" s="115">
        <v>0</v>
      </c>
      <c r="BE96" s="115">
        <v>0</v>
      </c>
      <c r="BF96" s="115">
        <v>0</v>
      </c>
      <c r="BG96" s="115">
        <v>0</v>
      </c>
      <c r="BH96" s="115">
        <v>0</v>
      </c>
      <c r="BI96" s="115">
        <v>0</v>
      </c>
      <c r="BJ96" s="115">
        <v>0</v>
      </c>
      <c r="BK96" s="115">
        <v>0</v>
      </c>
      <c r="BL96" s="115">
        <v>0</v>
      </c>
      <c r="BM96" s="115">
        <v>0</v>
      </c>
      <c r="BN96" s="115">
        <v>0</v>
      </c>
      <c r="BO96" s="115">
        <v>0</v>
      </c>
      <c r="BP96" s="115">
        <v>0</v>
      </c>
      <c r="BQ96" s="115">
        <v>0</v>
      </c>
      <c r="BR96" s="115">
        <v>0</v>
      </c>
      <c r="BS96" s="115">
        <v>0</v>
      </c>
    </row>
    <row r="97" spans="1:71" s="90" customFormat="1" x14ac:dyDescent="0.25">
      <c r="A97" s="110" t="s">
        <v>14</v>
      </c>
      <c r="B97" s="110">
        <f t="shared" si="18"/>
        <v>69.149999999999991</v>
      </c>
      <c r="C97" s="110">
        <f t="shared" si="19"/>
        <v>267.01</v>
      </c>
      <c r="D97" s="110">
        <f t="shared" si="20"/>
        <v>85.548999999999992</v>
      </c>
      <c r="E97" s="110">
        <f t="shared" si="17"/>
        <v>5331.4136799999997</v>
      </c>
      <c r="F97" s="84"/>
      <c r="G97" s="84"/>
      <c r="H97" s="115" t="s">
        <v>14</v>
      </c>
      <c r="I97" s="115">
        <v>0</v>
      </c>
      <c r="J97" s="115">
        <v>0</v>
      </c>
      <c r="K97" s="115">
        <v>0</v>
      </c>
      <c r="L97" s="115">
        <v>0</v>
      </c>
      <c r="M97" s="115">
        <v>0</v>
      </c>
      <c r="N97" s="115">
        <v>0</v>
      </c>
      <c r="O97" s="115">
        <v>0</v>
      </c>
      <c r="P97" s="115">
        <v>0</v>
      </c>
      <c r="Q97" s="115">
        <v>0</v>
      </c>
      <c r="R97" s="115">
        <v>0</v>
      </c>
      <c r="S97" s="115">
        <v>0</v>
      </c>
      <c r="T97" s="115">
        <v>0</v>
      </c>
      <c r="U97" s="115">
        <v>0</v>
      </c>
      <c r="V97" s="115">
        <v>0</v>
      </c>
      <c r="W97" s="115">
        <v>0</v>
      </c>
      <c r="X97" s="115">
        <v>0</v>
      </c>
      <c r="Y97" s="115">
        <v>0</v>
      </c>
      <c r="Z97" s="115">
        <v>0</v>
      </c>
      <c r="AA97" s="115">
        <v>0</v>
      </c>
      <c r="AB97" s="115">
        <v>0</v>
      </c>
      <c r="AC97" s="115">
        <v>0</v>
      </c>
      <c r="AD97" s="115">
        <v>0</v>
      </c>
      <c r="AE97" s="115">
        <v>0</v>
      </c>
      <c r="AF97" s="115">
        <v>0</v>
      </c>
      <c r="AG97" s="115">
        <v>0</v>
      </c>
      <c r="AH97" s="115">
        <v>0</v>
      </c>
      <c r="AI97" s="115">
        <v>0</v>
      </c>
      <c r="AJ97" s="115">
        <v>0</v>
      </c>
      <c r="AK97" s="115">
        <v>0</v>
      </c>
      <c r="AL97" s="115">
        <v>0</v>
      </c>
      <c r="AM97" s="93"/>
      <c r="AN97" s="93"/>
      <c r="AO97" s="115" t="s">
        <v>14</v>
      </c>
      <c r="AP97" s="115">
        <v>0</v>
      </c>
      <c r="AQ97" s="115">
        <v>7.78</v>
      </c>
      <c r="AR97" s="115">
        <v>0</v>
      </c>
      <c r="AS97" s="115">
        <v>0</v>
      </c>
      <c r="AT97" s="115">
        <v>0</v>
      </c>
      <c r="AU97" s="115">
        <v>0</v>
      </c>
      <c r="AV97" s="115">
        <v>0</v>
      </c>
      <c r="AW97" s="115">
        <v>0</v>
      </c>
      <c r="AX97" s="115">
        <v>0</v>
      </c>
      <c r="AY97" s="115">
        <v>0</v>
      </c>
      <c r="AZ97" s="115">
        <v>0</v>
      </c>
      <c r="BA97" s="115">
        <v>7.78</v>
      </c>
      <c r="BB97" s="115">
        <v>0</v>
      </c>
      <c r="BC97" s="115">
        <v>0</v>
      </c>
      <c r="BD97" s="115">
        <v>0</v>
      </c>
      <c r="BE97" s="115">
        <v>0</v>
      </c>
      <c r="BF97" s="115">
        <v>0</v>
      </c>
      <c r="BG97" s="115">
        <v>0</v>
      </c>
      <c r="BH97" s="115">
        <v>0</v>
      </c>
      <c r="BI97" s="115">
        <v>0</v>
      </c>
      <c r="BJ97" s="115">
        <v>0</v>
      </c>
      <c r="BK97" s="115">
        <v>1</v>
      </c>
      <c r="BL97" s="115">
        <v>0</v>
      </c>
      <c r="BM97" s="115">
        <v>0</v>
      </c>
      <c r="BN97" s="115">
        <v>0</v>
      </c>
      <c r="BO97" s="115">
        <v>0</v>
      </c>
      <c r="BP97" s="115">
        <v>0</v>
      </c>
      <c r="BQ97" s="115">
        <v>0</v>
      </c>
      <c r="BR97" s="115">
        <v>0</v>
      </c>
      <c r="BS97" s="115">
        <v>0</v>
      </c>
    </row>
    <row r="98" spans="1:71" s="90" customFormat="1" x14ac:dyDescent="0.25">
      <c r="A98" s="110" t="s">
        <v>15</v>
      </c>
      <c r="B98" s="110">
        <f t="shared" si="18"/>
        <v>85.36</v>
      </c>
      <c r="C98" s="110">
        <f t="shared" si="19"/>
        <v>338.34</v>
      </c>
      <c r="D98" s="110">
        <f t="shared" si="20"/>
        <v>101.502</v>
      </c>
      <c r="E98" s="110">
        <f t="shared" si="17"/>
        <v>6325.6046399999996</v>
      </c>
      <c r="F98" s="84"/>
      <c r="G98" s="84"/>
      <c r="H98" s="115" t="s">
        <v>15</v>
      </c>
      <c r="I98" s="115">
        <v>0</v>
      </c>
      <c r="J98" s="115">
        <v>0</v>
      </c>
      <c r="K98" s="115">
        <v>0</v>
      </c>
      <c r="L98" s="115">
        <v>0</v>
      </c>
      <c r="M98" s="115">
        <v>0</v>
      </c>
      <c r="N98" s="115">
        <v>0</v>
      </c>
      <c r="O98" s="115">
        <v>0</v>
      </c>
      <c r="P98" s="115">
        <v>0</v>
      </c>
      <c r="Q98" s="115">
        <v>0</v>
      </c>
      <c r="R98" s="115">
        <v>0</v>
      </c>
      <c r="S98" s="115">
        <v>0</v>
      </c>
      <c r="T98" s="115">
        <v>0</v>
      </c>
      <c r="U98" s="115">
        <v>0</v>
      </c>
      <c r="V98" s="115">
        <v>0</v>
      </c>
      <c r="W98" s="115">
        <v>0</v>
      </c>
      <c r="X98" s="115">
        <v>0</v>
      </c>
      <c r="Y98" s="115">
        <v>0</v>
      </c>
      <c r="Z98" s="115">
        <v>0</v>
      </c>
      <c r="AA98" s="115">
        <v>0</v>
      </c>
      <c r="AB98" s="115">
        <v>0</v>
      </c>
      <c r="AC98" s="115">
        <v>0</v>
      </c>
      <c r="AD98" s="115">
        <v>0</v>
      </c>
      <c r="AE98" s="115">
        <v>0</v>
      </c>
      <c r="AF98" s="115">
        <v>0</v>
      </c>
      <c r="AG98" s="115">
        <v>0</v>
      </c>
      <c r="AH98" s="115">
        <v>0</v>
      </c>
      <c r="AI98" s="115">
        <v>0</v>
      </c>
      <c r="AJ98" s="115">
        <v>0</v>
      </c>
      <c r="AK98" s="115">
        <v>0</v>
      </c>
      <c r="AL98" s="115">
        <v>0</v>
      </c>
      <c r="AM98" s="93"/>
      <c r="AN98" s="93"/>
      <c r="AO98" s="115" t="s">
        <v>15</v>
      </c>
      <c r="AP98" s="115">
        <v>0</v>
      </c>
      <c r="AQ98" s="115">
        <v>0</v>
      </c>
      <c r="AR98" s="115">
        <v>0</v>
      </c>
      <c r="AS98" s="115">
        <v>0</v>
      </c>
      <c r="AT98" s="115">
        <v>0</v>
      </c>
      <c r="AU98" s="115">
        <v>0</v>
      </c>
      <c r="AV98" s="115">
        <v>0</v>
      </c>
      <c r="AW98" s="115">
        <v>0</v>
      </c>
      <c r="AX98" s="115">
        <v>0</v>
      </c>
      <c r="AY98" s="115">
        <v>0</v>
      </c>
      <c r="AZ98" s="115">
        <v>0</v>
      </c>
      <c r="BA98" s="115">
        <v>0</v>
      </c>
      <c r="BB98" s="115">
        <v>0</v>
      </c>
      <c r="BC98" s="115">
        <v>0</v>
      </c>
      <c r="BD98" s="115">
        <v>0</v>
      </c>
      <c r="BE98" s="115">
        <v>0</v>
      </c>
      <c r="BF98" s="115">
        <v>0</v>
      </c>
      <c r="BG98" s="115">
        <v>0</v>
      </c>
      <c r="BH98" s="115">
        <v>0</v>
      </c>
      <c r="BI98" s="115">
        <v>0</v>
      </c>
      <c r="BJ98" s="115">
        <v>0</v>
      </c>
      <c r="BK98" s="115">
        <v>0</v>
      </c>
      <c r="BL98" s="115">
        <v>0</v>
      </c>
      <c r="BM98" s="115">
        <v>0</v>
      </c>
      <c r="BN98" s="115">
        <v>0</v>
      </c>
      <c r="BO98" s="115">
        <v>0</v>
      </c>
      <c r="BP98" s="115">
        <v>0</v>
      </c>
      <c r="BQ98" s="115">
        <v>0</v>
      </c>
      <c r="BR98" s="115">
        <v>0</v>
      </c>
      <c r="BS98" s="115">
        <v>0</v>
      </c>
    </row>
    <row r="99" spans="1:71" s="90" customFormat="1" x14ac:dyDescent="0.25">
      <c r="A99" s="110" t="s">
        <v>16</v>
      </c>
      <c r="B99" s="110">
        <f t="shared" si="18"/>
        <v>87.43</v>
      </c>
      <c r="C99" s="110">
        <f t="shared" si="19"/>
        <v>360.28</v>
      </c>
      <c r="D99" s="110">
        <f t="shared" si="20"/>
        <v>113.70499999999998</v>
      </c>
      <c r="E99" s="110">
        <f t="shared" si="17"/>
        <v>7086.0955999999987</v>
      </c>
      <c r="F99" s="84"/>
      <c r="G99" s="84"/>
      <c r="H99" s="115" t="s">
        <v>16</v>
      </c>
      <c r="I99" s="115">
        <v>0</v>
      </c>
      <c r="J99" s="115">
        <v>0</v>
      </c>
      <c r="K99" s="115">
        <v>0</v>
      </c>
      <c r="L99" s="115">
        <v>0</v>
      </c>
      <c r="M99" s="115">
        <v>0</v>
      </c>
      <c r="N99" s="115">
        <v>0</v>
      </c>
      <c r="O99" s="115">
        <v>0</v>
      </c>
      <c r="P99" s="115">
        <v>0</v>
      </c>
      <c r="Q99" s="115">
        <v>0</v>
      </c>
      <c r="R99" s="115">
        <v>0</v>
      </c>
      <c r="S99" s="115">
        <v>0</v>
      </c>
      <c r="T99" s="115">
        <v>0</v>
      </c>
      <c r="U99" s="115">
        <v>0</v>
      </c>
      <c r="V99" s="115">
        <v>0</v>
      </c>
      <c r="W99" s="115">
        <v>0</v>
      </c>
      <c r="X99" s="115">
        <v>0</v>
      </c>
      <c r="Y99" s="115">
        <v>0</v>
      </c>
      <c r="Z99" s="115">
        <v>0</v>
      </c>
      <c r="AA99" s="115">
        <v>0</v>
      </c>
      <c r="AB99" s="115">
        <v>0</v>
      </c>
      <c r="AC99" s="115">
        <v>0</v>
      </c>
      <c r="AD99" s="115">
        <v>0</v>
      </c>
      <c r="AE99" s="115">
        <v>0</v>
      </c>
      <c r="AF99" s="115">
        <v>0</v>
      </c>
      <c r="AG99" s="115">
        <v>0</v>
      </c>
      <c r="AH99" s="115">
        <v>0</v>
      </c>
      <c r="AI99" s="115">
        <v>0</v>
      </c>
      <c r="AJ99" s="115">
        <v>0</v>
      </c>
      <c r="AK99" s="115">
        <v>0</v>
      </c>
      <c r="AL99" s="115">
        <v>0</v>
      </c>
      <c r="AM99" s="93"/>
      <c r="AN99" s="93"/>
      <c r="AO99" s="115" t="s">
        <v>16</v>
      </c>
      <c r="AP99" s="115">
        <v>0</v>
      </c>
      <c r="AQ99" s="115">
        <v>8.0299999999999994</v>
      </c>
      <c r="AR99" s="115">
        <v>0</v>
      </c>
      <c r="AS99" s="115">
        <v>0</v>
      </c>
      <c r="AT99" s="115">
        <v>0</v>
      </c>
      <c r="AU99" s="115">
        <v>0</v>
      </c>
      <c r="AV99" s="115">
        <v>0</v>
      </c>
      <c r="AW99" s="115">
        <v>0</v>
      </c>
      <c r="AX99" s="115">
        <v>0</v>
      </c>
      <c r="AY99" s="115">
        <v>0</v>
      </c>
      <c r="AZ99" s="115">
        <v>0</v>
      </c>
      <c r="BA99" s="115">
        <v>5.0199999999999996</v>
      </c>
      <c r="BB99" s="115">
        <v>0</v>
      </c>
      <c r="BC99" s="115">
        <v>0</v>
      </c>
      <c r="BD99" s="115">
        <v>0</v>
      </c>
      <c r="BE99" s="115">
        <v>0</v>
      </c>
      <c r="BF99" s="115">
        <v>0</v>
      </c>
      <c r="BG99" s="115">
        <v>0</v>
      </c>
      <c r="BH99" s="115">
        <v>0</v>
      </c>
      <c r="BI99" s="115">
        <v>0</v>
      </c>
      <c r="BJ99" s="115">
        <v>0</v>
      </c>
      <c r="BK99" s="115">
        <v>2</v>
      </c>
      <c r="BL99" s="115">
        <v>0</v>
      </c>
      <c r="BM99" s="115">
        <v>0</v>
      </c>
      <c r="BN99" s="115">
        <v>0</v>
      </c>
      <c r="BO99" s="115">
        <v>0</v>
      </c>
      <c r="BP99" s="115">
        <v>0</v>
      </c>
      <c r="BQ99" s="115">
        <v>0</v>
      </c>
      <c r="BR99" s="115">
        <v>0</v>
      </c>
      <c r="BS99" s="115">
        <v>0</v>
      </c>
    </row>
    <row r="100" spans="1:71" s="90" customFormat="1" x14ac:dyDescent="0.25">
      <c r="A100" s="110" t="s">
        <v>24</v>
      </c>
      <c r="B100" s="110">
        <f t="shared" si="18"/>
        <v>95.02000000000001</v>
      </c>
      <c r="C100" s="110">
        <f t="shared" si="19"/>
        <v>399.19</v>
      </c>
      <c r="D100" s="110">
        <f t="shared" si="20"/>
        <v>146.476</v>
      </c>
      <c r="E100" s="110">
        <f t="shared" si="17"/>
        <v>9128.3843199999992</v>
      </c>
      <c r="F100" s="84"/>
      <c r="G100" s="84"/>
      <c r="H100" s="115" t="s">
        <v>24</v>
      </c>
      <c r="I100" s="115">
        <v>0</v>
      </c>
      <c r="J100" s="115">
        <v>0</v>
      </c>
      <c r="K100" s="115">
        <v>0</v>
      </c>
      <c r="L100" s="115">
        <v>0</v>
      </c>
      <c r="M100" s="115">
        <v>0</v>
      </c>
      <c r="N100" s="115">
        <v>0</v>
      </c>
      <c r="O100" s="115">
        <v>0</v>
      </c>
      <c r="P100" s="115">
        <v>0</v>
      </c>
      <c r="Q100" s="115">
        <v>0</v>
      </c>
      <c r="R100" s="115">
        <v>0</v>
      </c>
      <c r="S100" s="115">
        <v>0</v>
      </c>
      <c r="T100" s="115">
        <v>0</v>
      </c>
      <c r="U100" s="115">
        <v>0</v>
      </c>
      <c r="V100" s="115">
        <v>0</v>
      </c>
      <c r="W100" s="115">
        <v>0</v>
      </c>
      <c r="X100" s="115">
        <v>0</v>
      </c>
      <c r="Y100" s="115">
        <v>0</v>
      </c>
      <c r="Z100" s="115">
        <v>0</v>
      </c>
      <c r="AA100" s="115">
        <v>0</v>
      </c>
      <c r="AB100" s="115">
        <v>0</v>
      </c>
      <c r="AC100" s="115">
        <v>0</v>
      </c>
      <c r="AD100" s="115">
        <v>0</v>
      </c>
      <c r="AE100" s="115">
        <v>0</v>
      </c>
      <c r="AF100" s="115">
        <v>0</v>
      </c>
      <c r="AG100" s="115">
        <v>0</v>
      </c>
      <c r="AH100" s="115">
        <v>0</v>
      </c>
      <c r="AI100" s="115">
        <v>0</v>
      </c>
      <c r="AJ100" s="115">
        <v>0</v>
      </c>
      <c r="AK100" s="115">
        <v>0</v>
      </c>
      <c r="AL100" s="115">
        <v>0</v>
      </c>
      <c r="AM100" s="93"/>
      <c r="AN100" s="93"/>
      <c r="AO100" s="115" t="s">
        <v>24</v>
      </c>
      <c r="AP100" s="115">
        <v>0</v>
      </c>
      <c r="AQ100" s="115">
        <v>38.17</v>
      </c>
      <c r="AR100" s="115">
        <v>0</v>
      </c>
      <c r="AS100" s="115">
        <v>0</v>
      </c>
      <c r="AT100" s="115">
        <v>0</v>
      </c>
      <c r="AU100" s="115">
        <v>0</v>
      </c>
      <c r="AV100" s="115">
        <v>0</v>
      </c>
      <c r="AW100" s="115">
        <v>0</v>
      </c>
      <c r="AX100" s="115">
        <v>0</v>
      </c>
      <c r="AY100" s="115">
        <v>0</v>
      </c>
      <c r="AZ100" s="115">
        <v>0</v>
      </c>
      <c r="BA100" s="115">
        <v>17.2</v>
      </c>
      <c r="BB100" s="115">
        <v>0</v>
      </c>
      <c r="BC100" s="115">
        <v>0</v>
      </c>
      <c r="BD100" s="115">
        <v>0</v>
      </c>
      <c r="BE100" s="115">
        <v>0</v>
      </c>
      <c r="BF100" s="115">
        <v>0</v>
      </c>
      <c r="BG100" s="115">
        <v>0</v>
      </c>
      <c r="BH100" s="115">
        <v>0</v>
      </c>
      <c r="BI100" s="115">
        <v>0</v>
      </c>
      <c r="BJ100" s="115">
        <v>0</v>
      </c>
      <c r="BK100" s="115">
        <v>3</v>
      </c>
      <c r="BL100" s="115">
        <v>0</v>
      </c>
      <c r="BM100" s="115">
        <v>0</v>
      </c>
      <c r="BN100" s="115">
        <v>0</v>
      </c>
      <c r="BO100" s="115">
        <v>0</v>
      </c>
      <c r="BP100" s="115">
        <v>0</v>
      </c>
      <c r="BQ100" s="115">
        <v>0</v>
      </c>
      <c r="BR100" s="115">
        <v>0</v>
      </c>
      <c r="BS100" s="115">
        <v>0</v>
      </c>
    </row>
    <row r="101" spans="1:71" s="90" customFormat="1" x14ac:dyDescent="0.25">
      <c r="A101" s="110" t="s">
        <v>53</v>
      </c>
      <c r="B101" s="110">
        <f t="shared" si="18"/>
        <v>109.47</v>
      </c>
      <c r="C101" s="110">
        <f t="shared" si="19"/>
        <v>448.27</v>
      </c>
      <c r="D101" s="110">
        <f t="shared" si="20"/>
        <v>148.726</v>
      </c>
      <c r="E101" s="110">
        <f t="shared" si="17"/>
        <v>9268.6043200000004</v>
      </c>
      <c r="F101" s="84"/>
      <c r="G101" s="84"/>
      <c r="H101" s="115" t="s">
        <v>53</v>
      </c>
      <c r="I101" s="115">
        <v>0</v>
      </c>
      <c r="J101" s="115">
        <v>0</v>
      </c>
      <c r="K101" s="115">
        <v>0</v>
      </c>
      <c r="L101" s="115">
        <v>0</v>
      </c>
      <c r="M101" s="115">
        <v>0</v>
      </c>
      <c r="N101" s="115">
        <v>0</v>
      </c>
      <c r="O101" s="115">
        <v>0</v>
      </c>
      <c r="P101" s="115">
        <v>0</v>
      </c>
      <c r="Q101" s="115">
        <v>0</v>
      </c>
      <c r="R101" s="115">
        <v>0</v>
      </c>
      <c r="S101" s="115">
        <v>0</v>
      </c>
      <c r="T101" s="115">
        <v>0</v>
      </c>
      <c r="U101" s="115">
        <v>0</v>
      </c>
      <c r="V101" s="115">
        <v>0</v>
      </c>
      <c r="W101" s="115">
        <v>0</v>
      </c>
      <c r="X101" s="115">
        <v>0</v>
      </c>
      <c r="Y101" s="115">
        <v>0</v>
      </c>
      <c r="Z101" s="115">
        <v>0</v>
      </c>
      <c r="AA101" s="115">
        <v>0</v>
      </c>
      <c r="AB101" s="115">
        <v>0</v>
      </c>
      <c r="AC101" s="115">
        <v>0</v>
      </c>
      <c r="AD101" s="115">
        <v>0</v>
      </c>
      <c r="AE101" s="115">
        <v>0</v>
      </c>
      <c r="AF101" s="115">
        <v>0</v>
      </c>
      <c r="AG101" s="115">
        <v>0</v>
      </c>
      <c r="AH101" s="115">
        <v>0</v>
      </c>
      <c r="AI101" s="115">
        <v>0</v>
      </c>
      <c r="AJ101" s="115">
        <v>0</v>
      </c>
      <c r="AK101" s="115">
        <v>0</v>
      </c>
      <c r="AL101" s="115">
        <v>0</v>
      </c>
      <c r="AM101" s="93"/>
      <c r="AN101" s="93"/>
      <c r="AO101" s="115" t="s">
        <v>53</v>
      </c>
      <c r="AP101" s="115">
        <v>0</v>
      </c>
      <c r="AQ101" s="115">
        <v>20.350000000000001</v>
      </c>
      <c r="AR101" s="115">
        <v>0</v>
      </c>
      <c r="AS101" s="115">
        <v>0</v>
      </c>
      <c r="AT101" s="115">
        <v>0</v>
      </c>
      <c r="AU101" s="115">
        <v>0</v>
      </c>
      <c r="AV101" s="115">
        <v>0</v>
      </c>
      <c r="AW101" s="115">
        <v>0</v>
      </c>
      <c r="AX101" s="115">
        <v>0</v>
      </c>
      <c r="AY101" s="115">
        <v>0</v>
      </c>
      <c r="AZ101" s="115">
        <v>0</v>
      </c>
      <c r="BA101" s="115">
        <v>12.67</v>
      </c>
      <c r="BB101" s="115">
        <v>0</v>
      </c>
      <c r="BC101" s="115">
        <v>0</v>
      </c>
      <c r="BD101" s="115">
        <v>0</v>
      </c>
      <c r="BE101" s="115">
        <v>0</v>
      </c>
      <c r="BF101" s="115">
        <v>0</v>
      </c>
      <c r="BG101" s="115">
        <v>0</v>
      </c>
      <c r="BH101" s="115">
        <v>0</v>
      </c>
      <c r="BI101" s="115">
        <v>0</v>
      </c>
      <c r="BJ101" s="115">
        <v>0</v>
      </c>
      <c r="BK101" s="115">
        <v>3</v>
      </c>
      <c r="BL101" s="115">
        <v>0</v>
      </c>
      <c r="BM101" s="115">
        <v>0</v>
      </c>
      <c r="BN101" s="115">
        <v>0</v>
      </c>
      <c r="BO101" s="115">
        <v>0</v>
      </c>
      <c r="BP101" s="115">
        <v>0</v>
      </c>
      <c r="BQ101" s="115">
        <v>0</v>
      </c>
      <c r="BR101" s="115">
        <v>0</v>
      </c>
      <c r="BS101" s="115">
        <v>0</v>
      </c>
    </row>
    <row r="102" spans="1:71" x14ac:dyDescent="0.25">
      <c r="A102" s="110" t="s">
        <v>54</v>
      </c>
      <c r="B102" s="110">
        <f t="shared" si="18"/>
        <v>119.23</v>
      </c>
      <c r="C102" s="110">
        <f t="shared" si="19"/>
        <v>500.49</v>
      </c>
      <c r="D102" s="110">
        <f t="shared" si="20"/>
        <v>190.85899999999998</v>
      </c>
      <c r="E102" s="110">
        <f t="shared" si="17"/>
        <v>11894.332879999998</v>
      </c>
      <c r="H102" s="115" t="s">
        <v>54</v>
      </c>
      <c r="I102" s="115">
        <v>0</v>
      </c>
      <c r="J102" s="115">
        <v>0</v>
      </c>
      <c r="K102" s="115">
        <v>0</v>
      </c>
      <c r="L102" s="115">
        <v>0</v>
      </c>
      <c r="M102" s="115">
        <v>0</v>
      </c>
      <c r="N102" s="115">
        <v>0</v>
      </c>
      <c r="O102" s="115">
        <v>0</v>
      </c>
      <c r="P102" s="115">
        <v>0</v>
      </c>
      <c r="Q102" s="115">
        <v>0</v>
      </c>
      <c r="R102" s="115">
        <v>0</v>
      </c>
      <c r="S102" s="115">
        <v>0</v>
      </c>
      <c r="T102" s="115">
        <v>0</v>
      </c>
      <c r="U102" s="115">
        <v>0</v>
      </c>
      <c r="V102" s="115">
        <v>0</v>
      </c>
      <c r="W102" s="115">
        <v>0</v>
      </c>
      <c r="X102" s="115">
        <v>0</v>
      </c>
      <c r="Y102" s="115">
        <v>0</v>
      </c>
      <c r="Z102" s="115">
        <v>0</v>
      </c>
      <c r="AA102" s="115">
        <v>0</v>
      </c>
      <c r="AB102" s="115">
        <v>0</v>
      </c>
      <c r="AC102" s="115">
        <v>0</v>
      </c>
      <c r="AD102" s="115">
        <v>0</v>
      </c>
      <c r="AE102" s="115">
        <v>0</v>
      </c>
      <c r="AF102" s="115">
        <v>0</v>
      </c>
      <c r="AG102" s="115">
        <v>0</v>
      </c>
      <c r="AH102" s="115">
        <v>0</v>
      </c>
      <c r="AI102" s="115">
        <v>0</v>
      </c>
      <c r="AJ102" s="115">
        <v>0</v>
      </c>
      <c r="AK102" s="115">
        <v>0</v>
      </c>
      <c r="AL102" s="115">
        <v>0</v>
      </c>
      <c r="AO102" s="115" t="s">
        <v>54</v>
      </c>
      <c r="AP102" s="115">
        <v>0</v>
      </c>
      <c r="AQ102" s="115">
        <v>58.16</v>
      </c>
      <c r="AR102" s="115">
        <v>0</v>
      </c>
      <c r="AS102" s="115">
        <v>0</v>
      </c>
      <c r="AT102" s="115">
        <v>0</v>
      </c>
      <c r="AU102" s="115">
        <v>0</v>
      </c>
      <c r="AV102" s="115">
        <v>0</v>
      </c>
      <c r="AW102" s="115">
        <v>0</v>
      </c>
      <c r="AX102" s="115">
        <v>0</v>
      </c>
      <c r="AY102" s="115">
        <v>0</v>
      </c>
      <c r="AZ102" s="115">
        <v>0</v>
      </c>
      <c r="BA102" s="115">
        <v>26.5</v>
      </c>
      <c r="BB102" s="115">
        <v>0</v>
      </c>
      <c r="BC102" s="115">
        <v>0</v>
      </c>
      <c r="BD102" s="115">
        <v>0</v>
      </c>
      <c r="BE102" s="115">
        <v>0</v>
      </c>
      <c r="BF102" s="115">
        <v>0</v>
      </c>
      <c r="BG102" s="115">
        <v>0</v>
      </c>
      <c r="BH102" s="115">
        <v>0</v>
      </c>
      <c r="BI102" s="115">
        <v>0</v>
      </c>
      <c r="BJ102" s="115">
        <v>0</v>
      </c>
      <c r="BK102" s="115">
        <v>4</v>
      </c>
      <c r="BL102" s="115">
        <v>0</v>
      </c>
      <c r="BM102" s="115">
        <v>0</v>
      </c>
      <c r="BN102" s="115">
        <v>0</v>
      </c>
      <c r="BO102" s="115">
        <v>0</v>
      </c>
      <c r="BP102" s="115">
        <v>0</v>
      </c>
      <c r="BQ102" s="115">
        <v>0</v>
      </c>
      <c r="BR102" s="115">
        <v>0</v>
      </c>
      <c r="BS102" s="115">
        <v>0</v>
      </c>
    </row>
    <row r="103" spans="1:71" x14ac:dyDescent="0.25">
      <c r="A103" s="110" t="s">
        <v>55</v>
      </c>
      <c r="B103" s="110">
        <f t="shared" si="18"/>
        <v>134.62</v>
      </c>
      <c r="C103" s="110">
        <f t="shared" si="19"/>
        <v>587.78</v>
      </c>
      <c r="D103" s="110">
        <f t="shared" si="20"/>
        <v>252.10199999999998</v>
      </c>
      <c r="E103" s="110">
        <f t="shared" si="17"/>
        <v>15710.996639999999</v>
      </c>
      <c r="H103" s="115" t="s">
        <v>55</v>
      </c>
      <c r="I103" s="115">
        <v>0</v>
      </c>
      <c r="J103" s="115">
        <v>0</v>
      </c>
      <c r="K103" s="115">
        <v>0</v>
      </c>
      <c r="L103" s="115">
        <v>0</v>
      </c>
      <c r="M103" s="115">
        <v>0</v>
      </c>
      <c r="N103" s="115">
        <v>0</v>
      </c>
      <c r="O103" s="115">
        <v>0</v>
      </c>
      <c r="P103" s="115">
        <v>0</v>
      </c>
      <c r="Q103" s="115">
        <v>0</v>
      </c>
      <c r="R103" s="115">
        <v>0</v>
      </c>
      <c r="S103" s="115">
        <v>0</v>
      </c>
      <c r="T103" s="115">
        <v>0</v>
      </c>
      <c r="U103" s="115">
        <v>0</v>
      </c>
      <c r="V103" s="115">
        <v>0</v>
      </c>
      <c r="W103" s="115">
        <v>0</v>
      </c>
      <c r="X103" s="115">
        <v>0</v>
      </c>
      <c r="Y103" s="115">
        <v>0</v>
      </c>
      <c r="Z103" s="115">
        <v>0</v>
      </c>
      <c r="AA103" s="115">
        <v>0</v>
      </c>
      <c r="AB103" s="115">
        <v>0</v>
      </c>
      <c r="AC103" s="115">
        <v>0</v>
      </c>
      <c r="AD103" s="115">
        <v>0</v>
      </c>
      <c r="AE103" s="115">
        <v>0</v>
      </c>
      <c r="AF103" s="115">
        <v>0</v>
      </c>
      <c r="AG103" s="115">
        <v>0</v>
      </c>
      <c r="AH103" s="115">
        <v>0</v>
      </c>
      <c r="AI103" s="115">
        <v>0</v>
      </c>
      <c r="AJ103" s="115">
        <v>0</v>
      </c>
      <c r="AK103" s="115">
        <v>0</v>
      </c>
      <c r="AL103" s="115">
        <v>0</v>
      </c>
      <c r="AO103" s="115" t="s">
        <v>55</v>
      </c>
      <c r="AP103" s="115">
        <v>0</v>
      </c>
      <c r="AQ103" s="115">
        <v>108.24</v>
      </c>
      <c r="AR103" s="115">
        <v>0</v>
      </c>
      <c r="AS103" s="115">
        <v>0</v>
      </c>
      <c r="AT103" s="115">
        <v>0</v>
      </c>
      <c r="AU103" s="115">
        <v>0</v>
      </c>
      <c r="AV103" s="115">
        <v>0</v>
      </c>
      <c r="AW103" s="115">
        <v>0</v>
      </c>
      <c r="AX103" s="115">
        <v>0</v>
      </c>
      <c r="AY103" s="115">
        <v>0</v>
      </c>
      <c r="AZ103" s="115">
        <v>0</v>
      </c>
      <c r="BA103" s="115">
        <v>38.46</v>
      </c>
      <c r="BB103" s="115">
        <v>0</v>
      </c>
      <c r="BC103" s="115">
        <v>0</v>
      </c>
      <c r="BD103" s="115">
        <v>0</v>
      </c>
      <c r="BE103" s="115">
        <v>0</v>
      </c>
      <c r="BF103" s="115">
        <v>0</v>
      </c>
      <c r="BG103" s="115">
        <v>0</v>
      </c>
      <c r="BH103" s="115">
        <v>0</v>
      </c>
      <c r="BI103" s="115">
        <v>0</v>
      </c>
      <c r="BJ103" s="115">
        <v>0</v>
      </c>
      <c r="BK103" s="115">
        <v>5</v>
      </c>
      <c r="BL103" s="115">
        <v>0</v>
      </c>
      <c r="BM103" s="115">
        <v>0</v>
      </c>
      <c r="BN103" s="115">
        <v>0</v>
      </c>
      <c r="BO103" s="115">
        <v>0</v>
      </c>
      <c r="BP103" s="115">
        <v>0</v>
      </c>
      <c r="BQ103" s="115">
        <v>0</v>
      </c>
      <c r="BR103" s="115">
        <v>0</v>
      </c>
      <c r="BS103" s="115">
        <v>0</v>
      </c>
    </row>
    <row r="104" spans="1:71" x14ac:dyDescent="0.25">
      <c r="A104" s="110" t="s">
        <v>56</v>
      </c>
      <c r="B104" s="110">
        <f t="shared" si="18"/>
        <v>148.77000000000001</v>
      </c>
      <c r="C104" s="110">
        <f t="shared" si="19"/>
        <v>671.09</v>
      </c>
      <c r="D104" s="110">
        <f t="shared" si="20"/>
        <v>296.98899999999998</v>
      </c>
      <c r="E104" s="110">
        <f t="shared" si="17"/>
        <v>18508.354479999998</v>
      </c>
      <c r="H104" s="115" t="s">
        <v>56</v>
      </c>
      <c r="I104" s="115">
        <v>0</v>
      </c>
      <c r="J104" s="115">
        <v>0</v>
      </c>
      <c r="K104" s="115">
        <v>0</v>
      </c>
      <c r="L104" s="115">
        <v>0</v>
      </c>
      <c r="M104" s="115">
        <v>0</v>
      </c>
      <c r="N104" s="115">
        <v>0</v>
      </c>
      <c r="O104" s="115">
        <v>0</v>
      </c>
      <c r="P104" s="115">
        <v>0</v>
      </c>
      <c r="Q104" s="115">
        <v>0</v>
      </c>
      <c r="R104" s="115">
        <v>0</v>
      </c>
      <c r="S104" s="115">
        <v>0</v>
      </c>
      <c r="T104" s="115">
        <v>0</v>
      </c>
      <c r="U104" s="115">
        <v>0</v>
      </c>
      <c r="V104" s="115">
        <v>0</v>
      </c>
      <c r="W104" s="115">
        <v>0</v>
      </c>
      <c r="X104" s="115">
        <v>0</v>
      </c>
      <c r="Y104" s="115">
        <v>0</v>
      </c>
      <c r="Z104" s="115">
        <v>0</v>
      </c>
      <c r="AA104" s="115">
        <v>0</v>
      </c>
      <c r="AB104" s="115">
        <v>0</v>
      </c>
      <c r="AC104" s="115">
        <v>0</v>
      </c>
      <c r="AD104" s="115">
        <v>0</v>
      </c>
      <c r="AE104" s="115">
        <v>0</v>
      </c>
      <c r="AF104" s="115">
        <v>0</v>
      </c>
      <c r="AG104" s="115">
        <v>0</v>
      </c>
      <c r="AH104" s="115">
        <v>0</v>
      </c>
      <c r="AI104" s="115">
        <v>0</v>
      </c>
      <c r="AJ104" s="115">
        <v>0</v>
      </c>
      <c r="AK104" s="115">
        <v>0</v>
      </c>
      <c r="AL104" s="115">
        <v>0</v>
      </c>
      <c r="AO104" s="115" t="s">
        <v>56</v>
      </c>
      <c r="AP104" s="115">
        <v>0</v>
      </c>
      <c r="AQ104" s="115">
        <v>136.66</v>
      </c>
      <c r="AR104" s="115">
        <v>0</v>
      </c>
      <c r="AS104" s="115">
        <v>0</v>
      </c>
      <c r="AT104" s="115">
        <v>0</v>
      </c>
      <c r="AU104" s="115">
        <v>0</v>
      </c>
      <c r="AV104" s="115">
        <v>0</v>
      </c>
      <c r="AW104" s="115">
        <v>0</v>
      </c>
      <c r="AX104" s="115">
        <v>0</v>
      </c>
      <c r="AY104" s="115">
        <v>0</v>
      </c>
      <c r="AZ104" s="115">
        <v>0</v>
      </c>
      <c r="BA104" s="115">
        <v>43.31</v>
      </c>
      <c r="BB104" s="115">
        <v>0</v>
      </c>
      <c r="BC104" s="115">
        <v>0</v>
      </c>
      <c r="BD104" s="115">
        <v>0</v>
      </c>
      <c r="BE104" s="115">
        <v>0</v>
      </c>
      <c r="BF104" s="115">
        <v>0</v>
      </c>
      <c r="BG104" s="115">
        <v>0</v>
      </c>
      <c r="BH104" s="115">
        <v>0</v>
      </c>
      <c r="BI104" s="115">
        <v>0</v>
      </c>
      <c r="BJ104" s="115">
        <v>0</v>
      </c>
      <c r="BK104" s="115">
        <v>5</v>
      </c>
      <c r="BL104" s="115">
        <v>0</v>
      </c>
      <c r="BM104" s="115">
        <v>0</v>
      </c>
      <c r="BN104" s="115">
        <v>0</v>
      </c>
      <c r="BO104" s="115">
        <v>0</v>
      </c>
      <c r="BP104" s="115">
        <v>0</v>
      </c>
      <c r="BQ104" s="115">
        <v>0</v>
      </c>
      <c r="BR104" s="115">
        <v>0</v>
      </c>
      <c r="BS104" s="115">
        <v>0</v>
      </c>
    </row>
    <row r="107" spans="1:71" x14ac:dyDescent="0.25">
      <c r="H107" s="84" t="s">
        <v>80</v>
      </c>
    </row>
    <row r="108" spans="1:71" ht="15.75" x14ac:dyDescent="0.25">
      <c r="A108" s="260" t="s">
        <v>82</v>
      </c>
      <c r="B108" s="260"/>
      <c r="C108" s="260"/>
      <c r="D108" s="260"/>
      <c r="E108" s="260"/>
      <c r="H108" s="115"/>
      <c r="I108" s="115" t="s">
        <v>40</v>
      </c>
      <c r="J108" s="115" t="s">
        <v>40</v>
      </c>
      <c r="K108" s="115" t="s">
        <v>40</v>
      </c>
      <c r="L108" s="115" t="s">
        <v>40</v>
      </c>
      <c r="M108" s="115" t="s">
        <v>40</v>
      </c>
      <c r="N108" s="115" t="s">
        <v>40</v>
      </c>
      <c r="O108" s="115" t="s">
        <v>40</v>
      </c>
      <c r="P108" s="115" t="s">
        <v>40</v>
      </c>
      <c r="Q108" s="115" t="s">
        <v>40</v>
      </c>
      <c r="R108" s="115" t="s">
        <v>40</v>
      </c>
      <c r="S108" s="115" t="s">
        <v>41</v>
      </c>
      <c r="T108" s="115" t="s">
        <v>41</v>
      </c>
      <c r="U108" s="115" t="s">
        <v>41</v>
      </c>
      <c r="V108" s="115" t="s">
        <v>41</v>
      </c>
      <c r="W108" s="115" t="s">
        <v>41</v>
      </c>
      <c r="X108" s="115" t="s">
        <v>41</v>
      </c>
      <c r="Y108" s="115" t="s">
        <v>41</v>
      </c>
      <c r="Z108" s="115" t="s">
        <v>41</v>
      </c>
      <c r="AA108" s="115" t="s">
        <v>41</v>
      </c>
      <c r="AB108" s="115" t="s">
        <v>41</v>
      </c>
      <c r="AC108" s="115" t="s">
        <v>42</v>
      </c>
      <c r="AD108" s="115" t="s">
        <v>42</v>
      </c>
      <c r="AE108" s="115" t="s">
        <v>42</v>
      </c>
      <c r="AF108" s="115" t="s">
        <v>42</v>
      </c>
      <c r="AG108" s="115" t="s">
        <v>42</v>
      </c>
      <c r="AH108" s="115" t="s">
        <v>42</v>
      </c>
      <c r="AI108" s="115" t="s">
        <v>42</v>
      </c>
      <c r="AJ108" s="115" t="s">
        <v>42</v>
      </c>
      <c r="AK108" s="115" t="s">
        <v>42</v>
      </c>
      <c r="AL108" s="115" t="s">
        <v>42</v>
      </c>
    </row>
    <row r="109" spans="1:71" ht="45.75" thickBot="1" x14ac:dyDescent="0.3">
      <c r="A109" s="85" t="s">
        <v>4</v>
      </c>
      <c r="B109" s="104" t="s">
        <v>17</v>
      </c>
      <c r="C109" s="104" t="s">
        <v>5</v>
      </c>
      <c r="D109" s="103" t="s">
        <v>0</v>
      </c>
      <c r="E109" s="104" t="s">
        <v>7</v>
      </c>
      <c r="H109" s="28" t="s">
        <v>4</v>
      </c>
      <c r="I109" s="28" t="s">
        <v>43</v>
      </c>
      <c r="J109" s="28" t="s">
        <v>44</v>
      </c>
      <c r="K109" s="28" t="s">
        <v>57</v>
      </c>
      <c r="L109" s="28" t="s">
        <v>50</v>
      </c>
      <c r="M109" s="28" t="s">
        <v>47</v>
      </c>
      <c r="N109" s="28" t="s">
        <v>48</v>
      </c>
      <c r="O109" s="28" t="s">
        <v>46</v>
      </c>
      <c r="P109" s="28" t="s">
        <v>51</v>
      </c>
      <c r="Q109" s="28" t="s">
        <v>49</v>
      </c>
      <c r="R109" s="28" t="s">
        <v>45</v>
      </c>
      <c r="S109" s="28" t="s">
        <v>43</v>
      </c>
      <c r="T109" s="28" t="s">
        <v>44</v>
      </c>
      <c r="U109" s="28" t="s">
        <v>57</v>
      </c>
      <c r="V109" s="28" t="s">
        <v>50</v>
      </c>
      <c r="W109" s="28" t="s">
        <v>47</v>
      </c>
      <c r="X109" s="28" t="s">
        <v>48</v>
      </c>
      <c r="Y109" s="28" t="s">
        <v>46</v>
      </c>
      <c r="Z109" s="28" t="s">
        <v>51</v>
      </c>
      <c r="AA109" s="28" t="s">
        <v>49</v>
      </c>
      <c r="AB109" s="28" t="s">
        <v>45</v>
      </c>
      <c r="AC109" s="28" t="s">
        <v>43</v>
      </c>
      <c r="AD109" s="28" t="s">
        <v>44</v>
      </c>
      <c r="AE109" s="28" t="s">
        <v>57</v>
      </c>
      <c r="AF109" s="28" t="s">
        <v>50</v>
      </c>
      <c r="AG109" s="28" t="s">
        <v>47</v>
      </c>
      <c r="AH109" s="28" t="s">
        <v>48</v>
      </c>
      <c r="AI109" s="28" t="s">
        <v>46</v>
      </c>
      <c r="AJ109" s="28" t="s">
        <v>51</v>
      </c>
      <c r="AK109" s="28" t="s">
        <v>49</v>
      </c>
      <c r="AL109" s="28" t="s">
        <v>45</v>
      </c>
    </row>
    <row r="110" spans="1:71" x14ac:dyDescent="0.25">
      <c r="A110" s="110" t="s">
        <v>9</v>
      </c>
      <c r="B110" s="110">
        <f>IF($D$5="P",SUM(S110:U110),SUM(S110:AB110))</f>
        <v>0</v>
      </c>
      <c r="C110" s="110">
        <f>IF($D$5="P",SUM(I110:K110),SUM(I110:R110))</f>
        <v>0</v>
      </c>
      <c r="D110" s="110">
        <f>IF($D$5="P",$B$8*SUM(I110:K110)+$B$9*SUM(I128:K128),$B$8*SUM(I110:R110)+$B$9*SUM(I128:R128))</f>
        <v>0</v>
      </c>
      <c r="E110" s="99">
        <f t="shared" ref="E110:E123" si="21">D110*$B$5</f>
        <v>0</v>
      </c>
      <c r="H110" s="87" t="s">
        <v>9</v>
      </c>
      <c r="I110" s="87"/>
      <c r="J110" s="87"/>
      <c r="K110" s="87"/>
      <c r="L110" s="87"/>
      <c r="M110" s="87"/>
      <c r="N110" s="87"/>
      <c r="O110" s="87"/>
      <c r="P110" s="87"/>
      <c r="Q110" s="87"/>
      <c r="R110" s="87"/>
      <c r="S110" s="87"/>
      <c r="T110" s="87"/>
      <c r="U110" s="87"/>
      <c r="V110" s="87"/>
      <c r="W110" s="87"/>
      <c r="X110" s="87"/>
      <c r="Y110" s="87"/>
      <c r="Z110" s="87"/>
      <c r="AA110" s="87"/>
      <c r="AB110" s="87"/>
      <c r="AC110" s="87"/>
      <c r="AD110" s="87"/>
      <c r="AE110" s="87"/>
      <c r="AF110" s="87"/>
      <c r="AG110" s="87"/>
      <c r="AH110" s="87"/>
      <c r="AI110" s="87"/>
      <c r="AJ110" s="87"/>
      <c r="AK110" s="87"/>
      <c r="AL110" s="87"/>
    </row>
    <row r="111" spans="1:71" x14ac:dyDescent="0.25">
      <c r="A111" s="110" t="s">
        <v>10</v>
      </c>
      <c r="B111" s="110">
        <f t="shared" ref="B111:B123" si="22">IF($D$5="P",SUM(S111:U111),SUM(S111:AB111))</f>
        <v>207.10999999999999</v>
      </c>
      <c r="C111" s="110">
        <f>IF($D$5="P",SUM(I111:K111),SUM(I111:R111))</f>
        <v>990.79000000000008</v>
      </c>
      <c r="D111" s="110">
        <f>IF($D$5="P",$B$8*SUM(I111:K111)+$B$9*SUM(I129:K129),$B$8*SUM(I111:R111)+$B$9*SUM(I129:R129))</f>
        <v>521.29300000000001</v>
      </c>
      <c r="E111" s="99">
        <f t="shared" si="21"/>
        <v>32486.979760000002</v>
      </c>
      <c r="H111" s="115" t="s">
        <v>10</v>
      </c>
      <c r="I111" s="115">
        <v>647.95000000000005</v>
      </c>
      <c r="J111" s="115">
        <v>328.02</v>
      </c>
      <c r="K111" s="115"/>
      <c r="L111" s="115"/>
      <c r="M111" s="115"/>
      <c r="N111" s="115">
        <v>14.82</v>
      </c>
      <c r="O111" s="115"/>
      <c r="P111" s="115"/>
      <c r="Q111" s="115"/>
      <c r="R111" s="115"/>
      <c r="S111" s="115">
        <v>121.8</v>
      </c>
      <c r="T111" s="115">
        <v>70.489999999999995</v>
      </c>
      <c r="U111" s="115"/>
      <c r="V111" s="115"/>
      <c r="W111" s="115"/>
      <c r="X111" s="115">
        <v>14.82</v>
      </c>
      <c r="Y111" s="115"/>
      <c r="Z111" s="115"/>
      <c r="AA111" s="115"/>
      <c r="AB111" s="115"/>
      <c r="AC111" s="115">
        <v>4</v>
      </c>
      <c r="AD111" s="115"/>
      <c r="AE111" s="115"/>
      <c r="AF111" s="115"/>
      <c r="AG111" s="115">
        <v>1</v>
      </c>
      <c r="AH111" s="115">
        <v>1</v>
      </c>
      <c r="AI111" s="115"/>
      <c r="AJ111" s="115"/>
      <c r="AK111" s="115"/>
      <c r="AL111" s="115"/>
    </row>
    <row r="112" spans="1:71" x14ac:dyDescent="0.25">
      <c r="A112" s="110" t="s">
        <v>11</v>
      </c>
      <c r="B112" s="110">
        <f t="shared" si="22"/>
        <v>207.10999999999999</v>
      </c>
      <c r="C112" s="110">
        <f t="shared" ref="C112:C123" si="23">IF($D$5="P",SUM(I112:K112),SUM(I112:R112))</f>
        <v>990.79000000000008</v>
      </c>
      <c r="D112" s="110">
        <f t="shared" ref="D112:D123" si="24">IF($D$5="P",$B$8*SUM(I112:K112)+$B$9*SUM(I130:K130),$B$8*SUM(I112:R112)+$B$9*SUM(I130:R130))</f>
        <v>521.29300000000001</v>
      </c>
      <c r="E112" s="99">
        <f t="shared" si="21"/>
        <v>32486.979760000002</v>
      </c>
      <c r="H112" s="115" t="s">
        <v>11</v>
      </c>
      <c r="I112" s="115">
        <v>647.95000000000005</v>
      </c>
      <c r="J112" s="115">
        <v>328.02</v>
      </c>
      <c r="K112" s="115"/>
      <c r="L112" s="115"/>
      <c r="M112" s="115"/>
      <c r="N112" s="115">
        <v>14.82</v>
      </c>
      <c r="O112" s="115"/>
      <c r="P112" s="115"/>
      <c r="Q112" s="115"/>
      <c r="R112" s="115"/>
      <c r="S112" s="115">
        <v>121.8</v>
      </c>
      <c r="T112" s="115">
        <v>70.489999999999995</v>
      </c>
      <c r="U112" s="115"/>
      <c r="V112" s="115"/>
      <c r="W112" s="115"/>
      <c r="X112" s="115">
        <v>14.82</v>
      </c>
      <c r="Y112" s="115"/>
      <c r="Z112" s="115"/>
      <c r="AA112" s="115"/>
      <c r="AB112" s="115"/>
      <c r="AC112" s="115"/>
      <c r="AD112" s="115"/>
      <c r="AE112" s="115"/>
      <c r="AF112" s="115"/>
      <c r="AG112" s="115"/>
      <c r="AH112" s="115"/>
      <c r="AI112" s="115"/>
      <c r="AJ112" s="115"/>
      <c r="AK112" s="115"/>
      <c r="AL112" s="115"/>
    </row>
    <row r="113" spans="1:38" s="93" customFormat="1" x14ac:dyDescent="0.25">
      <c r="A113" s="110" t="s">
        <v>12</v>
      </c>
      <c r="B113" s="110">
        <f t="shared" si="22"/>
        <v>10.94</v>
      </c>
      <c r="C113" s="110">
        <f t="shared" si="23"/>
        <v>10.94</v>
      </c>
      <c r="D113" s="110">
        <f t="shared" si="24"/>
        <v>3.2819999999999996</v>
      </c>
      <c r="E113" s="99">
        <f t="shared" si="21"/>
        <v>204.53423999999998</v>
      </c>
      <c r="F113" s="84"/>
      <c r="G113" s="84"/>
      <c r="H113" s="38" t="s">
        <v>12</v>
      </c>
      <c r="I113" s="115"/>
      <c r="J113" s="115"/>
      <c r="K113" s="115"/>
      <c r="L113" s="115"/>
      <c r="M113" s="115"/>
      <c r="N113" s="115">
        <v>10.94</v>
      </c>
      <c r="O113" s="115"/>
      <c r="P113" s="115"/>
      <c r="Q113" s="115"/>
      <c r="R113" s="115"/>
      <c r="S113" s="115"/>
      <c r="T113" s="115"/>
      <c r="U113" s="115"/>
      <c r="V113" s="115"/>
      <c r="W113" s="115"/>
      <c r="X113" s="115">
        <v>10.94</v>
      </c>
      <c r="Y113" s="115"/>
      <c r="Z113" s="115"/>
      <c r="AA113" s="115"/>
      <c r="AB113" s="115"/>
      <c r="AC113" s="115"/>
      <c r="AD113" s="115"/>
      <c r="AE113" s="115"/>
      <c r="AF113" s="115"/>
      <c r="AG113" s="115"/>
      <c r="AH113" s="115"/>
      <c r="AI113" s="115"/>
      <c r="AJ113" s="115"/>
      <c r="AK113" s="115"/>
      <c r="AL113" s="115"/>
    </row>
    <row r="114" spans="1:38" s="93" customFormat="1" x14ac:dyDescent="0.25">
      <c r="A114" s="110" t="s">
        <v>13</v>
      </c>
      <c r="B114" s="110">
        <f t="shared" si="22"/>
        <v>10.94</v>
      </c>
      <c r="C114" s="110">
        <f t="shared" si="23"/>
        <v>10.94</v>
      </c>
      <c r="D114" s="110">
        <f t="shared" si="24"/>
        <v>3.2819999999999996</v>
      </c>
      <c r="E114" s="110">
        <f t="shared" si="21"/>
        <v>204.53423999999998</v>
      </c>
      <c r="F114" s="84"/>
      <c r="G114" s="84"/>
      <c r="H114" s="115" t="s">
        <v>13</v>
      </c>
      <c r="I114" s="115"/>
      <c r="J114" s="115"/>
      <c r="K114" s="115"/>
      <c r="L114" s="115"/>
      <c r="M114" s="115"/>
      <c r="N114" s="115">
        <v>10.94</v>
      </c>
      <c r="O114" s="115"/>
      <c r="P114" s="115"/>
      <c r="Q114" s="115"/>
      <c r="R114" s="115"/>
      <c r="S114" s="115"/>
      <c r="T114" s="115"/>
      <c r="U114" s="115"/>
      <c r="V114" s="115"/>
      <c r="W114" s="115"/>
      <c r="X114" s="115">
        <v>10.94</v>
      </c>
      <c r="Y114" s="115"/>
      <c r="Z114" s="115"/>
      <c r="AA114" s="115"/>
      <c r="AB114" s="115"/>
      <c r="AC114" s="115"/>
      <c r="AD114" s="115"/>
      <c r="AE114" s="115"/>
      <c r="AF114" s="115"/>
      <c r="AG114" s="115"/>
      <c r="AH114" s="115"/>
      <c r="AI114" s="115"/>
      <c r="AJ114" s="115"/>
      <c r="AK114" s="115"/>
      <c r="AL114" s="115"/>
    </row>
    <row r="115" spans="1:38" s="93" customFormat="1" x14ac:dyDescent="0.25">
      <c r="A115" s="110" t="s">
        <v>52</v>
      </c>
      <c r="B115" s="110">
        <f t="shared" si="22"/>
        <v>10.94</v>
      </c>
      <c r="C115" s="110">
        <f t="shared" si="23"/>
        <v>10.94</v>
      </c>
      <c r="D115" s="110">
        <f t="shared" si="24"/>
        <v>3.2819999999999996</v>
      </c>
      <c r="E115" s="110">
        <f t="shared" si="21"/>
        <v>204.53423999999998</v>
      </c>
      <c r="F115" s="84"/>
      <c r="G115" s="84"/>
      <c r="H115" s="115" t="s">
        <v>52</v>
      </c>
      <c r="I115" s="115"/>
      <c r="J115" s="115"/>
      <c r="K115" s="115"/>
      <c r="L115" s="115"/>
      <c r="M115" s="115"/>
      <c r="N115" s="115">
        <v>10.94</v>
      </c>
      <c r="O115" s="115"/>
      <c r="P115" s="115"/>
      <c r="Q115" s="115"/>
      <c r="R115" s="115"/>
      <c r="S115" s="115"/>
      <c r="T115" s="115"/>
      <c r="U115" s="115"/>
      <c r="V115" s="115"/>
      <c r="W115" s="115"/>
      <c r="X115" s="115">
        <v>10.94</v>
      </c>
      <c r="Y115" s="115"/>
      <c r="Z115" s="115"/>
      <c r="AA115" s="115"/>
      <c r="AB115" s="115"/>
      <c r="AC115" s="115"/>
      <c r="AD115" s="115"/>
      <c r="AE115" s="115"/>
      <c r="AF115" s="115"/>
      <c r="AG115" s="115"/>
      <c r="AH115" s="115"/>
      <c r="AI115" s="115"/>
      <c r="AJ115" s="115"/>
      <c r="AK115" s="115"/>
      <c r="AL115" s="115"/>
    </row>
    <row r="116" spans="1:38" s="93" customFormat="1" x14ac:dyDescent="0.25">
      <c r="A116" s="110" t="s">
        <v>14</v>
      </c>
      <c r="B116" s="110">
        <f t="shared" si="22"/>
        <v>10.94</v>
      </c>
      <c r="C116" s="110">
        <f t="shared" si="23"/>
        <v>10.94</v>
      </c>
      <c r="D116" s="110">
        <f t="shared" si="24"/>
        <v>3.2819999999999996</v>
      </c>
      <c r="E116" s="110">
        <f t="shared" si="21"/>
        <v>204.53423999999998</v>
      </c>
      <c r="F116" s="84"/>
      <c r="G116" s="84"/>
      <c r="H116" s="115" t="s">
        <v>14</v>
      </c>
      <c r="I116" s="115"/>
      <c r="J116" s="115"/>
      <c r="K116" s="115"/>
      <c r="L116" s="115"/>
      <c r="M116" s="115"/>
      <c r="N116" s="115">
        <v>10.94</v>
      </c>
      <c r="O116" s="115"/>
      <c r="P116" s="115"/>
      <c r="Q116" s="115"/>
      <c r="R116" s="115"/>
      <c r="S116" s="115"/>
      <c r="T116" s="115"/>
      <c r="U116" s="115"/>
      <c r="V116" s="115"/>
      <c r="W116" s="115"/>
      <c r="X116" s="115">
        <v>10.94</v>
      </c>
      <c r="Y116" s="115"/>
      <c r="Z116" s="115"/>
      <c r="AA116" s="115"/>
      <c r="AB116" s="115"/>
      <c r="AC116" s="115"/>
      <c r="AD116" s="115"/>
      <c r="AE116" s="115"/>
      <c r="AF116" s="115"/>
      <c r="AG116" s="115"/>
      <c r="AH116" s="115"/>
      <c r="AI116" s="115"/>
      <c r="AJ116" s="115"/>
      <c r="AK116" s="115"/>
      <c r="AL116" s="115"/>
    </row>
    <row r="117" spans="1:38" s="93" customFormat="1" x14ac:dyDescent="0.25">
      <c r="A117" s="110" t="s">
        <v>15</v>
      </c>
      <c r="B117" s="110">
        <f t="shared" si="22"/>
        <v>10.94</v>
      </c>
      <c r="C117" s="110">
        <f t="shared" si="23"/>
        <v>10.94</v>
      </c>
      <c r="D117" s="110">
        <f t="shared" si="24"/>
        <v>3.2819999999999996</v>
      </c>
      <c r="E117" s="110">
        <f t="shared" si="21"/>
        <v>204.53423999999998</v>
      </c>
      <c r="F117" s="84"/>
      <c r="G117" s="84"/>
      <c r="H117" s="115" t="s">
        <v>15</v>
      </c>
      <c r="I117" s="115"/>
      <c r="J117" s="115"/>
      <c r="K117" s="115"/>
      <c r="L117" s="115"/>
      <c r="M117" s="115"/>
      <c r="N117" s="115">
        <v>10.94</v>
      </c>
      <c r="O117" s="115"/>
      <c r="P117" s="115"/>
      <c r="Q117" s="115"/>
      <c r="R117" s="115"/>
      <c r="S117" s="115"/>
      <c r="T117" s="115"/>
      <c r="U117" s="115"/>
      <c r="V117" s="115"/>
      <c r="W117" s="115"/>
      <c r="X117" s="115">
        <v>10.94</v>
      </c>
      <c r="Y117" s="115"/>
      <c r="Z117" s="115"/>
      <c r="AA117" s="115"/>
      <c r="AB117" s="115"/>
      <c r="AC117" s="115"/>
      <c r="AD117" s="115"/>
      <c r="AE117" s="115"/>
      <c r="AF117" s="115"/>
      <c r="AG117" s="115"/>
      <c r="AH117" s="115"/>
      <c r="AI117" s="115"/>
      <c r="AJ117" s="115"/>
      <c r="AK117" s="115"/>
      <c r="AL117" s="115"/>
    </row>
    <row r="118" spans="1:38" s="93" customFormat="1" x14ac:dyDescent="0.25">
      <c r="A118" s="110" t="s">
        <v>16</v>
      </c>
      <c r="B118" s="110">
        <f t="shared" si="22"/>
        <v>10.94</v>
      </c>
      <c r="C118" s="110">
        <f t="shared" si="23"/>
        <v>10.94</v>
      </c>
      <c r="D118" s="110">
        <f t="shared" si="24"/>
        <v>3.2819999999999996</v>
      </c>
      <c r="E118" s="110">
        <f t="shared" si="21"/>
        <v>204.53423999999998</v>
      </c>
      <c r="F118" s="84"/>
      <c r="G118" s="84"/>
      <c r="H118" s="115" t="s">
        <v>16</v>
      </c>
      <c r="I118" s="115"/>
      <c r="J118" s="115"/>
      <c r="K118" s="115"/>
      <c r="L118" s="115"/>
      <c r="M118" s="115"/>
      <c r="N118" s="115">
        <v>10.94</v>
      </c>
      <c r="O118" s="115"/>
      <c r="P118" s="115"/>
      <c r="Q118" s="115"/>
      <c r="R118" s="115"/>
      <c r="S118" s="115"/>
      <c r="T118" s="115"/>
      <c r="U118" s="115"/>
      <c r="V118" s="115"/>
      <c r="W118" s="115"/>
      <c r="X118" s="115">
        <v>10.94</v>
      </c>
      <c r="Y118" s="115"/>
      <c r="Z118" s="115"/>
      <c r="AA118" s="115"/>
      <c r="AB118" s="115"/>
      <c r="AC118" s="115"/>
      <c r="AD118" s="115"/>
      <c r="AE118" s="115"/>
      <c r="AF118" s="115"/>
      <c r="AG118" s="115"/>
      <c r="AH118" s="115"/>
      <c r="AI118" s="115"/>
      <c r="AJ118" s="115"/>
      <c r="AK118" s="115"/>
      <c r="AL118" s="115"/>
    </row>
    <row r="119" spans="1:38" s="93" customFormat="1" x14ac:dyDescent="0.25">
      <c r="A119" s="110" t="s">
        <v>24</v>
      </c>
      <c r="B119" s="110">
        <f t="shared" si="22"/>
        <v>10.94</v>
      </c>
      <c r="C119" s="110">
        <f t="shared" si="23"/>
        <v>10.94</v>
      </c>
      <c r="D119" s="110">
        <f t="shared" si="24"/>
        <v>3.2819999999999996</v>
      </c>
      <c r="E119" s="110">
        <f t="shared" si="21"/>
        <v>204.53423999999998</v>
      </c>
      <c r="F119" s="84"/>
      <c r="G119" s="84"/>
      <c r="H119" s="115" t="s">
        <v>24</v>
      </c>
      <c r="I119" s="115"/>
      <c r="J119" s="115"/>
      <c r="K119" s="115"/>
      <c r="L119" s="115"/>
      <c r="M119" s="115"/>
      <c r="N119" s="115">
        <v>10.94</v>
      </c>
      <c r="O119" s="115"/>
      <c r="P119" s="115"/>
      <c r="Q119" s="115"/>
      <c r="R119" s="115"/>
      <c r="S119" s="115"/>
      <c r="T119" s="115"/>
      <c r="U119" s="115"/>
      <c r="V119" s="115"/>
      <c r="W119" s="115"/>
      <c r="X119" s="115">
        <v>10.94</v>
      </c>
      <c r="Y119" s="115"/>
      <c r="Z119" s="115"/>
      <c r="AA119" s="115"/>
      <c r="AB119" s="115"/>
      <c r="AC119" s="115"/>
      <c r="AD119" s="115"/>
      <c r="AE119" s="115"/>
      <c r="AF119" s="115"/>
      <c r="AG119" s="115"/>
      <c r="AH119" s="115"/>
      <c r="AI119" s="115"/>
      <c r="AJ119" s="115"/>
      <c r="AK119" s="115"/>
      <c r="AL119" s="115"/>
    </row>
    <row r="120" spans="1:38" s="93" customFormat="1" x14ac:dyDescent="0.25">
      <c r="A120" s="110" t="s">
        <v>53</v>
      </c>
      <c r="B120" s="110">
        <f t="shared" si="22"/>
        <v>10.94</v>
      </c>
      <c r="C120" s="110">
        <f t="shared" si="23"/>
        <v>10.94</v>
      </c>
      <c r="D120" s="110">
        <f t="shared" si="24"/>
        <v>3.2819999999999996</v>
      </c>
      <c r="E120" s="110">
        <f t="shared" si="21"/>
        <v>204.53423999999998</v>
      </c>
      <c r="F120" s="84"/>
      <c r="G120" s="84"/>
      <c r="H120" s="115" t="s">
        <v>53</v>
      </c>
      <c r="I120" s="115"/>
      <c r="J120" s="115"/>
      <c r="K120" s="115"/>
      <c r="L120" s="115"/>
      <c r="M120" s="115"/>
      <c r="N120" s="115">
        <v>10.94</v>
      </c>
      <c r="O120" s="115"/>
      <c r="P120" s="115"/>
      <c r="Q120" s="115"/>
      <c r="R120" s="115"/>
      <c r="S120" s="115"/>
      <c r="T120" s="115"/>
      <c r="U120" s="115"/>
      <c r="V120" s="115"/>
      <c r="W120" s="115"/>
      <c r="X120" s="115">
        <v>10.94</v>
      </c>
      <c r="Y120" s="115"/>
      <c r="Z120" s="115"/>
      <c r="AA120" s="115"/>
      <c r="AB120" s="115"/>
      <c r="AC120" s="115"/>
      <c r="AD120" s="115"/>
      <c r="AE120" s="115"/>
      <c r="AF120" s="115"/>
      <c r="AG120" s="115"/>
      <c r="AH120" s="115"/>
      <c r="AI120" s="115"/>
      <c r="AJ120" s="115"/>
      <c r="AK120" s="115"/>
      <c r="AL120" s="115"/>
    </row>
    <row r="121" spans="1:38" s="93" customFormat="1" x14ac:dyDescent="0.25">
      <c r="A121" s="110" t="s">
        <v>54</v>
      </c>
      <c r="B121" s="110">
        <f t="shared" si="22"/>
        <v>10.94</v>
      </c>
      <c r="C121" s="110">
        <f t="shared" si="23"/>
        <v>10.94</v>
      </c>
      <c r="D121" s="110">
        <f t="shared" si="24"/>
        <v>3.2819999999999996</v>
      </c>
      <c r="E121" s="110">
        <f t="shared" si="21"/>
        <v>204.53423999999998</v>
      </c>
      <c r="F121" s="84"/>
      <c r="G121" s="84"/>
      <c r="H121" s="115" t="s">
        <v>54</v>
      </c>
      <c r="I121" s="115"/>
      <c r="J121" s="115"/>
      <c r="K121" s="115"/>
      <c r="L121" s="115"/>
      <c r="M121" s="115"/>
      <c r="N121" s="115">
        <v>10.94</v>
      </c>
      <c r="O121" s="115"/>
      <c r="P121" s="115"/>
      <c r="Q121" s="115"/>
      <c r="R121" s="115"/>
      <c r="S121" s="115"/>
      <c r="T121" s="115"/>
      <c r="U121" s="115"/>
      <c r="V121" s="115"/>
      <c r="W121" s="115"/>
      <c r="X121" s="115">
        <v>10.94</v>
      </c>
      <c r="Y121" s="115"/>
      <c r="Z121" s="115"/>
      <c r="AA121" s="115"/>
      <c r="AB121" s="115"/>
      <c r="AC121" s="115"/>
      <c r="AD121" s="115"/>
      <c r="AE121" s="115"/>
      <c r="AF121" s="115"/>
      <c r="AG121" s="115"/>
      <c r="AH121" s="115"/>
      <c r="AI121" s="115"/>
      <c r="AJ121" s="115"/>
      <c r="AK121" s="115"/>
      <c r="AL121" s="115"/>
    </row>
    <row r="122" spans="1:38" s="93" customFormat="1" x14ac:dyDescent="0.25">
      <c r="A122" s="110" t="s">
        <v>55</v>
      </c>
      <c r="B122" s="110">
        <f t="shared" si="22"/>
        <v>10.94</v>
      </c>
      <c r="C122" s="110">
        <f t="shared" si="23"/>
        <v>10.94</v>
      </c>
      <c r="D122" s="110">
        <f t="shared" si="24"/>
        <v>3.2819999999999996</v>
      </c>
      <c r="E122" s="110">
        <f t="shared" si="21"/>
        <v>204.53423999999998</v>
      </c>
      <c r="F122" s="84"/>
      <c r="G122" s="84"/>
      <c r="H122" s="115" t="s">
        <v>55</v>
      </c>
      <c r="I122" s="115"/>
      <c r="J122" s="115"/>
      <c r="K122" s="115"/>
      <c r="L122" s="115"/>
      <c r="M122" s="115"/>
      <c r="N122" s="115">
        <v>10.94</v>
      </c>
      <c r="O122" s="115"/>
      <c r="P122" s="115"/>
      <c r="Q122" s="115"/>
      <c r="R122" s="115"/>
      <c r="S122" s="115"/>
      <c r="T122" s="115"/>
      <c r="U122" s="115"/>
      <c r="V122" s="115"/>
      <c r="W122" s="115"/>
      <c r="X122" s="115">
        <v>10.94</v>
      </c>
      <c r="Y122" s="115"/>
      <c r="Z122" s="115"/>
      <c r="AA122" s="115"/>
      <c r="AB122" s="115"/>
      <c r="AC122" s="115"/>
      <c r="AD122" s="115"/>
      <c r="AE122" s="115"/>
      <c r="AF122" s="115"/>
      <c r="AG122" s="115"/>
      <c r="AH122" s="115"/>
      <c r="AI122" s="115"/>
      <c r="AJ122" s="115"/>
      <c r="AK122" s="115"/>
      <c r="AL122" s="115"/>
    </row>
    <row r="123" spans="1:38" s="93" customFormat="1" x14ac:dyDescent="0.25">
      <c r="A123" s="110" t="s">
        <v>56</v>
      </c>
      <c r="B123" s="110">
        <f t="shared" si="22"/>
        <v>10.94</v>
      </c>
      <c r="C123" s="110">
        <f t="shared" si="23"/>
        <v>10.94</v>
      </c>
      <c r="D123" s="110">
        <f t="shared" si="24"/>
        <v>3.2819999999999996</v>
      </c>
      <c r="E123" s="110">
        <f t="shared" si="21"/>
        <v>204.53423999999998</v>
      </c>
      <c r="F123" s="84"/>
      <c r="G123" s="84"/>
      <c r="H123" s="115" t="s">
        <v>56</v>
      </c>
      <c r="I123" s="115"/>
      <c r="J123" s="115"/>
      <c r="K123" s="115"/>
      <c r="L123" s="115"/>
      <c r="M123" s="115"/>
      <c r="N123" s="115">
        <v>10.94</v>
      </c>
      <c r="O123" s="115"/>
      <c r="P123" s="115"/>
      <c r="Q123" s="115"/>
      <c r="R123" s="115"/>
      <c r="S123" s="115"/>
      <c r="T123" s="115"/>
      <c r="U123" s="115"/>
      <c r="V123" s="115"/>
      <c r="W123" s="115"/>
      <c r="X123" s="115">
        <v>10.94</v>
      </c>
      <c r="Y123" s="115"/>
      <c r="Z123" s="115"/>
      <c r="AA123" s="115"/>
      <c r="AB123" s="115"/>
      <c r="AC123" s="115"/>
      <c r="AD123" s="115"/>
      <c r="AE123" s="115"/>
      <c r="AF123" s="115"/>
      <c r="AG123" s="115"/>
      <c r="AH123" s="115"/>
      <c r="AI123" s="115"/>
      <c r="AJ123" s="115"/>
      <c r="AK123" s="115"/>
      <c r="AL123" s="115"/>
    </row>
    <row r="124" spans="1:38" s="93" customFormat="1" x14ac:dyDescent="0.25">
      <c r="A124" s="84"/>
      <c r="B124" s="84"/>
      <c r="C124" s="84"/>
      <c r="D124" s="84"/>
      <c r="E124" s="84"/>
      <c r="F124" s="84"/>
      <c r="G124" s="84"/>
    </row>
    <row r="125" spans="1:38" s="93" customFormat="1" x14ac:dyDescent="0.25">
      <c r="A125" s="84"/>
      <c r="B125" s="84"/>
      <c r="C125" s="84"/>
      <c r="D125" s="84"/>
      <c r="E125" s="84"/>
      <c r="F125" s="84"/>
      <c r="G125" s="84"/>
      <c r="H125" s="84" t="s">
        <v>81</v>
      </c>
      <c r="I125" s="84"/>
      <c r="J125" s="84"/>
      <c r="K125" s="84"/>
      <c r="L125" s="84"/>
      <c r="M125" s="84"/>
      <c r="N125" s="84"/>
      <c r="O125" s="84"/>
      <c r="P125" s="84"/>
      <c r="Q125" s="84"/>
      <c r="R125" s="84"/>
      <c r="S125" s="84"/>
      <c r="T125" s="84"/>
      <c r="U125" s="84"/>
      <c r="V125" s="84"/>
      <c r="W125" s="84"/>
      <c r="X125" s="84"/>
      <c r="Y125" s="84"/>
      <c r="Z125" s="84"/>
      <c r="AA125" s="84"/>
      <c r="AB125" s="84"/>
      <c r="AC125" s="84"/>
      <c r="AD125" s="84"/>
      <c r="AE125" s="84"/>
      <c r="AF125" s="84"/>
      <c r="AG125" s="84"/>
      <c r="AH125" s="84"/>
      <c r="AI125" s="84"/>
      <c r="AJ125" s="84"/>
      <c r="AK125" s="84"/>
      <c r="AL125" s="84"/>
    </row>
    <row r="126" spans="1:38" s="93" customFormat="1" x14ac:dyDescent="0.25">
      <c r="A126" s="84"/>
      <c r="B126" s="84"/>
      <c r="C126" s="84"/>
      <c r="D126" s="84"/>
      <c r="E126" s="84"/>
      <c r="F126" s="84"/>
      <c r="G126" s="84"/>
      <c r="H126" s="115"/>
      <c r="I126" s="115" t="s">
        <v>40</v>
      </c>
      <c r="J126" s="115" t="s">
        <v>40</v>
      </c>
      <c r="K126" s="115" t="s">
        <v>40</v>
      </c>
      <c r="L126" s="115" t="s">
        <v>40</v>
      </c>
      <c r="M126" s="115" t="s">
        <v>40</v>
      </c>
      <c r="N126" s="115" t="s">
        <v>40</v>
      </c>
      <c r="O126" s="115" t="s">
        <v>40</v>
      </c>
      <c r="P126" s="115" t="s">
        <v>40</v>
      </c>
      <c r="Q126" s="115" t="s">
        <v>40</v>
      </c>
      <c r="R126" s="115" t="s">
        <v>40</v>
      </c>
      <c r="S126" s="115" t="s">
        <v>41</v>
      </c>
      <c r="T126" s="115" t="s">
        <v>41</v>
      </c>
      <c r="U126" s="115" t="s">
        <v>41</v>
      </c>
      <c r="V126" s="115" t="s">
        <v>41</v>
      </c>
      <c r="W126" s="115" t="s">
        <v>41</v>
      </c>
      <c r="X126" s="115" t="s">
        <v>41</v>
      </c>
      <c r="Y126" s="115" t="s">
        <v>41</v>
      </c>
      <c r="Z126" s="115" t="s">
        <v>41</v>
      </c>
      <c r="AA126" s="115" t="s">
        <v>41</v>
      </c>
      <c r="AB126" s="115" t="s">
        <v>41</v>
      </c>
      <c r="AC126" s="115" t="s">
        <v>42</v>
      </c>
      <c r="AD126" s="115" t="s">
        <v>42</v>
      </c>
      <c r="AE126" s="115" t="s">
        <v>42</v>
      </c>
      <c r="AF126" s="115" t="s">
        <v>42</v>
      </c>
      <c r="AG126" s="115" t="s">
        <v>42</v>
      </c>
      <c r="AH126" s="115" t="s">
        <v>42</v>
      </c>
      <c r="AI126" s="115" t="s">
        <v>42</v>
      </c>
      <c r="AJ126" s="115" t="s">
        <v>42</v>
      </c>
      <c r="AK126" s="115" t="s">
        <v>42</v>
      </c>
      <c r="AL126" s="115" t="s">
        <v>42</v>
      </c>
    </row>
    <row r="127" spans="1:38" s="93" customFormat="1" ht="15.75" thickBot="1" x14ac:dyDescent="0.3">
      <c r="A127" s="84"/>
      <c r="B127" s="84"/>
      <c r="C127" s="84"/>
      <c r="D127" s="84"/>
      <c r="E127" s="84"/>
      <c r="F127" s="84"/>
      <c r="G127" s="84"/>
      <c r="H127" s="28" t="s">
        <v>4</v>
      </c>
      <c r="I127" s="28" t="s">
        <v>43</v>
      </c>
      <c r="J127" s="28" t="s">
        <v>44</v>
      </c>
      <c r="K127" s="28" t="s">
        <v>57</v>
      </c>
      <c r="L127" s="28" t="s">
        <v>50</v>
      </c>
      <c r="M127" s="28" t="s">
        <v>47</v>
      </c>
      <c r="N127" s="28" t="s">
        <v>48</v>
      </c>
      <c r="O127" s="28" t="s">
        <v>46</v>
      </c>
      <c r="P127" s="28" t="s">
        <v>51</v>
      </c>
      <c r="Q127" s="28" t="s">
        <v>49</v>
      </c>
      <c r="R127" s="28" t="s">
        <v>45</v>
      </c>
      <c r="S127" s="28" t="s">
        <v>43</v>
      </c>
      <c r="T127" s="28" t="s">
        <v>44</v>
      </c>
      <c r="U127" s="28" t="s">
        <v>57</v>
      </c>
      <c r="V127" s="28" t="s">
        <v>50</v>
      </c>
      <c r="W127" s="28" t="s">
        <v>47</v>
      </c>
      <c r="X127" s="28" t="s">
        <v>48</v>
      </c>
      <c r="Y127" s="28" t="s">
        <v>46</v>
      </c>
      <c r="Z127" s="28" t="s">
        <v>51</v>
      </c>
      <c r="AA127" s="28" t="s">
        <v>49</v>
      </c>
      <c r="AB127" s="28" t="s">
        <v>45</v>
      </c>
      <c r="AC127" s="28" t="s">
        <v>43</v>
      </c>
      <c r="AD127" s="28" t="s">
        <v>44</v>
      </c>
      <c r="AE127" s="28" t="s">
        <v>57</v>
      </c>
      <c r="AF127" s="28" t="s">
        <v>50</v>
      </c>
      <c r="AG127" s="28" t="s">
        <v>47</v>
      </c>
      <c r="AH127" s="28" t="s">
        <v>48</v>
      </c>
      <c r="AI127" s="28" t="s">
        <v>46</v>
      </c>
      <c r="AJ127" s="28" t="s">
        <v>51</v>
      </c>
      <c r="AK127" s="28" t="s">
        <v>49</v>
      </c>
      <c r="AL127" s="28" t="s">
        <v>45</v>
      </c>
    </row>
    <row r="128" spans="1:38" s="93" customFormat="1" x14ac:dyDescent="0.25">
      <c r="A128" s="84"/>
      <c r="B128" s="84"/>
      <c r="C128" s="84"/>
      <c r="D128" s="84"/>
      <c r="E128" s="84"/>
      <c r="F128" s="84"/>
      <c r="G128" s="84"/>
      <c r="H128" s="87" t="s">
        <v>9</v>
      </c>
      <c r="I128" s="87"/>
      <c r="J128" s="87"/>
      <c r="K128" s="87"/>
      <c r="L128" s="87"/>
      <c r="M128" s="87"/>
      <c r="N128" s="87"/>
      <c r="O128" s="87"/>
      <c r="P128" s="87"/>
      <c r="Q128" s="87"/>
      <c r="R128" s="87"/>
      <c r="S128" s="87"/>
      <c r="T128" s="87"/>
      <c r="U128" s="87"/>
      <c r="V128" s="87"/>
      <c r="W128" s="87"/>
      <c r="X128" s="87"/>
      <c r="Y128" s="87"/>
      <c r="Z128" s="87"/>
      <c r="AA128" s="87"/>
      <c r="AB128" s="87"/>
      <c r="AC128" s="87"/>
      <c r="AD128" s="87"/>
      <c r="AE128" s="87"/>
      <c r="AF128" s="87"/>
      <c r="AG128" s="87"/>
      <c r="AH128" s="87"/>
      <c r="AI128" s="87"/>
      <c r="AJ128" s="87"/>
      <c r="AK128" s="87"/>
      <c r="AL128" s="87"/>
    </row>
    <row r="129" spans="8:38" s="93" customFormat="1" x14ac:dyDescent="0.25">
      <c r="H129" s="115" t="s">
        <v>10</v>
      </c>
      <c r="I129" s="115">
        <v>288.39</v>
      </c>
      <c r="J129" s="115">
        <v>31.69</v>
      </c>
      <c r="K129" s="115"/>
      <c r="L129" s="115"/>
      <c r="M129" s="115"/>
      <c r="N129" s="115"/>
      <c r="O129" s="115"/>
      <c r="P129" s="115"/>
      <c r="Q129" s="115"/>
      <c r="R129" s="115"/>
      <c r="S129" s="115">
        <v>78.19</v>
      </c>
      <c r="T129" s="115">
        <v>21.07</v>
      </c>
      <c r="U129" s="115"/>
      <c r="V129" s="115"/>
      <c r="W129" s="115"/>
      <c r="X129" s="115"/>
      <c r="Y129" s="115"/>
      <c r="Z129" s="115"/>
      <c r="AA129" s="115"/>
      <c r="AB129" s="115"/>
      <c r="AC129" s="115"/>
      <c r="AD129" s="115"/>
      <c r="AE129" s="115"/>
      <c r="AF129" s="115"/>
      <c r="AG129" s="115"/>
      <c r="AH129" s="115"/>
      <c r="AI129" s="115"/>
      <c r="AJ129" s="115"/>
      <c r="AK129" s="115"/>
      <c r="AL129" s="115"/>
    </row>
    <row r="130" spans="8:38" s="93" customFormat="1" x14ac:dyDescent="0.25">
      <c r="H130" s="115" t="s">
        <v>11</v>
      </c>
      <c r="I130" s="115">
        <v>288.39</v>
      </c>
      <c r="J130" s="115">
        <v>31.69</v>
      </c>
      <c r="K130" s="115"/>
      <c r="L130" s="115"/>
      <c r="M130" s="115"/>
      <c r="N130" s="115"/>
      <c r="O130" s="115"/>
      <c r="P130" s="115"/>
      <c r="Q130" s="115"/>
      <c r="R130" s="115"/>
      <c r="S130" s="115">
        <v>78.19</v>
      </c>
      <c r="T130" s="115">
        <v>21.07</v>
      </c>
      <c r="U130" s="115"/>
      <c r="V130" s="115"/>
      <c r="W130" s="115"/>
      <c r="X130" s="115"/>
      <c r="Y130" s="115"/>
      <c r="Z130" s="115"/>
      <c r="AA130" s="115"/>
      <c r="AB130" s="115"/>
      <c r="AC130" s="115"/>
      <c r="AD130" s="115"/>
      <c r="AE130" s="115"/>
      <c r="AF130" s="115"/>
      <c r="AG130" s="115"/>
      <c r="AH130" s="115"/>
      <c r="AI130" s="115"/>
      <c r="AJ130" s="115"/>
      <c r="AK130" s="115"/>
      <c r="AL130" s="115"/>
    </row>
    <row r="131" spans="8:38" s="93" customFormat="1" x14ac:dyDescent="0.25">
      <c r="H131" s="115" t="s">
        <v>12</v>
      </c>
      <c r="I131" s="115"/>
      <c r="J131" s="115"/>
      <c r="K131" s="115"/>
      <c r="L131" s="115"/>
      <c r="M131" s="115"/>
      <c r="N131" s="115"/>
      <c r="O131" s="115"/>
      <c r="P131" s="115"/>
      <c r="Q131" s="115"/>
      <c r="R131" s="115"/>
      <c r="S131" s="115"/>
      <c r="T131" s="115"/>
      <c r="U131" s="115"/>
      <c r="V131" s="115"/>
      <c r="W131" s="115"/>
      <c r="X131" s="115"/>
      <c r="Y131" s="115"/>
      <c r="Z131" s="115"/>
      <c r="AA131" s="115"/>
      <c r="AB131" s="115"/>
      <c r="AC131" s="115"/>
      <c r="AD131" s="115"/>
      <c r="AE131" s="115"/>
      <c r="AF131" s="115"/>
      <c r="AG131" s="115"/>
      <c r="AH131" s="115"/>
      <c r="AI131" s="115"/>
      <c r="AJ131" s="115"/>
      <c r="AK131" s="115"/>
      <c r="AL131" s="115"/>
    </row>
    <row r="132" spans="8:38" s="93" customFormat="1" x14ac:dyDescent="0.25">
      <c r="H132" s="115" t="s">
        <v>13</v>
      </c>
      <c r="I132" s="115"/>
      <c r="J132" s="115"/>
      <c r="K132" s="115"/>
      <c r="L132" s="115"/>
      <c r="M132" s="115"/>
      <c r="N132" s="115"/>
      <c r="O132" s="115"/>
      <c r="P132" s="115"/>
      <c r="Q132" s="115"/>
      <c r="R132" s="115"/>
      <c r="S132" s="115"/>
      <c r="T132" s="115"/>
      <c r="U132" s="115"/>
      <c r="V132" s="115"/>
      <c r="W132" s="115"/>
      <c r="X132" s="115"/>
      <c r="Y132" s="115"/>
      <c r="Z132" s="115"/>
      <c r="AA132" s="115"/>
      <c r="AB132" s="115"/>
      <c r="AC132" s="115"/>
      <c r="AD132" s="115"/>
      <c r="AE132" s="115"/>
      <c r="AF132" s="115"/>
      <c r="AG132" s="115"/>
      <c r="AH132" s="115"/>
      <c r="AI132" s="115"/>
      <c r="AJ132" s="115"/>
      <c r="AK132" s="115"/>
      <c r="AL132" s="115"/>
    </row>
    <row r="133" spans="8:38" s="93" customFormat="1" x14ac:dyDescent="0.25">
      <c r="H133" s="115" t="s">
        <v>52</v>
      </c>
      <c r="I133" s="115"/>
      <c r="J133" s="115"/>
      <c r="K133" s="115"/>
      <c r="L133" s="115"/>
      <c r="M133" s="115"/>
      <c r="N133" s="115"/>
      <c r="O133" s="115"/>
      <c r="P133" s="115"/>
      <c r="Q133" s="115"/>
      <c r="R133" s="115"/>
      <c r="S133" s="115"/>
      <c r="T133" s="115"/>
      <c r="U133" s="115"/>
      <c r="V133" s="115"/>
      <c r="W133" s="115"/>
      <c r="X133" s="115"/>
      <c r="Y133" s="115"/>
      <c r="Z133" s="115"/>
      <c r="AA133" s="115"/>
      <c r="AB133" s="115"/>
      <c r="AC133" s="115"/>
      <c r="AD133" s="115"/>
      <c r="AE133" s="115"/>
      <c r="AF133" s="115"/>
      <c r="AG133" s="115"/>
      <c r="AH133" s="115"/>
      <c r="AI133" s="115"/>
      <c r="AJ133" s="115"/>
      <c r="AK133" s="115"/>
      <c r="AL133" s="115"/>
    </row>
    <row r="134" spans="8:38" s="93" customFormat="1" x14ac:dyDescent="0.25">
      <c r="H134" s="115" t="s">
        <v>14</v>
      </c>
      <c r="I134" s="115"/>
      <c r="J134" s="115"/>
      <c r="K134" s="115"/>
      <c r="L134" s="115"/>
      <c r="M134" s="115"/>
      <c r="N134" s="115"/>
      <c r="O134" s="115"/>
      <c r="P134" s="115"/>
      <c r="Q134" s="115"/>
      <c r="R134" s="115"/>
      <c r="S134" s="115"/>
      <c r="T134" s="115"/>
      <c r="U134" s="115"/>
      <c r="V134" s="115"/>
      <c r="W134" s="115"/>
      <c r="X134" s="115"/>
      <c r="Y134" s="115"/>
      <c r="Z134" s="115"/>
      <c r="AA134" s="115"/>
      <c r="AB134" s="115"/>
      <c r="AC134" s="115"/>
      <c r="AD134" s="115"/>
      <c r="AE134" s="115"/>
      <c r="AF134" s="115"/>
      <c r="AG134" s="115"/>
      <c r="AH134" s="115"/>
      <c r="AI134" s="115"/>
      <c r="AJ134" s="115"/>
      <c r="AK134" s="115"/>
      <c r="AL134" s="115"/>
    </row>
    <row r="135" spans="8:38" s="93" customFormat="1" x14ac:dyDescent="0.25">
      <c r="H135" s="115" t="s">
        <v>15</v>
      </c>
      <c r="I135" s="115"/>
      <c r="J135" s="115"/>
      <c r="K135" s="115"/>
      <c r="L135" s="115"/>
      <c r="M135" s="115"/>
      <c r="N135" s="115"/>
      <c r="O135" s="115"/>
      <c r="P135" s="115"/>
      <c r="Q135" s="115"/>
      <c r="R135" s="115"/>
      <c r="S135" s="115"/>
      <c r="T135" s="115"/>
      <c r="U135" s="115"/>
      <c r="V135" s="115"/>
      <c r="W135" s="115"/>
      <c r="X135" s="115"/>
      <c r="Y135" s="115"/>
      <c r="Z135" s="115"/>
      <c r="AA135" s="115"/>
      <c r="AB135" s="115"/>
      <c r="AC135" s="115"/>
      <c r="AD135" s="115"/>
      <c r="AE135" s="115"/>
      <c r="AF135" s="115"/>
      <c r="AG135" s="115"/>
      <c r="AH135" s="115"/>
      <c r="AI135" s="115"/>
      <c r="AJ135" s="115"/>
      <c r="AK135" s="115"/>
      <c r="AL135" s="115"/>
    </row>
    <row r="136" spans="8:38" s="93" customFormat="1" x14ac:dyDescent="0.25">
      <c r="H136" s="115" t="s">
        <v>16</v>
      </c>
      <c r="I136" s="115"/>
      <c r="J136" s="115"/>
      <c r="K136" s="115"/>
      <c r="L136" s="115"/>
      <c r="M136" s="115"/>
      <c r="N136" s="115"/>
      <c r="O136" s="115"/>
      <c r="P136" s="115"/>
      <c r="Q136" s="115"/>
      <c r="R136" s="115"/>
      <c r="S136" s="115"/>
      <c r="T136" s="115"/>
      <c r="U136" s="115"/>
      <c r="V136" s="115"/>
      <c r="W136" s="115"/>
      <c r="X136" s="115"/>
      <c r="Y136" s="115"/>
      <c r="Z136" s="115"/>
      <c r="AA136" s="115"/>
      <c r="AB136" s="115"/>
      <c r="AC136" s="115"/>
      <c r="AD136" s="115"/>
      <c r="AE136" s="115"/>
      <c r="AF136" s="115"/>
      <c r="AG136" s="115"/>
      <c r="AH136" s="115"/>
      <c r="AI136" s="115"/>
      <c r="AJ136" s="115"/>
      <c r="AK136" s="115"/>
      <c r="AL136" s="115"/>
    </row>
    <row r="137" spans="8:38" s="93" customFormat="1" x14ac:dyDescent="0.25">
      <c r="H137" s="115" t="s">
        <v>24</v>
      </c>
      <c r="I137" s="115"/>
      <c r="J137" s="115"/>
      <c r="K137" s="115"/>
      <c r="L137" s="115"/>
      <c r="M137" s="115"/>
      <c r="N137" s="115"/>
      <c r="O137" s="115"/>
      <c r="P137" s="115"/>
      <c r="Q137" s="115"/>
      <c r="R137" s="115"/>
      <c r="S137" s="115"/>
      <c r="T137" s="115"/>
      <c r="U137" s="115"/>
      <c r="V137" s="115"/>
      <c r="W137" s="115"/>
      <c r="X137" s="115"/>
      <c r="Y137" s="115"/>
      <c r="Z137" s="115"/>
      <c r="AA137" s="115"/>
      <c r="AB137" s="115"/>
      <c r="AC137" s="115"/>
      <c r="AD137" s="115"/>
      <c r="AE137" s="115"/>
      <c r="AF137" s="115"/>
      <c r="AG137" s="115"/>
      <c r="AH137" s="115"/>
      <c r="AI137" s="115"/>
      <c r="AJ137" s="115"/>
      <c r="AK137" s="115"/>
      <c r="AL137" s="115"/>
    </row>
    <row r="138" spans="8:38" s="93" customFormat="1" x14ac:dyDescent="0.25">
      <c r="H138" s="115" t="s">
        <v>53</v>
      </c>
      <c r="I138" s="115"/>
      <c r="J138" s="115"/>
      <c r="K138" s="115"/>
      <c r="L138" s="115"/>
      <c r="M138" s="115"/>
      <c r="N138" s="115"/>
      <c r="O138" s="115"/>
      <c r="P138" s="115"/>
      <c r="Q138" s="115"/>
      <c r="R138" s="115"/>
      <c r="S138" s="115"/>
      <c r="T138" s="115"/>
      <c r="U138" s="115"/>
      <c r="V138" s="115"/>
      <c r="W138" s="115"/>
      <c r="X138" s="115"/>
      <c r="Y138" s="115"/>
      <c r="Z138" s="115"/>
      <c r="AA138" s="115"/>
      <c r="AB138" s="115"/>
      <c r="AC138" s="115"/>
      <c r="AD138" s="115"/>
      <c r="AE138" s="115"/>
      <c r="AF138" s="115"/>
      <c r="AG138" s="115"/>
      <c r="AH138" s="115"/>
      <c r="AI138" s="115"/>
      <c r="AJ138" s="115"/>
      <c r="AK138" s="115"/>
      <c r="AL138" s="115"/>
    </row>
    <row r="139" spans="8:38" s="93" customFormat="1" x14ac:dyDescent="0.25">
      <c r="H139" s="115" t="s">
        <v>54</v>
      </c>
      <c r="I139" s="115"/>
      <c r="J139" s="115"/>
      <c r="K139" s="115"/>
      <c r="L139" s="115"/>
      <c r="M139" s="115"/>
      <c r="N139" s="115"/>
      <c r="O139" s="115"/>
      <c r="P139" s="115"/>
      <c r="Q139" s="115"/>
      <c r="R139" s="115"/>
      <c r="S139" s="115"/>
      <c r="T139" s="115"/>
      <c r="U139" s="115"/>
      <c r="V139" s="115"/>
      <c r="W139" s="115"/>
      <c r="X139" s="115"/>
      <c r="Y139" s="115"/>
      <c r="Z139" s="115"/>
      <c r="AA139" s="115"/>
      <c r="AB139" s="115"/>
      <c r="AC139" s="115"/>
      <c r="AD139" s="115"/>
      <c r="AE139" s="115"/>
      <c r="AF139" s="115"/>
      <c r="AG139" s="115"/>
      <c r="AH139" s="115"/>
      <c r="AI139" s="115"/>
      <c r="AJ139" s="115"/>
      <c r="AK139" s="115"/>
      <c r="AL139" s="115"/>
    </row>
    <row r="140" spans="8:38" s="93" customFormat="1" x14ac:dyDescent="0.25">
      <c r="H140" s="115" t="s">
        <v>55</v>
      </c>
      <c r="I140" s="115"/>
      <c r="J140" s="115"/>
      <c r="K140" s="115"/>
      <c r="L140" s="115"/>
      <c r="M140" s="115"/>
      <c r="N140" s="115"/>
      <c r="O140" s="115"/>
      <c r="P140" s="115"/>
      <c r="Q140" s="115"/>
      <c r="R140" s="115"/>
      <c r="S140" s="115"/>
      <c r="T140" s="115"/>
      <c r="U140" s="115"/>
      <c r="V140" s="115"/>
      <c r="W140" s="115"/>
      <c r="X140" s="115"/>
      <c r="Y140" s="115"/>
      <c r="Z140" s="115"/>
      <c r="AA140" s="115"/>
      <c r="AB140" s="115"/>
      <c r="AC140" s="115"/>
      <c r="AD140" s="115"/>
      <c r="AE140" s="115"/>
      <c r="AF140" s="115"/>
      <c r="AG140" s="115"/>
      <c r="AH140" s="115"/>
      <c r="AI140" s="115"/>
      <c r="AJ140" s="115"/>
      <c r="AK140" s="115"/>
      <c r="AL140" s="115"/>
    </row>
    <row r="141" spans="8:38" s="93" customFormat="1" x14ac:dyDescent="0.25">
      <c r="H141" s="115" t="s">
        <v>56</v>
      </c>
      <c r="I141" s="115"/>
      <c r="J141" s="115"/>
      <c r="K141" s="115"/>
      <c r="L141" s="115"/>
      <c r="M141" s="115"/>
      <c r="N141" s="115"/>
      <c r="O141" s="115"/>
      <c r="P141" s="115"/>
      <c r="Q141" s="115"/>
      <c r="R141" s="115"/>
      <c r="S141" s="115"/>
      <c r="T141" s="115"/>
      <c r="U141" s="115"/>
      <c r="V141" s="115"/>
      <c r="W141" s="115"/>
      <c r="X141" s="115"/>
      <c r="Y141" s="115"/>
      <c r="Z141" s="115"/>
      <c r="AA141" s="115"/>
      <c r="AB141" s="115"/>
      <c r="AC141" s="115"/>
      <c r="AD141" s="115"/>
      <c r="AE141" s="115"/>
      <c r="AF141" s="115"/>
      <c r="AG141" s="115"/>
      <c r="AH141" s="115"/>
      <c r="AI141" s="115"/>
      <c r="AJ141" s="115"/>
      <c r="AK141" s="115"/>
      <c r="AL141" s="115"/>
    </row>
  </sheetData>
  <mergeCells count="6">
    <mergeCell ref="A108:E108"/>
    <mergeCell ref="A17:E17"/>
    <mergeCell ref="A35:E35"/>
    <mergeCell ref="A53:E53"/>
    <mergeCell ref="A71:E71"/>
    <mergeCell ref="A89:E89"/>
  </mergeCells>
  <pageMargins left="0.7" right="0.7" top="0.75" bottom="0.75" header="0.3" footer="0.3"/>
  <pageSetup paperSize="8" scale="60" orientation="landscape" r:id="rId1"/>
  <colBreaks count="1" manualBreakCount="1">
    <brk id="39" min="33" max="103"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BS141"/>
  <sheetViews>
    <sheetView view="pageBreakPreview" topLeftCell="A4" zoomScale="60" zoomScaleNormal="25" workbookViewId="0">
      <selection activeCell="A16" sqref="A16"/>
    </sheetView>
  </sheetViews>
  <sheetFormatPr defaultColWidth="8.85546875" defaultRowHeight="15" x14ac:dyDescent="0.25"/>
  <cols>
    <col min="1" max="1" width="38.7109375" style="84" customWidth="1"/>
    <col min="2" max="6" width="15.7109375" style="84" customWidth="1"/>
    <col min="7" max="7" width="13.5703125" style="84" customWidth="1"/>
    <col min="8" max="25" width="10.7109375" style="84" customWidth="1"/>
    <col min="26" max="38" width="8.85546875" style="84"/>
    <col min="39" max="40" width="11.85546875" style="93" customWidth="1"/>
    <col min="41" max="41" width="8.85546875" style="84"/>
    <col min="42" max="42" width="10.140625" style="84" customWidth="1"/>
    <col min="43" max="43" width="10.7109375" style="84" customWidth="1"/>
    <col min="44" max="44" width="9" style="84" customWidth="1"/>
    <col min="45" max="16384" width="8.85546875" style="84"/>
  </cols>
  <sheetData>
    <row r="1" spans="1:6" x14ac:dyDescent="0.25">
      <c r="A1" s="88" t="s">
        <v>65</v>
      </c>
    </row>
    <row r="2" spans="1:6" x14ac:dyDescent="0.25">
      <c r="A2" s="88" t="s">
        <v>64</v>
      </c>
    </row>
    <row r="3" spans="1:6" x14ac:dyDescent="0.25">
      <c r="A3" s="88"/>
    </row>
    <row r="4" spans="1:6" x14ac:dyDescent="0.25">
      <c r="A4" s="84" t="s">
        <v>77</v>
      </c>
      <c r="B4" s="84">
        <v>85.8</v>
      </c>
      <c r="D4" s="84" t="s">
        <v>62</v>
      </c>
    </row>
    <row r="5" spans="1:6" x14ac:dyDescent="0.25">
      <c r="A5" s="105" t="s">
        <v>3</v>
      </c>
      <c r="B5" s="89">
        <f>Assumptions!B5</f>
        <v>62.32</v>
      </c>
      <c r="C5" s="109"/>
      <c r="D5" s="109" t="s">
        <v>59</v>
      </c>
      <c r="E5" s="84" t="s">
        <v>58</v>
      </c>
      <c r="F5" s="84" t="s">
        <v>60</v>
      </c>
    </row>
    <row r="6" spans="1:6" x14ac:dyDescent="0.25">
      <c r="A6" s="106" t="s">
        <v>2</v>
      </c>
      <c r="B6" s="89">
        <f>Assumptions!B6</f>
        <v>0.1</v>
      </c>
      <c r="C6" s="112"/>
      <c r="D6" s="112"/>
    </row>
    <row r="7" spans="1:6" x14ac:dyDescent="0.25">
      <c r="A7" s="106" t="s">
        <v>1</v>
      </c>
      <c r="B7" s="89">
        <f>Assumptions!B7</f>
        <v>40</v>
      </c>
      <c r="C7" s="111"/>
      <c r="D7" s="111"/>
      <c r="E7" s="84" t="s">
        <v>59</v>
      </c>
      <c r="F7" s="84" t="s">
        <v>61</v>
      </c>
    </row>
    <row r="8" spans="1:6" x14ac:dyDescent="0.25">
      <c r="A8" s="106" t="s">
        <v>23</v>
      </c>
      <c r="B8" s="89">
        <f>Assumptions!B8</f>
        <v>0.3</v>
      </c>
      <c r="C8" s="108"/>
      <c r="D8" s="108"/>
    </row>
    <row r="9" spans="1:6" x14ac:dyDescent="0.25">
      <c r="A9" s="106" t="s">
        <v>22</v>
      </c>
      <c r="B9" s="89">
        <f>Assumptions!B9</f>
        <v>0.7</v>
      </c>
      <c r="C9" s="108"/>
      <c r="D9" s="108"/>
    </row>
    <row r="10" spans="1:6" x14ac:dyDescent="0.25">
      <c r="A10" s="106" t="s">
        <v>30</v>
      </c>
      <c r="B10" s="89">
        <f>Assumptions!B10</f>
        <v>0.25</v>
      </c>
      <c r="C10" s="108"/>
      <c r="D10" s="108"/>
    </row>
    <row r="11" spans="1:6" x14ac:dyDescent="0.25">
      <c r="A11" s="106" t="s">
        <v>31</v>
      </c>
      <c r="B11" s="89">
        <f>Assumptions!B11</f>
        <v>0.25</v>
      </c>
      <c r="C11" s="98"/>
      <c r="D11" s="98"/>
    </row>
    <row r="12" spans="1:6" x14ac:dyDescent="0.25">
      <c r="A12" s="106" t="s">
        <v>32</v>
      </c>
      <c r="B12" s="89">
        <f>Assumptions!B12</f>
        <v>0.25</v>
      </c>
      <c r="C12" s="98"/>
      <c r="D12" s="98"/>
    </row>
    <row r="13" spans="1:6" x14ac:dyDescent="0.25">
      <c r="A13" s="107" t="s">
        <v>33</v>
      </c>
      <c r="B13" s="89">
        <f>Assumptions!B13</f>
        <v>0.25</v>
      </c>
      <c r="C13" s="98"/>
      <c r="D13" s="98"/>
    </row>
    <row r="14" spans="1:6" x14ac:dyDescent="0.25">
      <c r="A14" s="25"/>
      <c r="B14" s="24"/>
      <c r="C14" s="98"/>
      <c r="D14" s="98"/>
    </row>
    <row r="15" spans="1:6" x14ac:dyDescent="0.25">
      <c r="A15" s="93"/>
      <c r="B15" s="102"/>
      <c r="C15" s="98"/>
      <c r="D15" s="98"/>
    </row>
    <row r="16" spans="1:6" x14ac:dyDescent="0.25">
      <c r="A16" s="116"/>
    </row>
    <row r="17" spans="1:46" x14ac:dyDescent="0.25">
      <c r="A17" s="226" t="s">
        <v>6</v>
      </c>
      <c r="B17" s="226"/>
      <c r="C17" s="226"/>
      <c r="D17" s="226"/>
      <c r="E17" s="226"/>
    </row>
    <row r="18" spans="1:46" s="90" customFormat="1" ht="45" x14ac:dyDescent="0.25">
      <c r="A18" s="85" t="s">
        <v>4</v>
      </c>
      <c r="B18" s="104" t="s">
        <v>17</v>
      </c>
      <c r="C18" s="104" t="s">
        <v>5</v>
      </c>
      <c r="D18" s="103" t="s">
        <v>0</v>
      </c>
      <c r="E18" s="104" t="s">
        <v>18</v>
      </c>
      <c r="F18" s="97" t="s">
        <v>76</v>
      </c>
      <c r="G18" s="35" t="s">
        <v>78</v>
      </c>
      <c r="H18" s="36"/>
      <c r="I18" s="32" t="s">
        <v>79</v>
      </c>
      <c r="J18" s="84"/>
      <c r="K18" s="84"/>
      <c r="L18" s="84"/>
      <c r="M18" s="84"/>
      <c r="N18" s="84"/>
      <c r="O18" s="84"/>
      <c r="P18" s="84"/>
      <c r="Q18" s="84"/>
      <c r="R18" s="84"/>
      <c r="S18" s="84"/>
      <c r="T18" s="84"/>
      <c r="U18" s="84"/>
      <c r="V18" s="84"/>
      <c r="W18" s="84"/>
      <c r="X18" s="84"/>
      <c r="Y18" s="84"/>
      <c r="Z18" s="84"/>
      <c r="AA18" s="84"/>
      <c r="AB18" s="84"/>
      <c r="AC18" s="84"/>
      <c r="AD18" s="84"/>
      <c r="AE18" s="84"/>
      <c r="AF18" s="84"/>
      <c r="AG18" s="84"/>
      <c r="AH18" s="84"/>
      <c r="AI18" s="84"/>
      <c r="AJ18" s="84"/>
      <c r="AK18" s="84"/>
      <c r="AL18" s="84"/>
      <c r="AM18" s="93"/>
      <c r="AN18" s="93"/>
      <c r="AO18" s="84"/>
      <c r="AP18" s="84"/>
      <c r="AQ18" s="84"/>
      <c r="AR18" s="84"/>
      <c r="AS18" s="84"/>
      <c r="AT18" s="84"/>
    </row>
    <row r="19" spans="1:46" s="90" customFormat="1" x14ac:dyDescent="0.25">
      <c r="A19" s="110" t="s">
        <v>9</v>
      </c>
      <c r="B19" s="99">
        <f>B55</f>
        <v>175.61999999999998</v>
      </c>
      <c r="C19" s="99">
        <f>C55</f>
        <v>902.91999999999985</v>
      </c>
      <c r="D19" s="99">
        <f>$B$10*D37+$B$11*D55+$B$12*D73+$B$13*D91</f>
        <v>289.39599999999996</v>
      </c>
      <c r="E19" s="100">
        <f t="shared" ref="E19:E32" si="0">D19*$B$5/1000</f>
        <v>18.035158719999995</v>
      </c>
      <c r="F19" s="101">
        <f>($B$8*F37+$B$9*G37)*$B$10+($B$8*F55+$B$9*G55)*$B$11+($B$8*F73+$B$9*G73)*$B$12+($B$8*F91+$B$9*G91)*$B$13</f>
        <v>0</v>
      </c>
      <c r="G19" s="33">
        <f>F19*$B$4/1000</f>
        <v>0</v>
      </c>
      <c r="H19" s="84"/>
      <c r="I19" s="84"/>
      <c r="J19" s="84"/>
      <c r="K19" s="84"/>
      <c r="L19" s="84"/>
      <c r="M19" s="84"/>
      <c r="N19" s="84"/>
      <c r="O19" s="84"/>
      <c r="P19" s="84"/>
      <c r="Q19" s="84"/>
      <c r="R19" s="84"/>
      <c r="S19" s="84"/>
      <c r="T19" s="84"/>
      <c r="U19" s="84"/>
      <c r="V19" s="84"/>
      <c r="W19" s="84"/>
      <c r="X19" s="84"/>
      <c r="Y19" s="84"/>
      <c r="Z19" s="84"/>
      <c r="AA19" s="84"/>
      <c r="AB19" s="84"/>
      <c r="AC19" s="84"/>
      <c r="AD19" s="84"/>
      <c r="AE19" s="84"/>
      <c r="AF19" s="84"/>
      <c r="AG19" s="84"/>
      <c r="AH19" s="84"/>
      <c r="AI19" s="84"/>
      <c r="AJ19" s="84"/>
      <c r="AK19" s="84"/>
      <c r="AL19" s="84"/>
      <c r="AM19" s="93"/>
      <c r="AN19" s="93"/>
      <c r="AO19" s="84"/>
      <c r="AP19" s="84"/>
      <c r="AQ19" s="84"/>
      <c r="AR19" s="84"/>
      <c r="AS19" s="84"/>
      <c r="AT19" s="84"/>
    </row>
    <row r="20" spans="1:46" s="90" customFormat="1" x14ac:dyDescent="0.25">
      <c r="A20" s="110" t="s">
        <v>10</v>
      </c>
      <c r="B20" s="99">
        <f t="shared" ref="B20:C32" si="1">B56</f>
        <v>157.19</v>
      </c>
      <c r="C20" s="99">
        <f t="shared" si="1"/>
        <v>603.97</v>
      </c>
      <c r="D20" s="99">
        <f t="shared" ref="D20:D32" si="2">$B$10*D38+$B$11*D56+$B$12*D74+$B$13*D92</f>
        <v>171.67299999999997</v>
      </c>
      <c r="E20" s="100">
        <f t="shared" si="0"/>
        <v>10.698661359999999</v>
      </c>
      <c r="F20" s="101">
        <f t="shared" ref="F20:F21" si="3">($B$8*F38+$B$9*G38)*$B$10+($B$8*F56+$B$9*G56)*$B$11+($B$8*F74+$B$9*G74)*$B$12+($B$8*F92+$B$9*G92)*$B$13</f>
        <v>0</v>
      </c>
      <c r="G20" s="33">
        <f t="shared" ref="G20:G32" si="4">F20*$B$4/1000</f>
        <v>0</v>
      </c>
      <c r="H20" s="84"/>
      <c r="I20" s="84"/>
      <c r="J20" s="84"/>
      <c r="K20" s="84"/>
      <c r="L20" s="84"/>
      <c r="M20" s="84"/>
      <c r="N20" s="84"/>
      <c r="O20" s="84"/>
      <c r="P20" s="84"/>
      <c r="Q20" s="84"/>
      <c r="R20" s="84"/>
      <c r="S20" s="84"/>
      <c r="T20" s="84"/>
      <c r="U20" s="84"/>
      <c r="V20" s="84"/>
      <c r="W20" s="84"/>
      <c r="X20" s="84"/>
      <c r="Y20" s="84"/>
      <c r="Z20" s="84"/>
      <c r="AA20" s="84"/>
      <c r="AB20" s="84"/>
      <c r="AC20" s="84"/>
      <c r="AD20" s="84"/>
      <c r="AE20" s="84"/>
      <c r="AF20" s="84"/>
      <c r="AG20" s="84"/>
      <c r="AH20" s="84"/>
      <c r="AI20" s="84"/>
      <c r="AJ20" s="84"/>
      <c r="AK20" s="84"/>
      <c r="AL20" s="84"/>
      <c r="AM20" s="93"/>
      <c r="AN20" s="93"/>
      <c r="AO20" s="84"/>
      <c r="AP20" s="84"/>
      <c r="AQ20" s="84"/>
      <c r="AR20" s="84"/>
      <c r="AS20" s="84"/>
      <c r="AT20" s="84"/>
    </row>
    <row r="21" spans="1:46" s="90" customFormat="1" x14ac:dyDescent="0.25">
      <c r="A21" s="110" t="s">
        <v>11</v>
      </c>
      <c r="B21" s="99">
        <f t="shared" si="1"/>
        <v>187.76</v>
      </c>
      <c r="C21" s="99">
        <f t="shared" si="1"/>
        <v>750.32</v>
      </c>
      <c r="D21" s="99">
        <f t="shared" si="2"/>
        <v>113.77625</v>
      </c>
      <c r="E21" s="100">
        <f t="shared" si="0"/>
        <v>7.0905359000000008</v>
      </c>
      <c r="F21" s="101">
        <f t="shared" si="3"/>
        <v>0</v>
      </c>
      <c r="G21" s="33">
        <f t="shared" si="4"/>
        <v>0</v>
      </c>
      <c r="H21" s="84"/>
      <c r="I21" s="84"/>
      <c r="J21" s="84"/>
      <c r="K21" s="84"/>
      <c r="L21" s="84"/>
      <c r="M21" s="84"/>
      <c r="N21" s="84"/>
      <c r="O21" s="84"/>
      <c r="P21" s="84"/>
      <c r="Q21" s="84"/>
      <c r="R21" s="84"/>
      <c r="S21" s="84"/>
      <c r="T21" s="84"/>
      <c r="U21" s="84"/>
      <c r="V21" s="84"/>
      <c r="W21" s="84"/>
      <c r="X21" s="84"/>
      <c r="Y21" s="84"/>
      <c r="Z21" s="84"/>
      <c r="AA21" s="84"/>
      <c r="AB21" s="84"/>
      <c r="AC21" s="84"/>
      <c r="AD21" s="84"/>
      <c r="AE21" s="84"/>
      <c r="AF21" s="84"/>
      <c r="AG21" s="84"/>
      <c r="AH21" s="84"/>
      <c r="AI21" s="84"/>
      <c r="AJ21" s="84"/>
      <c r="AK21" s="84"/>
      <c r="AL21" s="84"/>
      <c r="AM21" s="93"/>
      <c r="AN21" s="93"/>
      <c r="AO21" s="84"/>
      <c r="AP21" s="84"/>
      <c r="AQ21" s="84"/>
      <c r="AR21" s="84"/>
      <c r="AS21" s="84"/>
      <c r="AT21" s="84"/>
    </row>
    <row r="22" spans="1:46" s="90" customFormat="1" x14ac:dyDescent="0.25">
      <c r="A22" s="110" t="s">
        <v>12</v>
      </c>
      <c r="B22" s="99">
        <f t="shared" si="1"/>
        <v>75.33</v>
      </c>
      <c r="C22" s="99">
        <f t="shared" si="1"/>
        <v>267.91000000000003</v>
      </c>
      <c r="D22" s="99">
        <f t="shared" si="2"/>
        <v>26.053250000000002</v>
      </c>
      <c r="E22" s="100">
        <f t="shared" si="0"/>
        <v>1.6236385400000002</v>
      </c>
      <c r="F22" s="101"/>
      <c r="G22" s="33">
        <f t="shared" si="4"/>
        <v>0</v>
      </c>
      <c r="H22" s="84"/>
      <c r="I22" s="84"/>
      <c r="J22" s="84"/>
      <c r="K22" s="84"/>
      <c r="L22" s="84"/>
      <c r="M22" s="84"/>
      <c r="N22" s="84"/>
      <c r="O22" s="84"/>
      <c r="P22" s="84"/>
      <c r="Q22" s="84"/>
      <c r="R22" s="84"/>
      <c r="S22" s="84"/>
      <c r="T22" s="84"/>
      <c r="U22" s="84"/>
      <c r="V22" s="84"/>
      <c r="W22" s="84"/>
      <c r="X22" s="84"/>
      <c r="Y22" s="84"/>
      <c r="Z22" s="84"/>
      <c r="AA22" s="84"/>
      <c r="AB22" s="84"/>
      <c r="AC22" s="84"/>
      <c r="AD22" s="84"/>
      <c r="AE22" s="84"/>
      <c r="AF22" s="84"/>
      <c r="AG22" s="84"/>
      <c r="AH22" s="84"/>
      <c r="AI22" s="84"/>
      <c r="AJ22" s="84"/>
      <c r="AK22" s="84"/>
      <c r="AL22" s="84"/>
      <c r="AM22" s="93"/>
      <c r="AN22" s="93"/>
      <c r="AO22" s="84"/>
      <c r="AP22" s="84"/>
      <c r="AQ22" s="84"/>
      <c r="AR22" s="84"/>
      <c r="AS22" s="84"/>
      <c r="AT22" s="84"/>
    </row>
    <row r="23" spans="1:46" s="90" customFormat="1" x14ac:dyDescent="0.25">
      <c r="A23" s="110" t="s">
        <v>13</v>
      </c>
      <c r="B23" s="99">
        <f t="shared" si="1"/>
        <v>87.39</v>
      </c>
      <c r="C23" s="99">
        <f t="shared" si="1"/>
        <v>325.82</v>
      </c>
      <c r="D23" s="99">
        <f t="shared" si="2"/>
        <v>34.568749999999994</v>
      </c>
      <c r="E23" s="100">
        <f t="shared" si="0"/>
        <v>2.1543244999999995</v>
      </c>
      <c r="F23" s="101"/>
      <c r="G23" s="33">
        <f t="shared" si="4"/>
        <v>0</v>
      </c>
      <c r="H23" s="84"/>
      <c r="I23" s="84"/>
      <c r="J23" s="84"/>
      <c r="K23" s="84"/>
      <c r="L23" s="84"/>
      <c r="M23" s="84"/>
      <c r="N23" s="84"/>
      <c r="O23" s="84"/>
      <c r="P23" s="84"/>
      <c r="Q23" s="84"/>
      <c r="R23" s="84"/>
      <c r="S23" s="84"/>
      <c r="T23" s="84"/>
      <c r="U23" s="84"/>
      <c r="V23" s="84"/>
      <c r="W23" s="84"/>
      <c r="X23" s="84"/>
      <c r="Y23" s="84"/>
      <c r="Z23" s="84"/>
      <c r="AA23" s="84"/>
      <c r="AB23" s="84"/>
      <c r="AC23" s="84"/>
      <c r="AD23" s="84"/>
      <c r="AE23" s="84"/>
      <c r="AF23" s="84"/>
      <c r="AG23" s="84"/>
      <c r="AH23" s="84"/>
      <c r="AI23" s="84"/>
      <c r="AJ23" s="84"/>
      <c r="AK23" s="84"/>
      <c r="AL23" s="84"/>
      <c r="AM23" s="93"/>
      <c r="AN23" s="93"/>
      <c r="AO23" s="84"/>
      <c r="AP23" s="84"/>
      <c r="AQ23" s="84"/>
      <c r="AR23" s="84"/>
      <c r="AS23" s="84"/>
      <c r="AT23" s="84"/>
    </row>
    <row r="24" spans="1:46" s="90" customFormat="1" x14ac:dyDescent="0.25">
      <c r="A24" s="110" t="s">
        <v>52</v>
      </c>
      <c r="B24" s="99">
        <f t="shared" si="1"/>
        <v>102.42</v>
      </c>
      <c r="C24" s="99">
        <f t="shared" si="1"/>
        <v>383.44</v>
      </c>
      <c r="D24" s="99">
        <f t="shared" si="2"/>
        <v>44.464999999999996</v>
      </c>
      <c r="E24" s="100">
        <f t="shared" si="0"/>
        <v>2.7710587999999996</v>
      </c>
      <c r="F24" s="101"/>
      <c r="G24" s="33">
        <f t="shared" si="4"/>
        <v>0</v>
      </c>
      <c r="H24" s="84"/>
      <c r="I24" s="84"/>
      <c r="J24" s="84"/>
      <c r="K24" s="84"/>
      <c r="L24" s="84"/>
      <c r="M24" s="84"/>
      <c r="N24" s="84"/>
      <c r="O24" s="84"/>
      <c r="P24" s="84"/>
      <c r="Q24" s="84"/>
      <c r="R24" s="84"/>
      <c r="S24" s="84"/>
      <c r="T24" s="84"/>
      <c r="U24" s="84"/>
      <c r="V24" s="84"/>
      <c r="W24" s="84"/>
      <c r="X24" s="84"/>
      <c r="Y24" s="84"/>
      <c r="Z24" s="84"/>
      <c r="AA24" s="84"/>
      <c r="AB24" s="84"/>
      <c r="AC24" s="84"/>
      <c r="AD24" s="84"/>
      <c r="AE24" s="84"/>
      <c r="AF24" s="84"/>
      <c r="AG24" s="84"/>
      <c r="AH24" s="84"/>
      <c r="AI24" s="84"/>
      <c r="AJ24" s="84"/>
      <c r="AK24" s="84"/>
      <c r="AL24" s="84"/>
      <c r="AM24" s="93"/>
      <c r="AN24" s="93"/>
      <c r="AO24" s="84"/>
      <c r="AP24" s="84"/>
      <c r="AQ24" s="84"/>
      <c r="AR24" s="84"/>
      <c r="AS24" s="84"/>
      <c r="AT24" s="84"/>
    </row>
    <row r="25" spans="1:46" s="90" customFormat="1" x14ac:dyDescent="0.25">
      <c r="A25" s="110" t="s">
        <v>14</v>
      </c>
      <c r="B25" s="99">
        <f t="shared" si="1"/>
        <v>116.32</v>
      </c>
      <c r="C25" s="99">
        <f t="shared" si="1"/>
        <v>453.30999999999995</v>
      </c>
      <c r="D25" s="99">
        <f t="shared" si="2"/>
        <v>59.61099999999999</v>
      </c>
      <c r="E25" s="100">
        <f t="shared" si="0"/>
        <v>3.7149575199999996</v>
      </c>
      <c r="F25" s="101"/>
      <c r="G25" s="33">
        <f t="shared" si="4"/>
        <v>0</v>
      </c>
      <c r="H25" s="84"/>
      <c r="I25" s="84"/>
      <c r="J25" s="84"/>
      <c r="K25" s="84"/>
      <c r="L25" s="84"/>
      <c r="M25" s="84"/>
      <c r="N25" s="84"/>
      <c r="O25" s="84"/>
      <c r="P25" s="84"/>
      <c r="Q25" s="84"/>
      <c r="R25" s="84"/>
      <c r="S25" s="84"/>
      <c r="T25" s="84"/>
      <c r="U25" s="84"/>
      <c r="V25" s="84"/>
      <c r="W25" s="84"/>
      <c r="X25" s="84"/>
      <c r="Y25" s="84"/>
      <c r="Z25" s="84"/>
      <c r="AA25" s="84"/>
      <c r="AB25" s="84"/>
      <c r="AC25" s="84"/>
      <c r="AD25" s="84"/>
      <c r="AE25" s="84"/>
      <c r="AF25" s="84"/>
      <c r="AG25" s="84"/>
      <c r="AH25" s="84"/>
      <c r="AI25" s="84"/>
      <c r="AJ25" s="84"/>
      <c r="AK25" s="84"/>
      <c r="AL25" s="84"/>
      <c r="AM25" s="93"/>
      <c r="AN25" s="93"/>
      <c r="AO25" s="84"/>
      <c r="AP25" s="84"/>
      <c r="AQ25" s="84"/>
      <c r="AR25" s="84"/>
      <c r="AS25" s="84"/>
      <c r="AT25" s="84"/>
    </row>
    <row r="26" spans="1:46" s="90" customFormat="1" x14ac:dyDescent="0.25">
      <c r="A26" s="110" t="s">
        <v>15</v>
      </c>
      <c r="B26" s="99">
        <f t="shared" si="1"/>
        <v>124.65</v>
      </c>
      <c r="C26" s="99">
        <f t="shared" si="1"/>
        <v>532.6</v>
      </c>
      <c r="D26" s="99">
        <f t="shared" si="2"/>
        <v>74.226749999999996</v>
      </c>
      <c r="E26" s="100">
        <f t="shared" si="0"/>
        <v>4.6258110600000002</v>
      </c>
      <c r="F26" s="101"/>
      <c r="G26" s="33">
        <f t="shared" si="4"/>
        <v>0</v>
      </c>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c r="AI26" s="84"/>
      <c r="AJ26" s="84"/>
      <c r="AK26" s="84"/>
      <c r="AL26" s="84"/>
      <c r="AM26" s="93"/>
      <c r="AN26" s="93"/>
      <c r="AO26" s="84"/>
      <c r="AP26" s="84"/>
      <c r="AQ26" s="84"/>
      <c r="AR26" s="84"/>
      <c r="AS26" s="84"/>
      <c r="AT26" s="84"/>
    </row>
    <row r="27" spans="1:46" s="90" customFormat="1" x14ac:dyDescent="0.25">
      <c r="A27" s="110" t="s">
        <v>16</v>
      </c>
      <c r="B27" s="99">
        <f t="shared" si="1"/>
        <v>147.01</v>
      </c>
      <c r="C27" s="99">
        <f t="shared" si="1"/>
        <v>609.4799999999999</v>
      </c>
      <c r="D27" s="99">
        <f t="shared" si="2"/>
        <v>89.77249999999998</v>
      </c>
      <c r="E27" s="100">
        <f t="shared" si="0"/>
        <v>5.594622199999999</v>
      </c>
      <c r="F27" s="101"/>
      <c r="G27" s="33">
        <f t="shared" si="4"/>
        <v>0</v>
      </c>
      <c r="H27" s="84"/>
      <c r="I27" s="84"/>
      <c r="J27" s="84"/>
      <c r="K27" s="84"/>
      <c r="L27" s="84"/>
      <c r="M27" s="84"/>
      <c r="N27" s="84"/>
      <c r="O27" s="84"/>
      <c r="P27" s="84"/>
      <c r="Q27" s="84"/>
      <c r="R27" s="84"/>
      <c r="S27" s="84"/>
      <c r="T27" s="84"/>
      <c r="U27" s="84"/>
      <c r="V27" s="84"/>
      <c r="W27" s="84"/>
      <c r="X27" s="84"/>
      <c r="Y27" s="84"/>
      <c r="Z27" s="84"/>
      <c r="AA27" s="84"/>
      <c r="AB27" s="84"/>
      <c r="AC27" s="84"/>
      <c r="AD27" s="84"/>
      <c r="AE27" s="84"/>
      <c r="AF27" s="84"/>
      <c r="AG27" s="84"/>
      <c r="AH27" s="84"/>
      <c r="AI27" s="84"/>
      <c r="AJ27" s="84"/>
      <c r="AK27" s="84"/>
      <c r="AL27" s="84"/>
      <c r="AM27" s="93"/>
      <c r="AN27" s="93"/>
      <c r="AO27" s="84"/>
      <c r="AP27" s="84"/>
      <c r="AQ27" s="84"/>
      <c r="AR27" s="84"/>
      <c r="AS27" s="84"/>
      <c r="AT27" s="84"/>
    </row>
    <row r="28" spans="1:46" s="90" customFormat="1" x14ac:dyDescent="0.25">
      <c r="A28" s="110" t="s">
        <v>24</v>
      </c>
      <c r="B28" s="99">
        <f t="shared" si="1"/>
        <v>156.77000000000001</v>
      </c>
      <c r="C28" s="99">
        <f t="shared" si="1"/>
        <v>679.18</v>
      </c>
      <c r="D28" s="99">
        <f t="shared" si="2"/>
        <v>102.636</v>
      </c>
      <c r="E28" s="100">
        <f t="shared" si="0"/>
        <v>6.3962755200000005</v>
      </c>
      <c r="F28" s="101"/>
      <c r="G28" s="33">
        <f t="shared" si="4"/>
        <v>0</v>
      </c>
      <c r="H28" s="84"/>
      <c r="I28" s="84"/>
      <c r="J28" s="84"/>
      <c r="K28" s="84"/>
      <c r="L28" s="84"/>
      <c r="M28" s="84"/>
      <c r="N28" s="84"/>
      <c r="O28" s="84"/>
      <c r="P28" s="84"/>
      <c r="Q28" s="84"/>
      <c r="R28" s="84"/>
      <c r="S28" s="84"/>
      <c r="T28" s="84"/>
      <c r="U28" s="84"/>
      <c r="V28" s="84"/>
      <c r="W28" s="84"/>
      <c r="X28" s="84"/>
      <c r="Y28" s="84"/>
      <c r="Z28" s="84"/>
      <c r="AA28" s="84"/>
      <c r="AB28" s="84"/>
      <c r="AC28" s="84"/>
      <c r="AD28" s="84"/>
      <c r="AE28" s="84"/>
      <c r="AF28" s="84"/>
      <c r="AG28" s="84"/>
      <c r="AH28" s="84"/>
      <c r="AI28" s="84"/>
      <c r="AJ28" s="84"/>
      <c r="AK28" s="84"/>
      <c r="AL28" s="84"/>
      <c r="AM28" s="93"/>
      <c r="AN28" s="93"/>
      <c r="AO28" s="84"/>
      <c r="AP28" s="84"/>
      <c r="AQ28" s="84"/>
      <c r="AR28" s="84"/>
      <c r="AS28" s="84"/>
      <c r="AT28" s="84"/>
    </row>
    <row r="29" spans="1:46" s="90" customFormat="1" x14ac:dyDescent="0.25">
      <c r="A29" s="110" t="s">
        <v>53</v>
      </c>
      <c r="B29" s="99">
        <f t="shared" si="1"/>
        <v>169.8</v>
      </c>
      <c r="C29" s="99">
        <f t="shared" si="1"/>
        <v>768.07999999999993</v>
      </c>
      <c r="D29" s="99">
        <f t="shared" si="2"/>
        <v>124.636</v>
      </c>
      <c r="E29" s="100">
        <f t="shared" si="0"/>
        <v>7.7673155200000004</v>
      </c>
      <c r="F29" s="101"/>
      <c r="G29" s="33">
        <f t="shared" si="4"/>
        <v>0</v>
      </c>
      <c r="H29" s="84"/>
      <c r="I29" s="84"/>
      <c r="J29" s="84"/>
      <c r="K29" s="84"/>
      <c r="L29" s="84"/>
      <c r="M29" s="84"/>
      <c r="N29" s="84"/>
      <c r="O29" s="84"/>
      <c r="P29" s="84"/>
      <c r="Q29" s="84"/>
      <c r="R29" s="84"/>
      <c r="S29" s="84"/>
      <c r="T29" s="84"/>
      <c r="U29" s="84"/>
      <c r="V29" s="84"/>
      <c r="W29" s="84"/>
      <c r="X29" s="84"/>
      <c r="Y29" s="84"/>
      <c r="Z29" s="84"/>
      <c r="AA29" s="84"/>
      <c r="AB29" s="84"/>
      <c r="AC29" s="84"/>
      <c r="AD29" s="84"/>
      <c r="AE29" s="84"/>
      <c r="AF29" s="84"/>
      <c r="AG29" s="84"/>
      <c r="AH29" s="84"/>
      <c r="AI29" s="84"/>
      <c r="AJ29" s="84"/>
      <c r="AK29" s="84"/>
      <c r="AL29" s="84"/>
      <c r="AM29" s="93"/>
      <c r="AN29" s="93"/>
      <c r="AO29" s="84"/>
      <c r="AP29" s="84"/>
      <c r="AQ29" s="84"/>
      <c r="AR29" s="84"/>
      <c r="AS29" s="84"/>
      <c r="AT29" s="84"/>
    </row>
    <row r="30" spans="1:46" s="90" customFormat="1" x14ac:dyDescent="0.25">
      <c r="A30" s="110" t="s">
        <v>54</v>
      </c>
      <c r="B30" s="99">
        <f t="shared" si="1"/>
        <v>186.78</v>
      </c>
      <c r="C30" s="99">
        <f t="shared" si="1"/>
        <v>881.74</v>
      </c>
      <c r="D30" s="99">
        <f t="shared" si="2"/>
        <v>150.45524999999998</v>
      </c>
      <c r="E30" s="100">
        <f t="shared" si="0"/>
        <v>9.3763711799999978</v>
      </c>
      <c r="F30" s="101"/>
      <c r="G30" s="33">
        <f t="shared" si="4"/>
        <v>0</v>
      </c>
      <c r="H30" s="84"/>
      <c r="I30" s="84"/>
      <c r="J30" s="84"/>
      <c r="K30" s="84"/>
      <c r="L30" s="84"/>
      <c r="M30" s="84"/>
      <c r="N30" s="84"/>
      <c r="O30" s="84"/>
      <c r="P30" s="84"/>
      <c r="Q30" s="84"/>
      <c r="R30" s="84"/>
      <c r="S30" s="84"/>
      <c r="T30" s="84"/>
      <c r="U30" s="84"/>
      <c r="V30" s="84"/>
      <c r="W30" s="84"/>
      <c r="X30" s="84"/>
      <c r="Y30" s="84"/>
      <c r="Z30" s="84"/>
      <c r="AA30" s="84"/>
      <c r="AB30" s="84"/>
      <c r="AC30" s="84"/>
      <c r="AD30" s="84"/>
      <c r="AE30" s="84"/>
      <c r="AF30" s="84"/>
      <c r="AG30" s="84"/>
      <c r="AH30" s="84"/>
      <c r="AI30" s="84"/>
      <c r="AJ30" s="84"/>
      <c r="AK30" s="84"/>
      <c r="AL30" s="84"/>
      <c r="AM30" s="93"/>
      <c r="AN30" s="93"/>
      <c r="AO30" s="84"/>
      <c r="AP30" s="84"/>
      <c r="AQ30" s="84"/>
      <c r="AR30" s="84"/>
      <c r="AS30" s="84"/>
      <c r="AT30" s="84"/>
    </row>
    <row r="31" spans="1:46" s="90" customFormat="1" x14ac:dyDescent="0.25">
      <c r="A31" s="110" t="s">
        <v>55</v>
      </c>
      <c r="B31" s="99">
        <f t="shared" si="1"/>
        <v>195.89999999999998</v>
      </c>
      <c r="C31" s="99">
        <f t="shared" si="1"/>
        <v>1104.42</v>
      </c>
      <c r="D31" s="99">
        <f t="shared" si="2"/>
        <v>188.00900000000001</v>
      </c>
      <c r="E31" s="100">
        <f t="shared" si="0"/>
        <v>11.71672088</v>
      </c>
      <c r="F31" s="101"/>
      <c r="G31" s="33">
        <f t="shared" si="4"/>
        <v>0</v>
      </c>
      <c r="H31" s="84"/>
      <c r="I31" s="84"/>
      <c r="J31" s="84"/>
      <c r="K31" s="84"/>
      <c r="L31" s="84"/>
      <c r="M31" s="84"/>
      <c r="N31" s="84"/>
      <c r="O31" s="84"/>
      <c r="P31" s="84"/>
      <c r="Q31" s="84"/>
      <c r="R31" s="84"/>
      <c r="S31" s="84"/>
      <c r="T31" s="84"/>
      <c r="U31" s="84"/>
      <c r="V31" s="84"/>
      <c r="W31" s="84"/>
      <c r="X31" s="84"/>
      <c r="Y31" s="84"/>
      <c r="Z31" s="84"/>
      <c r="AA31" s="84"/>
      <c r="AB31" s="84"/>
      <c r="AC31" s="84"/>
      <c r="AD31" s="84"/>
      <c r="AE31" s="84"/>
      <c r="AF31" s="84"/>
      <c r="AG31" s="84"/>
      <c r="AH31" s="84"/>
      <c r="AI31" s="84"/>
      <c r="AJ31" s="84"/>
      <c r="AK31" s="84"/>
      <c r="AL31" s="84"/>
      <c r="AM31" s="93"/>
      <c r="AN31" s="93"/>
      <c r="AO31" s="84"/>
      <c r="AP31" s="84"/>
      <c r="AQ31" s="84"/>
      <c r="AR31" s="84"/>
      <c r="AS31" s="84"/>
      <c r="AT31" s="84"/>
    </row>
    <row r="32" spans="1:46" s="90" customFormat="1" x14ac:dyDescent="0.25">
      <c r="A32" s="110" t="s">
        <v>56</v>
      </c>
      <c r="B32" s="99">
        <f t="shared" si="1"/>
        <v>214.05</v>
      </c>
      <c r="C32" s="99">
        <f t="shared" si="1"/>
        <v>1304.1600000000001</v>
      </c>
      <c r="D32" s="99">
        <f t="shared" si="2"/>
        <v>225.38024999999999</v>
      </c>
      <c r="E32" s="100">
        <f t="shared" si="0"/>
        <v>14.045697179999999</v>
      </c>
      <c r="F32" s="101"/>
      <c r="G32" s="33">
        <f t="shared" si="4"/>
        <v>0</v>
      </c>
      <c r="H32" s="84"/>
      <c r="I32" s="84"/>
      <c r="J32" s="84"/>
      <c r="K32" s="84"/>
      <c r="L32" s="84"/>
      <c r="M32" s="84"/>
      <c r="N32" s="84"/>
      <c r="O32" s="84"/>
      <c r="P32" s="84"/>
      <c r="Q32" s="84"/>
      <c r="R32" s="84"/>
      <c r="S32" s="84"/>
      <c r="T32" s="84"/>
      <c r="U32" s="84"/>
      <c r="V32" s="84"/>
      <c r="W32" s="84"/>
      <c r="X32" s="84"/>
      <c r="Y32" s="84"/>
      <c r="Z32" s="84"/>
      <c r="AA32" s="84"/>
      <c r="AB32" s="84"/>
      <c r="AC32" s="84"/>
      <c r="AD32" s="84"/>
      <c r="AE32" s="84"/>
      <c r="AF32" s="84"/>
      <c r="AG32" s="84"/>
      <c r="AH32" s="84"/>
      <c r="AI32" s="84"/>
      <c r="AJ32" s="84"/>
      <c r="AK32" s="84"/>
      <c r="AL32" s="84"/>
      <c r="AM32" s="93"/>
      <c r="AN32" s="93"/>
      <c r="AO32" s="84"/>
      <c r="AP32" s="84"/>
      <c r="AQ32" s="84"/>
      <c r="AR32" s="84"/>
      <c r="AS32" s="84"/>
      <c r="AT32" s="84"/>
    </row>
    <row r="33" spans="1:71" s="90" customFormat="1" x14ac:dyDescent="0.25">
      <c r="A33" s="110"/>
      <c r="B33" s="110"/>
      <c r="C33" s="110"/>
      <c r="D33" s="110"/>
      <c r="E33" s="110"/>
      <c r="F33" s="101"/>
      <c r="G33" s="84"/>
      <c r="H33" s="84"/>
      <c r="I33" s="84"/>
      <c r="J33" s="84"/>
      <c r="K33" s="84"/>
      <c r="L33" s="84"/>
      <c r="M33" s="84"/>
      <c r="N33" s="84"/>
      <c r="O33" s="84"/>
      <c r="P33" s="84"/>
      <c r="Q33" s="84"/>
      <c r="R33" s="84"/>
      <c r="S33" s="84"/>
      <c r="T33" s="84"/>
      <c r="U33" s="84"/>
      <c r="V33" s="84"/>
      <c r="W33" s="84"/>
      <c r="X33" s="84"/>
      <c r="Y33" s="84"/>
      <c r="Z33" s="84"/>
      <c r="AA33" s="84"/>
      <c r="AB33" s="84"/>
      <c r="AC33" s="84"/>
      <c r="AD33" s="84"/>
      <c r="AE33" s="84"/>
      <c r="AF33" s="84"/>
      <c r="AG33" s="84"/>
      <c r="AH33" s="84"/>
      <c r="AI33" s="84"/>
      <c r="AJ33" s="84"/>
      <c r="AK33" s="84"/>
      <c r="AL33" s="84"/>
      <c r="AM33" s="93"/>
      <c r="AN33" s="93"/>
      <c r="AO33" s="84"/>
      <c r="AP33" s="84"/>
      <c r="AQ33" s="84"/>
      <c r="AR33" s="84"/>
      <c r="AS33" s="84"/>
      <c r="AT33" s="84"/>
    </row>
    <row r="34" spans="1:71" s="90" customFormat="1" x14ac:dyDescent="0.25">
      <c r="H34" s="84" t="s">
        <v>66</v>
      </c>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84"/>
      <c r="AH34" s="84"/>
      <c r="AI34" s="84"/>
      <c r="AJ34" s="84"/>
      <c r="AK34" s="84"/>
      <c r="AL34" s="84"/>
      <c r="AM34" s="93"/>
      <c r="AN34" s="93"/>
      <c r="AO34" s="84" t="s">
        <v>67</v>
      </c>
      <c r="AP34" s="84"/>
      <c r="AQ34" s="84"/>
      <c r="AR34" s="84"/>
      <c r="AS34" s="84"/>
      <c r="AT34" s="84"/>
      <c r="AU34" s="84"/>
      <c r="AV34" s="84"/>
      <c r="AW34" s="84"/>
      <c r="AX34" s="84"/>
      <c r="AY34" s="84"/>
      <c r="AZ34" s="84"/>
      <c r="BA34" s="84"/>
      <c r="BB34" s="84"/>
      <c r="BC34" s="84"/>
      <c r="BD34" s="84"/>
      <c r="BE34" s="84"/>
      <c r="BF34" s="84"/>
      <c r="BG34" s="84"/>
      <c r="BH34" s="84"/>
      <c r="BI34" s="84"/>
    </row>
    <row r="35" spans="1:71" s="90" customFormat="1" ht="15.75" x14ac:dyDescent="0.25">
      <c r="A35" s="260" t="s">
        <v>34</v>
      </c>
      <c r="B35" s="260"/>
      <c r="C35" s="260"/>
      <c r="D35" s="260"/>
      <c r="E35" s="260"/>
      <c r="H35" s="115"/>
      <c r="I35" s="115" t="s">
        <v>40</v>
      </c>
      <c r="J35" s="115" t="s">
        <v>40</v>
      </c>
      <c r="K35" s="115" t="s">
        <v>40</v>
      </c>
      <c r="L35" s="115" t="s">
        <v>40</v>
      </c>
      <c r="M35" s="115" t="s">
        <v>40</v>
      </c>
      <c r="N35" s="115" t="s">
        <v>40</v>
      </c>
      <c r="O35" s="115" t="s">
        <v>40</v>
      </c>
      <c r="P35" s="115" t="s">
        <v>40</v>
      </c>
      <c r="Q35" s="115" t="s">
        <v>40</v>
      </c>
      <c r="R35" s="115" t="s">
        <v>40</v>
      </c>
      <c r="S35" s="115" t="s">
        <v>41</v>
      </c>
      <c r="T35" s="115" t="s">
        <v>41</v>
      </c>
      <c r="U35" s="115" t="s">
        <v>41</v>
      </c>
      <c r="V35" s="115" t="s">
        <v>41</v>
      </c>
      <c r="W35" s="115" t="s">
        <v>41</v>
      </c>
      <c r="X35" s="115" t="s">
        <v>41</v>
      </c>
      <c r="Y35" s="115" t="s">
        <v>41</v>
      </c>
      <c r="Z35" s="115" t="s">
        <v>41</v>
      </c>
      <c r="AA35" s="115" t="s">
        <v>41</v>
      </c>
      <c r="AB35" s="115" t="s">
        <v>41</v>
      </c>
      <c r="AC35" s="115" t="s">
        <v>42</v>
      </c>
      <c r="AD35" s="115" t="s">
        <v>42</v>
      </c>
      <c r="AE35" s="115" t="s">
        <v>42</v>
      </c>
      <c r="AF35" s="115" t="s">
        <v>42</v>
      </c>
      <c r="AG35" s="115" t="s">
        <v>42</v>
      </c>
      <c r="AH35" s="115" t="s">
        <v>42</v>
      </c>
      <c r="AI35" s="115" t="s">
        <v>42</v>
      </c>
      <c r="AJ35" s="115" t="s">
        <v>42</v>
      </c>
      <c r="AK35" s="115" t="s">
        <v>42</v>
      </c>
      <c r="AL35" s="115" t="s">
        <v>42</v>
      </c>
      <c r="AM35" s="93"/>
      <c r="AN35" s="93"/>
      <c r="AO35" s="115"/>
      <c r="AP35" s="115" t="s">
        <v>40</v>
      </c>
      <c r="AQ35" s="115" t="s">
        <v>40</v>
      </c>
      <c r="AR35" s="115" t="s">
        <v>40</v>
      </c>
      <c r="AS35" s="115" t="s">
        <v>40</v>
      </c>
      <c r="AT35" s="115" t="s">
        <v>40</v>
      </c>
      <c r="AU35" s="115" t="s">
        <v>40</v>
      </c>
      <c r="AV35" s="115" t="s">
        <v>40</v>
      </c>
      <c r="AW35" s="115" t="s">
        <v>40</v>
      </c>
      <c r="AX35" s="115" t="s">
        <v>40</v>
      </c>
      <c r="AY35" s="115" t="s">
        <v>40</v>
      </c>
      <c r="AZ35" s="115" t="s">
        <v>41</v>
      </c>
      <c r="BA35" s="115" t="s">
        <v>41</v>
      </c>
      <c r="BB35" s="115" t="s">
        <v>41</v>
      </c>
      <c r="BC35" s="115" t="s">
        <v>41</v>
      </c>
      <c r="BD35" s="115" t="s">
        <v>41</v>
      </c>
      <c r="BE35" s="115" t="s">
        <v>41</v>
      </c>
      <c r="BF35" s="115" t="s">
        <v>41</v>
      </c>
      <c r="BG35" s="115" t="s">
        <v>41</v>
      </c>
      <c r="BH35" s="115" t="s">
        <v>41</v>
      </c>
      <c r="BI35" s="115" t="s">
        <v>41</v>
      </c>
      <c r="BJ35" s="115" t="s">
        <v>42</v>
      </c>
      <c r="BK35" s="115" t="s">
        <v>42</v>
      </c>
      <c r="BL35" s="115" t="s">
        <v>42</v>
      </c>
      <c r="BM35" s="115" t="s">
        <v>42</v>
      </c>
      <c r="BN35" s="115" t="s">
        <v>42</v>
      </c>
      <c r="BO35" s="115" t="s">
        <v>42</v>
      </c>
      <c r="BP35" s="115" t="s">
        <v>42</v>
      </c>
      <c r="BQ35" s="115" t="s">
        <v>42</v>
      </c>
      <c r="BR35" s="115" t="s">
        <v>42</v>
      </c>
      <c r="BS35" s="115" t="s">
        <v>42</v>
      </c>
    </row>
    <row r="36" spans="1:71" s="90" customFormat="1" ht="45.75" thickBot="1" x14ac:dyDescent="0.3">
      <c r="A36" s="85" t="s">
        <v>4</v>
      </c>
      <c r="B36" s="104" t="s">
        <v>17</v>
      </c>
      <c r="C36" s="104" t="s">
        <v>5</v>
      </c>
      <c r="D36" s="103" t="s">
        <v>0</v>
      </c>
      <c r="E36" s="104" t="s">
        <v>7</v>
      </c>
      <c r="H36" s="28" t="s">
        <v>4</v>
      </c>
      <c r="I36" s="28" t="s">
        <v>43</v>
      </c>
      <c r="J36" s="28" t="s">
        <v>44</v>
      </c>
      <c r="K36" s="28" t="s">
        <v>57</v>
      </c>
      <c r="L36" s="28" t="s">
        <v>50</v>
      </c>
      <c r="M36" s="28" t="s">
        <v>47</v>
      </c>
      <c r="N36" s="28" t="s">
        <v>48</v>
      </c>
      <c r="O36" s="28" t="s">
        <v>46</v>
      </c>
      <c r="P36" s="28" t="s">
        <v>51</v>
      </c>
      <c r="Q36" s="28" t="s">
        <v>49</v>
      </c>
      <c r="R36" s="28" t="s">
        <v>45</v>
      </c>
      <c r="S36" s="28" t="s">
        <v>43</v>
      </c>
      <c r="T36" s="28" t="s">
        <v>44</v>
      </c>
      <c r="U36" s="28" t="s">
        <v>57</v>
      </c>
      <c r="V36" s="28" t="s">
        <v>50</v>
      </c>
      <c r="W36" s="28" t="s">
        <v>47</v>
      </c>
      <c r="X36" s="28" t="s">
        <v>48</v>
      </c>
      <c r="Y36" s="28" t="s">
        <v>46</v>
      </c>
      <c r="Z36" s="28" t="s">
        <v>51</v>
      </c>
      <c r="AA36" s="28" t="s">
        <v>49</v>
      </c>
      <c r="AB36" s="28" t="s">
        <v>45</v>
      </c>
      <c r="AC36" s="28" t="s">
        <v>43</v>
      </c>
      <c r="AD36" s="28" t="s">
        <v>44</v>
      </c>
      <c r="AE36" s="28" t="s">
        <v>57</v>
      </c>
      <c r="AF36" s="28" t="s">
        <v>50</v>
      </c>
      <c r="AG36" s="28" t="s">
        <v>47</v>
      </c>
      <c r="AH36" s="28" t="s">
        <v>48</v>
      </c>
      <c r="AI36" s="28" t="s">
        <v>46</v>
      </c>
      <c r="AJ36" s="28" t="s">
        <v>51</v>
      </c>
      <c r="AK36" s="28" t="s">
        <v>49</v>
      </c>
      <c r="AL36" s="28" t="s">
        <v>45</v>
      </c>
      <c r="AM36" s="93"/>
      <c r="AN36" s="93"/>
      <c r="AO36" s="28" t="s">
        <v>4</v>
      </c>
      <c r="AP36" s="28" t="s">
        <v>43</v>
      </c>
      <c r="AQ36" s="28" t="s">
        <v>44</v>
      </c>
      <c r="AR36" s="28" t="s">
        <v>57</v>
      </c>
      <c r="AS36" s="28" t="s">
        <v>50</v>
      </c>
      <c r="AT36" s="28" t="s">
        <v>47</v>
      </c>
      <c r="AU36" s="28" t="s">
        <v>48</v>
      </c>
      <c r="AV36" s="28" t="s">
        <v>46</v>
      </c>
      <c r="AW36" s="28" t="s">
        <v>51</v>
      </c>
      <c r="AX36" s="28" t="s">
        <v>49</v>
      </c>
      <c r="AY36" s="28" t="s">
        <v>45</v>
      </c>
      <c r="AZ36" s="28" t="s">
        <v>43</v>
      </c>
      <c r="BA36" s="28" t="s">
        <v>44</v>
      </c>
      <c r="BB36" s="28" t="s">
        <v>57</v>
      </c>
      <c r="BC36" s="28" t="s">
        <v>50</v>
      </c>
      <c r="BD36" s="28" t="s">
        <v>47</v>
      </c>
      <c r="BE36" s="28" t="s">
        <v>48</v>
      </c>
      <c r="BF36" s="28" t="s">
        <v>46</v>
      </c>
      <c r="BG36" s="28" t="s">
        <v>51</v>
      </c>
      <c r="BH36" s="28" t="s">
        <v>49</v>
      </c>
      <c r="BI36" s="28" t="s">
        <v>45</v>
      </c>
      <c r="BJ36" s="28" t="s">
        <v>43</v>
      </c>
      <c r="BK36" s="28" t="s">
        <v>44</v>
      </c>
      <c r="BL36" s="28" t="s">
        <v>57</v>
      </c>
      <c r="BM36" s="28" t="s">
        <v>50</v>
      </c>
      <c r="BN36" s="28" t="s">
        <v>47</v>
      </c>
      <c r="BO36" s="28" t="s">
        <v>48</v>
      </c>
      <c r="BP36" s="28" t="s">
        <v>46</v>
      </c>
      <c r="BQ36" s="28" t="s">
        <v>51</v>
      </c>
      <c r="BR36" s="28" t="s">
        <v>49</v>
      </c>
      <c r="BS36" s="28" t="s">
        <v>45</v>
      </c>
    </row>
    <row r="37" spans="1:71" s="90" customFormat="1" x14ac:dyDescent="0.25">
      <c r="A37" s="110" t="s">
        <v>9</v>
      </c>
      <c r="B37" s="110">
        <f>IF($D$5="P",S37+T37+U37,SUM(S37:AB37))</f>
        <v>175.61999999999998</v>
      </c>
      <c r="C37" s="110">
        <f>IF($D$5="P",SUM(I37:K37),SUM(I37:R37))</f>
        <v>902.91999999999985</v>
      </c>
      <c r="D37" s="110">
        <f>IF($D$5="P",$B$8*SUM(I37:K37)+$B$9*SUM(I55:K55),$B$8*SUM(I37:R37)+$B$9*SUM(I55:R55))</f>
        <v>442.83799999999991</v>
      </c>
      <c r="E37" s="110">
        <f t="shared" ref="E37:E50" si="5">D37*$B$5</f>
        <v>27597.664159999993</v>
      </c>
      <c r="H37" s="87" t="s">
        <v>9</v>
      </c>
      <c r="I37" s="87">
        <f>'Stage 2_SMFL'!I37</f>
        <v>342.09</v>
      </c>
      <c r="J37" s="87">
        <f>'Stage 2_SMFL'!J37</f>
        <v>549.29</v>
      </c>
      <c r="K37" s="87">
        <f>'Stage 2_SMFL'!K37</f>
        <v>0</v>
      </c>
      <c r="L37" s="87">
        <f>'Stage 2_SMFL'!L37</f>
        <v>0</v>
      </c>
      <c r="M37" s="87">
        <f>'Stage 2_SMFL'!M37</f>
        <v>0</v>
      </c>
      <c r="N37" s="87">
        <f>'Stage 2_SMFL'!N37</f>
        <v>11.54</v>
      </c>
      <c r="O37" s="87">
        <f>'Stage 2_SMFL'!O37</f>
        <v>0</v>
      </c>
      <c r="P37" s="87">
        <f>'Stage 2_SMFL'!P37</f>
        <v>0</v>
      </c>
      <c r="Q37" s="87">
        <f>'Stage 2_SMFL'!Q37</f>
        <v>0</v>
      </c>
      <c r="R37" s="87">
        <f>'Stage 2_SMFL'!R37</f>
        <v>0</v>
      </c>
      <c r="S37" s="87">
        <f>'Stage 2_SMFL'!S37</f>
        <v>67.63</v>
      </c>
      <c r="T37" s="87">
        <f>'Stage 2_SMFL'!T37</f>
        <v>96.45</v>
      </c>
      <c r="U37" s="87">
        <f>'Stage 2_SMFL'!U37</f>
        <v>0</v>
      </c>
      <c r="V37" s="87">
        <f>'Stage 2_SMFL'!V37</f>
        <v>0</v>
      </c>
      <c r="W37" s="87">
        <f>'Stage 2_SMFL'!W37</f>
        <v>0</v>
      </c>
      <c r="X37" s="87">
        <f>'Stage 2_SMFL'!X37</f>
        <v>11.54</v>
      </c>
      <c r="Y37" s="87">
        <f>'Stage 2_SMFL'!Y37</f>
        <v>0</v>
      </c>
      <c r="Z37" s="87">
        <f>'Stage 2_SMFL'!Z37</f>
        <v>0</v>
      </c>
      <c r="AA37" s="87">
        <f>'Stage 2_SMFL'!AA37</f>
        <v>0</v>
      </c>
      <c r="AB37" s="87">
        <f>'Stage 2_SMFL'!AB37</f>
        <v>0</v>
      </c>
      <c r="AC37" s="87">
        <f>'Stage 2_SMFL'!AC37</f>
        <v>8</v>
      </c>
      <c r="AD37" s="87">
        <f>'Stage 2_SMFL'!AD37</f>
        <v>11</v>
      </c>
      <c r="AE37" s="87">
        <f>'Stage 2_SMFL'!AE37</f>
        <v>0</v>
      </c>
      <c r="AF37" s="87">
        <f>'Stage 2_SMFL'!AF37</f>
        <v>0</v>
      </c>
      <c r="AG37" s="87">
        <f>'Stage 2_SMFL'!AG37</f>
        <v>0</v>
      </c>
      <c r="AH37" s="87">
        <f>'Stage 2_SMFL'!AH37</f>
        <v>1</v>
      </c>
      <c r="AI37" s="87">
        <f>'Stage 2_SMFL'!AI37</f>
        <v>0</v>
      </c>
      <c r="AJ37" s="87">
        <f>'Stage 2_SMFL'!AJ37</f>
        <v>0</v>
      </c>
      <c r="AK37" s="87">
        <f>'Stage 2_SMFL'!AK37</f>
        <v>0</v>
      </c>
      <c r="AL37" s="87">
        <f>'Stage 2_SMFL'!AL37</f>
        <v>0</v>
      </c>
      <c r="AM37" s="93"/>
      <c r="AN37" s="93"/>
      <c r="AO37" s="87" t="s">
        <v>9</v>
      </c>
      <c r="AP37" s="87">
        <f>'Stage 2_SMFL'!AP37</f>
        <v>342.09</v>
      </c>
      <c r="AQ37" s="87">
        <f>'Stage 2_SMFL'!AQ37</f>
        <v>549.29</v>
      </c>
      <c r="AR37" s="87">
        <f>'Stage 2_SMFL'!AR37</f>
        <v>0</v>
      </c>
      <c r="AS37" s="87">
        <f>'Stage 2_SMFL'!AS37</f>
        <v>0</v>
      </c>
      <c r="AT37" s="87">
        <f>'Stage 2_SMFL'!AT37</f>
        <v>0</v>
      </c>
      <c r="AU37" s="87">
        <f>'Stage 2_SMFL'!AU37</f>
        <v>11.54</v>
      </c>
      <c r="AV37" s="87">
        <f>'Stage 2_SMFL'!AV37</f>
        <v>0</v>
      </c>
      <c r="AW37" s="87">
        <f>'Stage 2_SMFL'!AW37</f>
        <v>0</v>
      </c>
      <c r="AX37" s="87">
        <f>'Stage 2_SMFL'!AX37</f>
        <v>0</v>
      </c>
      <c r="AY37" s="87">
        <f>'Stage 2_SMFL'!AY37</f>
        <v>0</v>
      </c>
      <c r="AZ37" s="87">
        <f>'Stage 2_SMFL'!AZ37</f>
        <v>67.63</v>
      </c>
      <c r="BA37" s="87">
        <f>'Stage 2_SMFL'!BA37</f>
        <v>96.45</v>
      </c>
      <c r="BB37" s="87">
        <f>'Stage 2_SMFL'!BB37</f>
        <v>0</v>
      </c>
      <c r="BC37" s="87">
        <f>'Stage 2_SMFL'!BC37</f>
        <v>0</v>
      </c>
      <c r="BD37" s="87">
        <f>'Stage 2_SMFL'!BD37</f>
        <v>0</v>
      </c>
      <c r="BE37" s="87">
        <f>'Stage 2_SMFL'!BE37</f>
        <v>11.54</v>
      </c>
      <c r="BF37" s="87">
        <f>'Stage 2_SMFL'!BF37</f>
        <v>0</v>
      </c>
      <c r="BG37" s="87">
        <f>'Stage 2_SMFL'!BG37</f>
        <v>0</v>
      </c>
      <c r="BH37" s="87">
        <f>'Stage 2_SMFL'!BH37</f>
        <v>0</v>
      </c>
      <c r="BI37" s="87">
        <f>'Stage 2_SMFL'!BI37</f>
        <v>0</v>
      </c>
      <c r="BJ37" s="87">
        <f>'Stage 2_SMFL'!BJ37</f>
        <v>8</v>
      </c>
      <c r="BK37" s="87">
        <f>'Stage 2_SMFL'!BK37</f>
        <v>11</v>
      </c>
      <c r="BL37" s="87">
        <f>'Stage 2_SMFL'!BL37</f>
        <v>0</v>
      </c>
      <c r="BM37" s="87">
        <f>'Stage 2_SMFL'!BM37</f>
        <v>0</v>
      </c>
      <c r="BN37" s="87">
        <f>'Stage 2_SMFL'!BN37</f>
        <v>0</v>
      </c>
      <c r="BO37" s="87">
        <f>'Stage 2_SMFL'!BO37</f>
        <v>1</v>
      </c>
      <c r="BP37" s="87">
        <f>'Stage 2_SMFL'!BP37</f>
        <v>0</v>
      </c>
      <c r="BQ37" s="87">
        <f>'Stage 2_SMFL'!BQ37</f>
        <v>0</v>
      </c>
      <c r="BR37" s="87">
        <f>'Stage 2_SMFL'!BR37</f>
        <v>0</v>
      </c>
      <c r="BS37" s="87">
        <f>'Stage 2_SMFL'!BS37</f>
        <v>0</v>
      </c>
    </row>
    <row r="38" spans="1:71" s="90" customFormat="1" x14ac:dyDescent="0.25">
      <c r="A38" s="110" t="s">
        <v>10</v>
      </c>
      <c r="B38" s="110">
        <f t="shared" ref="B38:B50" si="6">IF($D$5="P",S38+T38+U38,SUM(S38:AB38))</f>
        <v>157.19</v>
      </c>
      <c r="C38" s="110">
        <f t="shared" ref="C38:C50" si="7">IF($D$5="P",SUM(I38:K38),SUM(I38:R38))</f>
        <v>603.97</v>
      </c>
      <c r="D38" s="110">
        <f t="shared" ref="D38:D50" si="8">IF($D$5="P",$B$8*SUM(I38:K38)+$B$9*SUM(I56:K56),$B$8*SUM(I38:R38)+$B$9*SUM(I56:R56))</f>
        <v>278.95999999999998</v>
      </c>
      <c r="E38" s="110">
        <f t="shared" si="5"/>
        <v>17384.787199999999</v>
      </c>
      <c r="H38" s="115" t="s">
        <v>10</v>
      </c>
      <c r="I38" s="87">
        <v>536.41999999999996</v>
      </c>
      <c r="J38" s="87">
        <v>52.73</v>
      </c>
      <c r="K38" s="87">
        <f>'Stage 2_SMFL'!K38</f>
        <v>0</v>
      </c>
      <c r="L38" s="87">
        <f>'Stage 2_SMFL'!L38</f>
        <v>0</v>
      </c>
      <c r="M38" s="87">
        <f>'Stage 2_SMFL'!M38</f>
        <v>0</v>
      </c>
      <c r="N38" s="87">
        <f>'Stage 2_SMFL'!N38</f>
        <v>14.82</v>
      </c>
      <c r="O38" s="87">
        <f>'Stage 2_SMFL'!O38</f>
        <v>0</v>
      </c>
      <c r="P38" s="87">
        <f>'Stage 2_SMFL'!P38</f>
        <v>0</v>
      </c>
      <c r="Q38" s="87">
        <f>'Stage 2_SMFL'!Q38</f>
        <v>0</v>
      </c>
      <c r="R38" s="87">
        <f>'Stage 2_SMFL'!R38</f>
        <v>0</v>
      </c>
      <c r="S38" s="87">
        <v>121.88</v>
      </c>
      <c r="T38" s="87">
        <v>20.49</v>
      </c>
      <c r="U38" s="87">
        <f>'Stage 2_SMFL'!U38</f>
        <v>0</v>
      </c>
      <c r="V38" s="87">
        <f>'Stage 2_SMFL'!V38</f>
        <v>0</v>
      </c>
      <c r="W38" s="87">
        <f>'Stage 2_SMFL'!W38</f>
        <v>0</v>
      </c>
      <c r="X38" s="87">
        <f>'Stage 2_SMFL'!X38</f>
        <v>14.82</v>
      </c>
      <c r="Y38" s="87">
        <f>'Stage 2_SMFL'!Y38</f>
        <v>0</v>
      </c>
      <c r="Z38" s="87">
        <f>'Stage 2_SMFL'!Z38</f>
        <v>0</v>
      </c>
      <c r="AA38" s="87">
        <f>'Stage 2_SMFL'!AA38</f>
        <v>0</v>
      </c>
      <c r="AB38" s="87">
        <f>'Stage 2_SMFL'!AB38</f>
        <v>0</v>
      </c>
      <c r="AC38" s="87">
        <v>7</v>
      </c>
      <c r="AD38" s="87">
        <v>4</v>
      </c>
      <c r="AE38" s="87">
        <f>'Stage 2_SMFL'!AE38</f>
        <v>0</v>
      </c>
      <c r="AF38" s="87">
        <f>'Stage 2_SMFL'!AF38</f>
        <v>0</v>
      </c>
      <c r="AG38" s="87">
        <f>'Stage 2_SMFL'!AG38</f>
        <v>0</v>
      </c>
      <c r="AH38" s="87">
        <f>'Stage 2_SMFL'!AH38</f>
        <v>1</v>
      </c>
      <c r="AI38" s="87">
        <f>'Stage 2_SMFL'!AI38</f>
        <v>0</v>
      </c>
      <c r="AJ38" s="87">
        <f>'Stage 2_SMFL'!AJ38</f>
        <v>0</v>
      </c>
      <c r="AK38" s="87">
        <f>'Stage 2_SMFL'!AK38</f>
        <v>0</v>
      </c>
      <c r="AL38" s="87">
        <f>'Stage 2_SMFL'!AL38</f>
        <v>0</v>
      </c>
      <c r="AM38" s="93"/>
      <c r="AN38" s="93"/>
      <c r="AO38" s="115" t="s">
        <v>10</v>
      </c>
      <c r="AP38" s="87">
        <v>536.41999999999996</v>
      </c>
      <c r="AQ38" s="87">
        <v>52.73</v>
      </c>
      <c r="AR38" s="87">
        <v>0</v>
      </c>
      <c r="AS38" s="87">
        <v>0</v>
      </c>
      <c r="AT38" s="87">
        <v>0</v>
      </c>
      <c r="AU38" s="87">
        <v>14.82</v>
      </c>
      <c r="AV38" s="87">
        <v>0</v>
      </c>
      <c r="AW38" s="87">
        <v>0</v>
      </c>
      <c r="AX38" s="87">
        <v>0</v>
      </c>
      <c r="AY38" s="87">
        <v>0</v>
      </c>
      <c r="AZ38" s="87">
        <v>121.88</v>
      </c>
      <c r="BA38" s="87">
        <v>20.49</v>
      </c>
      <c r="BB38" s="87">
        <v>0</v>
      </c>
      <c r="BC38" s="87">
        <v>0</v>
      </c>
      <c r="BD38" s="87">
        <v>0</v>
      </c>
      <c r="BE38" s="87">
        <v>14.82</v>
      </c>
      <c r="BF38" s="87">
        <v>0</v>
      </c>
      <c r="BG38" s="87">
        <v>0</v>
      </c>
      <c r="BH38" s="87">
        <v>0</v>
      </c>
      <c r="BI38" s="87">
        <v>0</v>
      </c>
      <c r="BJ38" s="87">
        <v>7</v>
      </c>
      <c r="BK38" s="87">
        <v>4</v>
      </c>
      <c r="BL38" s="87">
        <v>0</v>
      </c>
      <c r="BM38" s="87">
        <v>0</v>
      </c>
      <c r="BN38" s="87">
        <v>0</v>
      </c>
      <c r="BO38" s="87">
        <v>1</v>
      </c>
      <c r="BP38" s="87">
        <v>0</v>
      </c>
      <c r="BQ38" s="87">
        <v>0</v>
      </c>
      <c r="BR38" s="87">
        <v>0</v>
      </c>
      <c r="BS38" s="87">
        <v>0</v>
      </c>
    </row>
    <row r="39" spans="1:71" s="90" customFormat="1" x14ac:dyDescent="0.25">
      <c r="A39" s="110" t="s">
        <v>11</v>
      </c>
      <c r="B39" s="110">
        <f t="shared" si="6"/>
        <v>0.15</v>
      </c>
      <c r="C39" s="110">
        <f t="shared" si="7"/>
        <v>0.15</v>
      </c>
      <c r="D39" s="110">
        <f t="shared" si="8"/>
        <v>4.4999999999999998E-2</v>
      </c>
      <c r="E39" s="110">
        <f t="shared" si="5"/>
        <v>2.8043999999999998</v>
      </c>
      <c r="H39" s="115" t="s">
        <v>11</v>
      </c>
      <c r="I39" s="87">
        <f>'Stage 2_SMFL'!I39</f>
        <v>0</v>
      </c>
      <c r="J39" s="87">
        <v>0</v>
      </c>
      <c r="K39" s="87">
        <f>'Stage 2_SMFL'!K39</f>
        <v>0</v>
      </c>
      <c r="L39" s="87">
        <f>'Stage 2_SMFL'!L39</f>
        <v>0</v>
      </c>
      <c r="M39" s="87">
        <f>'Stage 2_SMFL'!M39</f>
        <v>0</v>
      </c>
      <c r="N39" s="87">
        <f>'Stage 2_SMFL'!N39</f>
        <v>0</v>
      </c>
      <c r="O39" s="87">
        <f>'Stage 2_SMFL'!O39</f>
        <v>0</v>
      </c>
      <c r="P39" s="87">
        <f>'Stage 2_SMFL'!P39</f>
        <v>0</v>
      </c>
      <c r="Q39" s="87">
        <f>'Stage 2_SMFL'!Q39</f>
        <v>0.15</v>
      </c>
      <c r="R39" s="87">
        <f>'Stage 2_SMFL'!R39</f>
        <v>0</v>
      </c>
      <c r="S39" s="87">
        <f>'Stage 2_SMFL'!S39</f>
        <v>0</v>
      </c>
      <c r="T39" s="87">
        <v>0</v>
      </c>
      <c r="U39" s="87">
        <f>'Stage 2_SMFL'!U39</f>
        <v>0</v>
      </c>
      <c r="V39" s="87">
        <f>'Stage 2_SMFL'!V39</f>
        <v>0</v>
      </c>
      <c r="W39" s="87">
        <f>'Stage 2_SMFL'!W39</f>
        <v>0</v>
      </c>
      <c r="X39" s="87">
        <f>'Stage 2_SMFL'!X39</f>
        <v>0</v>
      </c>
      <c r="Y39" s="87">
        <f>'Stage 2_SMFL'!Y39</f>
        <v>0</v>
      </c>
      <c r="Z39" s="87">
        <f>'Stage 2_SMFL'!Z39</f>
        <v>0</v>
      </c>
      <c r="AA39" s="87">
        <f>'Stage 2_SMFL'!AA39</f>
        <v>0.15</v>
      </c>
      <c r="AB39" s="87">
        <f>'Stage 2_SMFL'!AB39</f>
        <v>0</v>
      </c>
      <c r="AC39" s="87">
        <f>'Stage 2_SMFL'!AC39</f>
        <v>0</v>
      </c>
      <c r="AD39" s="87">
        <v>0</v>
      </c>
      <c r="AE39" s="87">
        <f>'Stage 2_SMFL'!AE39</f>
        <v>0</v>
      </c>
      <c r="AF39" s="87">
        <f>'Stage 2_SMFL'!AF39</f>
        <v>0</v>
      </c>
      <c r="AG39" s="87">
        <f>'Stage 2_SMFL'!AG39</f>
        <v>0</v>
      </c>
      <c r="AH39" s="87">
        <f>'Stage 2_SMFL'!AH39</f>
        <v>0</v>
      </c>
      <c r="AI39" s="87">
        <f>'Stage 2_SMFL'!AI39</f>
        <v>0</v>
      </c>
      <c r="AJ39" s="87">
        <f>'Stage 2_SMFL'!AJ39</f>
        <v>0</v>
      </c>
      <c r="AK39" s="87">
        <f>'Stage 2_SMFL'!AK39</f>
        <v>1</v>
      </c>
      <c r="AL39" s="87">
        <f>'Stage 2_SMFL'!AL39</f>
        <v>0</v>
      </c>
      <c r="AM39" s="93"/>
      <c r="AN39" s="93"/>
      <c r="AO39" s="115" t="s">
        <v>11</v>
      </c>
      <c r="AP39" s="87">
        <v>623.64</v>
      </c>
      <c r="AQ39" s="87">
        <v>108.6</v>
      </c>
      <c r="AR39" s="87">
        <f>'Stage 2_SMFL'!AR39</f>
        <v>0</v>
      </c>
      <c r="AS39" s="87">
        <f>'Stage 2_SMFL'!AS39</f>
        <v>0</v>
      </c>
      <c r="AT39" s="87">
        <f>'Stage 2_SMFL'!AT39</f>
        <v>0</v>
      </c>
      <c r="AU39" s="87">
        <f>'Stage 2_SMFL'!AU39</f>
        <v>18.079999999999998</v>
      </c>
      <c r="AV39" s="87">
        <f>'Stage 2_SMFL'!AV39</f>
        <v>0</v>
      </c>
      <c r="AW39" s="87">
        <f>'Stage 2_SMFL'!AW39</f>
        <v>0</v>
      </c>
      <c r="AX39" s="87">
        <f>'Stage 2_SMFL'!AX39</f>
        <v>0</v>
      </c>
      <c r="AY39" s="87">
        <f>'Stage 2_SMFL'!AY39</f>
        <v>0</v>
      </c>
      <c r="AZ39" s="87">
        <v>137.19</v>
      </c>
      <c r="BA39" s="87">
        <v>32.49</v>
      </c>
      <c r="BB39" s="87">
        <f>'Stage 2_SMFL'!BB39</f>
        <v>0</v>
      </c>
      <c r="BC39" s="87">
        <f>'Stage 2_SMFL'!BC39</f>
        <v>0</v>
      </c>
      <c r="BD39" s="87">
        <f>'Stage 2_SMFL'!BD39</f>
        <v>0</v>
      </c>
      <c r="BE39" s="87">
        <f>'Stage 2_SMFL'!BE39</f>
        <v>18.079999999999998</v>
      </c>
      <c r="BF39" s="87">
        <f>'Stage 2_SMFL'!BF39</f>
        <v>0</v>
      </c>
      <c r="BG39" s="87">
        <f>'Stage 2_SMFL'!BG39</f>
        <v>0</v>
      </c>
      <c r="BH39" s="87">
        <f>'Stage 2_SMFL'!BH39</f>
        <v>0</v>
      </c>
      <c r="BI39" s="87">
        <f>'Stage 2_SMFL'!BI39</f>
        <v>0</v>
      </c>
      <c r="BJ39" s="87">
        <v>7</v>
      </c>
      <c r="BK39" s="87">
        <v>5</v>
      </c>
      <c r="BL39" s="87">
        <f>'Stage 2_SMFL'!BL39</f>
        <v>0</v>
      </c>
      <c r="BM39" s="87">
        <f>'Stage 2_SMFL'!BM39</f>
        <v>0</v>
      </c>
      <c r="BN39" s="87">
        <f>'Stage 2_SMFL'!BN39</f>
        <v>0</v>
      </c>
      <c r="BO39" s="87">
        <f>'Stage 2_SMFL'!BO39</f>
        <v>1</v>
      </c>
      <c r="BP39" s="87">
        <f>'Stage 2_SMFL'!BP39</f>
        <v>0</v>
      </c>
      <c r="BQ39" s="87">
        <f>'Stage 2_SMFL'!BQ39</f>
        <v>0</v>
      </c>
      <c r="BR39" s="87">
        <f>'Stage 2_SMFL'!BR39</f>
        <v>0</v>
      </c>
      <c r="BS39" s="87">
        <f>'Stage 2_SMFL'!BS39</f>
        <v>0</v>
      </c>
    </row>
    <row r="40" spans="1:71" s="90" customFormat="1" x14ac:dyDescent="0.25">
      <c r="A40" s="110" t="s">
        <v>12</v>
      </c>
      <c r="B40" s="110">
        <f t="shared" si="6"/>
        <v>2.9</v>
      </c>
      <c r="C40" s="110">
        <f t="shared" si="7"/>
        <v>2.9</v>
      </c>
      <c r="D40" s="110">
        <f t="shared" si="8"/>
        <v>0.87</v>
      </c>
      <c r="E40" s="110">
        <f t="shared" si="5"/>
        <v>54.218400000000003</v>
      </c>
      <c r="F40" s="84"/>
      <c r="H40" s="115" t="s">
        <v>12</v>
      </c>
      <c r="I40" s="115">
        <v>0</v>
      </c>
      <c r="J40" s="115">
        <v>0</v>
      </c>
      <c r="K40" s="115">
        <v>0</v>
      </c>
      <c r="L40" s="115">
        <v>0</v>
      </c>
      <c r="M40" s="115">
        <v>0</v>
      </c>
      <c r="N40" s="115">
        <v>0</v>
      </c>
      <c r="O40" s="115">
        <v>2.9</v>
      </c>
      <c r="P40" s="115">
        <v>0</v>
      </c>
      <c r="Q40" s="115">
        <v>0</v>
      </c>
      <c r="R40" s="115">
        <v>0</v>
      </c>
      <c r="S40" s="115">
        <v>0</v>
      </c>
      <c r="T40" s="115">
        <v>0</v>
      </c>
      <c r="U40" s="115">
        <v>0</v>
      </c>
      <c r="V40" s="115">
        <v>0</v>
      </c>
      <c r="W40" s="115">
        <v>0</v>
      </c>
      <c r="X40" s="115">
        <v>0</v>
      </c>
      <c r="Y40" s="115">
        <v>2.9</v>
      </c>
      <c r="Z40" s="115">
        <v>0</v>
      </c>
      <c r="AA40" s="115">
        <v>0</v>
      </c>
      <c r="AB40" s="115">
        <v>0</v>
      </c>
      <c r="AC40" s="115">
        <v>0</v>
      </c>
      <c r="AD40" s="115">
        <v>0</v>
      </c>
      <c r="AE40" s="115">
        <v>0</v>
      </c>
      <c r="AF40" s="115">
        <v>0</v>
      </c>
      <c r="AG40" s="115">
        <v>0</v>
      </c>
      <c r="AH40" s="115">
        <v>0</v>
      </c>
      <c r="AI40" s="115">
        <v>1</v>
      </c>
      <c r="AJ40" s="115">
        <v>0</v>
      </c>
      <c r="AK40" s="115">
        <v>0</v>
      </c>
      <c r="AL40" s="115">
        <v>0</v>
      </c>
      <c r="AM40" s="93"/>
      <c r="AN40" s="93"/>
      <c r="AO40" s="115" t="s">
        <v>12</v>
      </c>
      <c r="AP40" s="115">
        <v>0</v>
      </c>
      <c r="AQ40" s="115">
        <v>249.97</v>
      </c>
      <c r="AR40" s="115">
        <v>0</v>
      </c>
      <c r="AS40" s="115">
        <v>0</v>
      </c>
      <c r="AT40" s="115">
        <v>0</v>
      </c>
      <c r="AU40" s="115">
        <v>17.940000000000001</v>
      </c>
      <c r="AV40" s="115">
        <v>0</v>
      </c>
      <c r="AW40" s="115">
        <v>0</v>
      </c>
      <c r="AX40" s="115">
        <v>0</v>
      </c>
      <c r="AY40" s="115">
        <v>0</v>
      </c>
      <c r="AZ40" s="115">
        <v>0</v>
      </c>
      <c r="BA40" s="115">
        <v>57.39</v>
      </c>
      <c r="BB40" s="115">
        <v>0</v>
      </c>
      <c r="BC40" s="115">
        <v>0</v>
      </c>
      <c r="BD40" s="115">
        <v>0</v>
      </c>
      <c r="BE40" s="115">
        <v>17.940000000000001</v>
      </c>
      <c r="BF40" s="115">
        <v>0</v>
      </c>
      <c r="BG40" s="115">
        <v>0</v>
      </c>
      <c r="BH40" s="115">
        <v>0</v>
      </c>
      <c r="BI40" s="115">
        <v>0</v>
      </c>
      <c r="BJ40" s="115">
        <v>0</v>
      </c>
      <c r="BK40" s="115">
        <v>6</v>
      </c>
      <c r="BL40" s="115">
        <v>0</v>
      </c>
      <c r="BM40" s="115">
        <v>0</v>
      </c>
      <c r="BN40" s="115">
        <v>0</v>
      </c>
      <c r="BO40" s="115">
        <v>1</v>
      </c>
      <c r="BP40" s="115">
        <v>0</v>
      </c>
      <c r="BQ40" s="115">
        <v>0</v>
      </c>
      <c r="BR40" s="115">
        <v>0</v>
      </c>
      <c r="BS40" s="115">
        <v>0</v>
      </c>
    </row>
    <row r="41" spans="1:71" s="90" customFormat="1" x14ac:dyDescent="0.25">
      <c r="A41" s="110" t="s">
        <v>13</v>
      </c>
      <c r="B41" s="110">
        <f t="shared" si="6"/>
        <v>4.59</v>
      </c>
      <c r="C41" s="110">
        <f t="shared" si="7"/>
        <v>4.59</v>
      </c>
      <c r="D41" s="110">
        <f t="shared" si="8"/>
        <v>1.377</v>
      </c>
      <c r="E41" s="110">
        <f t="shared" si="5"/>
        <v>85.814639999999997</v>
      </c>
      <c r="F41" s="84"/>
      <c r="H41" s="115" t="s">
        <v>13</v>
      </c>
      <c r="I41" s="115">
        <v>0</v>
      </c>
      <c r="J41" s="115">
        <v>0</v>
      </c>
      <c r="K41" s="115">
        <v>0</v>
      </c>
      <c r="L41" s="115">
        <v>0</v>
      </c>
      <c r="M41" s="115">
        <v>0</v>
      </c>
      <c r="N41" s="115">
        <v>0</v>
      </c>
      <c r="O41" s="115">
        <v>4.59</v>
      </c>
      <c r="P41" s="115">
        <v>0</v>
      </c>
      <c r="Q41" s="115">
        <v>0</v>
      </c>
      <c r="R41" s="115">
        <v>0</v>
      </c>
      <c r="S41" s="115">
        <v>0</v>
      </c>
      <c r="T41" s="115">
        <v>0</v>
      </c>
      <c r="U41" s="115">
        <v>0</v>
      </c>
      <c r="V41" s="115">
        <v>0</v>
      </c>
      <c r="W41" s="115">
        <v>0</v>
      </c>
      <c r="X41" s="115">
        <v>0</v>
      </c>
      <c r="Y41" s="115">
        <v>4.59</v>
      </c>
      <c r="Z41" s="115">
        <v>0</v>
      </c>
      <c r="AA41" s="115">
        <v>0</v>
      </c>
      <c r="AB41" s="115">
        <v>0</v>
      </c>
      <c r="AC41" s="115">
        <v>0</v>
      </c>
      <c r="AD41" s="115">
        <v>0</v>
      </c>
      <c r="AE41" s="115">
        <v>0</v>
      </c>
      <c r="AF41" s="115">
        <v>0</v>
      </c>
      <c r="AG41" s="115">
        <v>0</v>
      </c>
      <c r="AH41" s="115">
        <v>0</v>
      </c>
      <c r="AI41" s="115">
        <v>1</v>
      </c>
      <c r="AJ41" s="115">
        <v>0</v>
      </c>
      <c r="AK41" s="115">
        <v>0</v>
      </c>
      <c r="AL41" s="115">
        <v>0</v>
      </c>
      <c r="AM41" s="93"/>
      <c r="AN41" s="93"/>
      <c r="AO41" s="115" t="s">
        <v>13</v>
      </c>
      <c r="AP41" s="115">
        <v>0</v>
      </c>
      <c r="AQ41" s="115">
        <v>302.14</v>
      </c>
      <c r="AR41" s="115">
        <v>0</v>
      </c>
      <c r="AS41" s="115">
        <v>0</v>
      </c>
      <c r="AT41" s="115">
        <v>0</v>
      </c>
      <c r="AU41" s="115">
        <v>23.68</v>
      </c>
      <c r="AV41" s="115">
        <v>0</v>
      </c>
      <c r="AW41" s="115">
        <v>0</v>
      </c>
      <c r="AX41" s="115">
        <v>0</v>
      </c>
      <c r="AY41" s="115">
        <v>0</v>
      </c>
      <c r="AZ41" s="115">
        <v>0</v>
      </c>
      <c r="BA41" s="115">
        <v>63.71</v>
      </c>
      <c r="BB41" s="115">
        <v>0</v>
      </c>
      <c r="BC41" s="115">
        <v>0</v>
      </c>
      <c r="BD41" s="115">
        <v>0</v>
      </c>
      <c r="BE41" s="115">
        <v>23.68</v>
      </c>
      <c r="BF41" s="115">
        <v>0</v>
      </c>
      <c r="BG41" s="115">
        <v>0</v>
      </c>
      <c r="BH41" s="115">
        <v>0</v>
      </c>
      <c r="BI41" s="115">
        <v>0</v>
      </c>
      <c r="BJ41" s="115">
        <v>0</v>
      </c>
      <c r="BK41" s="115">
        <v>6</v>
      </c>
      <c r="BL41" s="115">
        <v>0</v>
      </c>
      <c r="BM41" s="115">
        <v>0</v>
      </c>
      <c r="BN41" s="115">
        <v>0</v>
      </c>
      <c r="BO41" s="115">
        <v>1</v>
      </c>
      <c r="BP41" s="115">
        <v>0</v>
      </c>
      <c r="BQ41" s="115">
        <v>0</v>
      </c>
      <c r="BR41" s="115">
        <v>0</v>
      </c>
      <c r="BS41" s="115">
        <v>0</v>
      </c>
    </row>
    <row r="42" spans="1:71" s="90" customFormat="1" x14ac:dyDescent="0.25">
      <c r="A42" s="110" t="s">
        <v>52</v>
      </c>
      <c r="B42" s="110">
        <f t="shared" si="6"/>
        <v>6.32</v>
      </c>
      <c r="C42" s="110">
        <f t="shared" si="7"/>
        <v>6.32</v>
      </c>
      <c r="D42" s="110">
        <f t="shared" si="8"/>
        <v>1.8959999999999999</v>
      </c>
      <c r="E42" s="110">
        <f t="shared" si="5"/>
        <v>118.15871999999999</v>
      </c>
      <c r="F42" s="84"/>
      <c r="H42" s="115" t="s">
        <v>52</v>
      </c>
      <c r="I42" s="115">
        <v>0</v>
      </c>
      <c r="J42" s="115">
        <v>0</v>
      </c>
      <c r="K42" s="115">
        <v>0</v>
      </c>
      <c r="L42" s="115">
        <v>0</v>
      </c>
      <c r="M42" s="115">
        <v>0</v>
      </c>
      <c r="N42" s="115">
        <v>0</v>
      </c>
      <c r="O42" s="115">
        <v>6.32</v>
      </c>
      <c r="P42" s="115">
        <v>0</v>
      </c>
      <c r="Q42" s="115">
        <v>0</v>
      </c>
      <c r="R42" s="115">
        <v>0</v>
      </c>
      <c r="S42" s="115">
        <v>0</v>
      </c>
      <c r="T42" s="115">
        <v>0</v>
      </c>
      <c r="U42" s="115">
        <v>0</v>
      </c>
      <c r="V42" s="115">
        <v>0</v>
      </c>
      <c r="W42" s="115">
        <v>0</v>
      </c>
      <c r="X42" s="115">
        <v>0</v>
      </c>
      <c r="Y42" s="115">
        <v>6.32</v>
      </c>
      <c r="Z42" s="115">
        <v>0</v>
      </c>
      <c r="AA42" s="115">
        <v>0</v>
      </c>
      <c r="AB42" s="115">
        <v>0</v>
      </c>
      <c r="AC42" s="115">
        <v>0</v>
      </c>
      <c r="AD42" s="115">
        <v>0</v>
      </c>
      <c r="AE42" s="115">
        <v>0</v>
      </c>
      <c r="AF42" s="115">
        <v>0</v>
      </c>
      <c r="AG42" s="115">
        <v>0</v>
      </c>
      <c r="AH42" s="115">
        <v>0</v>
      </c>
      <c r="AI42" s="115">
        <v>1</v>
      </c>
      <c r="AJ42" s="115">
        <v>0</v>
      </c>
      <c r="AK42" s="115">
        <v>0</v>
      </c>
      <c r="AL42" s="115">
        <v>0</v>
      </c>
      <c r="AM42" s="93"/>
      <c r="AN42" s="93"/>
      <c r="AO42" s="115" t="s">
        <v>52</v>
      </c>
      <c r="AP42" s="115">
        <v>0</v>
      </c>
      <c r="AQ42" s="115">
        <v>354.38</v>
      </c>
      <c r="AR42" s="115">
        <v>0</v>
      </c>
      <c r="AS42" s="115">
        <v>0</v>
      </c>
      <c r="AT42" s="115">
        <v>0</v>
      </c>
      <c r="AU42" s="115">
        <v>29.06</v>
      </c>
      <c r="AV42" s="115">
        <v>0</v>
      </c>
      <c r="AW42" s="115">
        <v>0</v>
      </c>
      <c r="AX42" s="115">
        <v>0</v>
      </c>
      <c r="AY42" s="115">
        <v>0</v>
      </c>
      <c r="AZ42" s="115">
        <v>0</v>
      </c>
      <c r="BA42" s="115">
        <v>73.36</v>
      </c>
      <c r="BB42" s="115">
        <v>0</v>
      </c>
      <c r="BC42" s="115">
        <v>0</v>
      </c>
      <c r="BD42" s="115">
        <v>0</v>
      </c>
      <c r="BE42" s="115">
        <v>29.06</v>
      </c>
      <c r="BF42" s="115">
        <v>0</v>
      </c>
      <c r="BG42" s="115">
        <v>0</v>
      </c>
      <c r="BH42" s="115">
        <v>0</v>
      </c>
      <c r="BI42" s="115">
        <v>0</v>
      </c>
      <c r="BJ42" s="115">
        <v>0</v>
      </c>
      <c r="BK42" s="115">
        <v>6</v>
      </c>
      <c r="BL42" s="115">
        <v>0</v>
      </c>
      <c r="BM42" s="115">
        <v>0</v>
      </c>
      <c r="BN42" s="115">
        <v>0</v>
      </c>
      <c r="BO42" s="115">
        <v>1</v>
      </c>
      <c r="BP42" s="115">
        <v>0</v>
      </c>
      <c r="BQ42" s="115">
        <v>0</v>
      </c>
      <c r="BR42" s="115">
        <v>0</v>
      </c>
      <c r="BS42" s="115">
        <v>0</v>
      </c>
    </row>
    <row r="43" spans="1:71" s="90" customFormat="1" x14ac:dyDescent="0.25">
      <c r="A43" s="110" t="s">
        <v>14</v>
      </c>
      <c r="B43" s="110">
        <f t="shared" si="6"/>
        <v>8.0399999999999991</v>
      </c>
      <c r="C43" s="110">
        <f t="shared" si="7"/>
        <v>8.0399999999999991</v>
      </c>
      <c r="D43" s="110">
        <f t="shared" si="8"/>
        <v>2.4119999999999995</v>
      </c>
      <c r="E43" s="110">
        <f t="shared" si="5"/>
        <v>150.31583999999998</v>
      </c>
      <c r="F43" s="84"/>
      <c r="H43" s="115" t="s">
        <v>14</v>
      </c>
      <c r="I43" s="115">
        <v>0</v>
      </c>
      <c r="J43" s="115">
        <v>0</v>
      </c>
      <c r="K43" s="115">
        <v>0</v>
      </c>
      <c r="L43" s="115">
        <v>0</v>
      </c>
      <c r="M43" s="115">
        <v>0</v>
      </c>
      <c r="N43" s="115">
        <v>0</v>
      </c>
      <c r="O43" s="115">
        <v>8.0399999999999991</v>
      </c>
      <c r="P43" s="115">
        <v>0</v>
      </c>
      <c r="Q43" s="115">
        <v>0</v>
      </c>
      <c r="R43" s="115">
        <v>0</v>
      </c>
      <c r="S43" s="115">
        <v>0</v>
      </c>
      <c r="T43" s="115">
        <v>0</v>
      </c>
      <c r="U43" s="115">
        <v>0</v>
      </c>
      <c r="V43" s="115">
        <v>0</v>
      </c>
      <c r="W43" s="115">
        <v>0</v>
      </c>
      <c r="X43" s="115">
        <v>0</v>
      </c>
      <c r="Y43" s="115">
        <v>8.0399999999999991</v>
      </c>
      <c r="Z43" s="115">
        <v>0</v>
      </c>
      <c r="AA43" s="115">
        <v>0</v>
      </c>
      <c r="AB43" s="115">
        <v>0</v>
      </c>
      <c r="AC43" s="115">
        <v>0</v>
      </c>
      <c r="AD43" s="115">
        <v>0</v>
      </c>
      <c r="AE43" s="115">
        <v>0</v>
      </c>
      <c r="AF43" s="115">
        <v>0</v>
      </c>
      <c r="AG43" s="115">
        <v>0</v>
      </c>
      <c r="AH43" s="115">
        <v>0</v>
      </c>
      <c r="AI43" s="115">
        <v>1</v>
      </c>
      <c r="AJ43" s="115">
        <v>0</v>
      </c>
      <c r="AK43" s="115">
        <v>0</v>
      </c>
      <c r="AL43" s="115">
        <v>0</v>
      </c>
      <c r="AM43" s="93"/>
      <c r="AN43" s="93"/>
      <c r="AO43" s="115" t="s">
        <v>14</v>
      </c>
      <c r="AP43" s="115">
        <v>0</v>
      </c>
      <c r="AQ43" s="115">
        <v>415.15</v>
      </c>
      <c r="AR43" s="115">
        <v>0</v>
      </c>
      <c r="AS43" s="115">
        <v>0</v>
      </c>
      <c r="AT43" s="115">
        <v>0</v>
      </c>
      <c r="AU43" s="115">
        <v>38.159999999999997</v>
      </c>
      <c r="AV43" s="115">
        <v>0</v>
      </c>
      <c r="AW43" s="115">
        <v>0</v>
      </c>
      <c r="AX43" s="115">
        <v>0</v>
      </c>
      <c r="AY43" s="115">
        <v>0</v>
      </c>
      <c r="AZ43" s="115">
        <v>0</v>
      </c>
      <c r="BA43" s="115">
        <v>78.16</v>
      </c>
      <c r="BB43" s="115">
        <v>0</v>
      </c>
      <c r="BC43" s="115">
        <v>0</v>
      </c>
      <c r="BD43" s="115">
        <v>0</v>
      </c>
      <c r="BE43" s="115">
        <v>38.159999999999997</v>
      </c>
      <c r="BF43" s="115">
        <v>0</v>
      </c>
      <c r="BG43" s="115">
        <v>0</v>
      </c>
      <c r="BH43" s="115">
        <v>0</v>
      </c>
      <c r="BI43" s="115">
        <v>0</v>
      </c>
      <c r="BJ43" s="115">
        <v>0</v>
      </c>
      <c r="BK43" s="115">
        <v>8</v>
      </c>
      <c r="BL43" s="115">
        <v>0</v>
      </c>
      <c r="BM43" s="115">
        <v>0</v>
      </c>
      <c r="BN43" s="115">
        <v>0</v>
      </c>
      <c r="BO43" s="115">
        <v>1</v>
      </c>
      <c r="BP43" s="115">
        <v>0</v>
      </c>
      <c r="BQ43" s="115">
        <v>0</v>
      </c>
      <c r="BR43" s="115">
        <v>0</v>
      </c>
      <c r="BS43" s="115">
        <v>0</v>
      </c>
    </row>
    <row r="44" spans="1:71" s="90" customFormat="1" x14ac:dyDescent="0.25">
      <c r="A44" s="110" t="s">
        <v>15</v>
      </c>
      <c r="B44" s="110">
        <f t="shared" si="6"/>
        <v>9.8000000000000007</v>
      </c>
      <c r="C44" s="110">
        <f t="shared" si="7"/>
        <v>9.8000000000000007</v>
      </c>
      <c r="D44" s="110">
        <f t="shared" si="8"/>
        <v>2.94</v>
      </c>
      <c r="E44" s="110">
        <f t="shared" si="5"/>
        <v>183.2208</v>
      </c>
      <c r="F44" s="84"/>
      <c r="H44" s="115" t="s">
        <v>15</v>
      </c>
      <c r="I44" s="115">
        <v>0</v>
      </c>
      <c r="J44" s="115">
        <v>0</v>
      </c>
      <c r="K44" s="115">
        <v>0</v>
      </c>
      <c r="L44" s="115">
        <v>0</v>
      </c>
      <c r="M44" s="115">
        <v>0</v>
      </c>
      <c r="N44" s="115">
        <v>0</v>
      </c>
      <c r="O44" s="115">
        <v>9.8000000000000007</v>
      </c>
      <c r="P44" s="115">
        <v>0</v>
      </c>
      <c r="Q44" s="115">
        <v>0</v>
      </c>
      <c r="R44" s="115">
        <v>0</v>
      </c>
      <c r="S44" s="115">
        <v>0</v>
      </c>
      <c r="T44" s="115">
        <v>0</v>
      </c>
      <c r="U44" s="115">
        <v>0</v>
      </c>
      <c r="V44" s="115">
        <v>0</v>
      </c>
      <c r="W44" s="115">
        <v>0</v>
      </c>
      <c r="X44" s="115">
        <v>0</v>
      </c>
      <c r="Y44" s="115">
        <v>9.8000000000000007</v>
      </c>
      <c r="Z44" s="115">
        <v>0</v>
      </c>
      <c r="AA44" s="115">
        <v>0</v>
      </c>
      <c r="AB44" s="115">
        <v>0</v>
      </c>
      <c r="AC44" s="115">
        <v>0</v>
      </c>
      <c r="AD44" s="115">
        <v>0</v>
      </c>
      <c r="AE44" s="115">
        <v>0</v>
      </c>
      <c r="AF44" s="115">
        <v>0</v>
      </c>
      <c r="AG44" s="115">
        <v>0</v>
      </c>
      <c r="AH44" s="115">
        <v>0</v>
      </c>
      <c r="AI44" s="115">
        <v>1</v>
      </c>
      <c r="AJ44" s="115">
        <v>0</v>
      </c>
      <c r="AK44" s="115">
        <v>0</v>
      </c>
      <c r="AL44" s="115">
        <v>0</v>
      </c>
      <c r="AM44" s="93"/>
      <c r="AN44" s="93"/>
      <c r="AO44" s="115" t="s">
        <v>15</v>
      </c>
      <c r="AP44" s="115">
        <v>0</v>
      </c>
      <c r="AQ44" s="115">
        <v>493.84</v>
      </c>
      <c r="AR44" s="115">
        <v>0</v>
      </c>
      <c r="AS44" s="115">
        <v>0</v>
      </c>
      <c r="AT44" s="115">
        <v>0</v>
      </c>
      <c r="AU44" s="115">
        <v>38.76</v>
      </c>
      <c r="AV44" s="115">
        <v>0</v>
      </c>
      <c r="AW44" s="115">
        <v>0</v>
      </c>
      <c r="AX44" s="115">
        <v>0</v>
      </c>
      <c r="AY44" s="115">
        <v>0</v>
      </c>
      <c r="AZ44" s="115">
        <v>0</v>
      </c>
      <c r="BA44" s="115">
        <v>85.89</v>
      </c>
      <c r="BB44" s="115">
        <v>0</v>
      </c>
      <c r="BC44" s="115">
        <v>0</v>
      </c>
      <c r="BD44" s="115">
        <v>0</v>
      </c>
      <c r="BE44" s="115">
        <v>38.76</v>
      </c>
      <c r="BF44" s="115">
        <v>0</v>
      </c>
      <c r="BG44" s="115">
        <v>0</v>
      </c>
      <c r="BH44" s="115">
        <v>0</v>
      </c>
      <c r="BI44" s="115">
        <v>0</v>
      </c>
      <c r="BJ44" s="115">
        <v>0</v>
      </c>
      <c r="BK44" s="115">
        <v>8</v>
      </c>
      <c r="BL44" s="115">
        <v>0</v>
      </c>
      <c r="BM44" s="115">
        <v>0</v>
      </c>
      <c r="BN44" s="115">
        <v>0</v>
      </c>
      <c r="BO44" s="115">
        <v>1</v>
      </c>
      <c r="BP44" s="115">
        <v>0</v>
      </c>
      <c r="BQ44" s="115">
        <v>0</v>
      </c>
      <c r="BR44" s="115">
        <v>0</v>
      </c>
      <c r="BS44" s="115">
        <v>0</v>
      </c>
    </row>
    <row r="45" spans="1:71" s="90" customFormat="1" x14ac:dyDescent="0.25">
      <c r="A45" s="110" t="s">
        <v>16</v>
      </c>
      <c r="B45" s="110">
        <f t="shared" si="6"/>
        <v>11.62</v>
      </c>
      <c r="C45" s="110">
        <f t="shared" si="7"/>
        <v>11.62</v>
      </c>
      <c r="D45" s="110">
        <f t="shared" si="8"/>
        <v>3.4859999999999998</v>
      </c>
      <c r="E45" s="110">
        <f t="shared" si="5"/>
        <v>217.24751999999998</v>
      </c>
      <c r="F45" s="84"/>
      <c r="H45" s="115" t="s">
        <v>16</v>
      </c>
      <c r="I45" s="115">
        <v>0</v>
      </c>
      <c r="J45" s="115">
        <v>0</v>
      </c>
      <c r="K45" s="115">
        <v>0</v>
      </c>
      <c r="L45" s="115">
        <v>0</v>
      </c>
      <c r="M45" s="115">
        <v>0</v>
      </c>
      <c r="N45" s="115">
        <v>0</v>
      </c>
      <c r="O45" s="115">
        <v>0</v>
      </c>
      <c r="P45" s="115">
        <v>0</v>
      </c>
      <c r="Q45" s="115">
        <v>11.62</v>
      </c>
      <c r="R45" s="115">
        <v>0</v>
      </c>
      <c r="S45" s="115">
        <v>0</v>
      </c>
      <c r="T45" s="115">
        <v>0</v>
      </c>
      <c r="U45" s="115">
        <v>0</v>
      </c>
      <c r="V45" s="115">
        <v>0</v>
      </c>
      <c r="W45" s="115">
        <v>0</v>
      </c>
      <c r="X45" s="115">
        <v>0</v>
      </c>
      <c r="Y45" s="115">
        <v>0</v>
      </c>
      <c r="Z45" s="115">
        <v>0</v>
      </c>
      <c r="AA45" s="115">
        <v>11.62</v>
      </c>
      <c r="AB45" s="115">
        <v>0</v>
      </c>
      <c r="AC45" s="115">
        <v>0</v>
      </c>
      <c r="AD45" s="115">
        <v>0</v>
      </c>
      <c r="AE45" s="115">
        <v>0</v>
      </c>
      <c r="AF45" s="115">
        <v>0</v>
      </c>
      <c r="AG45" s="115">
        <v>0</v>
      </c>
      <c r="AH45" s="115">
        <v>0</v>
      </c>
      <c r="AI45" s="115">
        <v>0</v>
      </c>
      <c r="AJ45" s="115">
        <v>0</v>
      </c>
      <c r="AK45" s="115">
        <v>1</v>
      </c>
      <c r="AL45" s="115">
        <v>0</v>
      </c>
      <c r="AM45" s="93"/>
      <c r="AN45" s="93"/>
      <c r="AO45" s="115" t="s">
        <v>16</v>
      </c>
      <c r="AP45" s="115">
        <v>0</v>
      </c>
      <c r="AQ45" s="115">
        <v>561.79999999999995</v>
      </c>
      <c r="AR45" s="115">
        <v>0</v>
      </c>
      <c r="AS45" s="115">
        <v>0</v>
      </c>
      <c r="AT45" s="115">
        <v>0</v>
      </c>
      <c r="AU45" s="115">
        <v>47.68</v>
      </c>
      <c r="AV45" s="115">
        <v>0</v>
      </c>
      <c r="AW45" s="115">
        <v>0</v>
      </c>
      <c r="AX45" s="115">
        <v>0</v>
      </c>
      <c r="AY45" s="115">
        <v>0</v>
      </c>
      <c r="AZ45" s="115">
        <v>0</v>
      </c>
      <c r="BA45" s="115">
        <v>99.33</v>
      </c>
      <c r="BB45" s="115">
        <v>0</v>
      </c>
      <c r="BC45" s="115">
        <v>0</v>
      </c>
      <c r="BD45" s="115">
        <v>0</v>
      </c>
      <c r="BE45" s="115">
        <v>47.68</v>
      </c>
      <c r="BF45" s="115">
        <v>0</v>
      </c>
      <c r="BG45" s="115">
        <v>0</v>
      </c>
      <c r="BH45" s="115">
        <v>0</v>
      </c>
      <c r="BI45" s="115">
        <v>0</v>
      </c>
      <c r="BJ45" s="115">
        <v>0</v>
      </c>
      <c r="BK45" s="115">
        <v>8</v>
      </c>
      <c r="BL45" s="115">
        <v>0</v>
      </c>
      <c r="BM45" s="115">
        <v>0</v>
      </c>
      <c r="BN45" s="115">
        <v>0</v>
      </c>
      <c r="BO45" s="115">
        <v>1</v>
      </c>
      <c r="BP45" s="115">
        <v>0</v>
      </c>
      <c r="BQ45" s="115">
        <v>0</v>
      </c>
      <c r="BR45" s="115">
        <v>0</v>
      </c>
      <c r="BS45" s="115">
        <v>0</v>
      </c>
    </row>
    <row r="46" spans="1:71" s="90" customFormat="1" x14ac:dyDescent="0.25">
      <c r="A46" s="110" t="s">
        <v>24</v>
      </c>
      <c r="B46" s="110">
        <f t="shared" si="6"/>
        <v>12.84</v>
      </c>
      <c r="C46" s="110">
        <f t="shared" si="7"/>
        <v>12.84</v>
      </c>
      <c r="D46" s="110">
        <f t="shared" si="8"/>
        <v>3.8519999999999999</v>
      </c>
      <c r="E46" s="110">
        <f t="shared" si="5"/>
        <v>240.05663999999999</v>
      </c>
      <c r="F46" s="84"/>
      <c r="H46" s="115" t="s">
        <v>24</v>
      </c>
      <c r="I46" s="115">
        <v>0</v>
      </c>
      <c r="J46" s="115">
        <v>0</v>
      </c>
      <c r="K46" s="115">
        <v>0</v>
      </c>
      <c r="L46" s="115">
        <v>0</v>
      </c>
      <c r="M46" s="115">
        <v>0</v>
      </c>
      <c r="N46" s="115">
        <v>0</v>
      </c>
      <c r="O46" s="115">
        <v>0</v>
      </c>
      <c r="P46" s="115">
        <v>0</v>
      </c>
      <c r="Q46" s="115">
        <v>12.84</v>
      </c>
      <c r="R46" s="115">
        <v>0</v>
      </c>
      <c r="S46" s="115">
        <v>0</v>
      </c>
      <c r="T46" s="115">
        <v>0</v>
      </c>
      <c r="U46" s="115">
        <v>0</v>
      </c>
      <c r="V46" s="115">
        <v>0</v>
      </c>
      <c r="W46" s="115">
        <v>0</v>
      </c>
      <c r="X46" s="115">
        <v>0</v>
      </c>
      <c r="Y46" s="115">
        <v>0</v>
      </c>
      <c r="Z46" s="115">
        <v>0</v>
      </c>
      <c r="AA46" s="115">
        <v>12.84</v>
      </c>
      <c r="AB46" s="115">
        <v>0</v>
      </c>
      <c r="AC46" s="115">
        <v>0</v>
      </c>
      <c r="AD46" s="115">
        <v>0</v>
      </c>
      <c r="AE46" s="115">
        <v>0</v>
      </c>
      <c r="AF46" s="115">
        <v>0</v>
      </c>
      <c r="AG46" s="115">
        <v>0</v>
      </c>
      <c r="AH46" s="115">
        <v>0</v>
      </c>
      <c r="AI46" s="115">
        <v>0</v>
      </c>
      <c r="AJ46" s="115">
        <v>0</v>
      </c>
      <c r="AK46" s="115">
        <v>1</v>
      </c>
      <c r="AL46" s="115">
        <v>0</v>
      </c>
      <c r="AM46" s="93"/>
      <c r="AN46" s="93"/>
      <c r="AO46" s="115" t="s">
        <v>24</v>
      </c>
      <c r="AP46" s="115">
        <v>0</v>
      </c>
      <c r="AQ46" s="115">
        <v>624.64</v>
      </c>
      <c r="AR46" s="115">
        <v>0</v>
      </c>
      <c r="AS46" s="115">
        <v>0</v>
      </c>
      <c r="AT46" s="115">
        <v>0</v>
      </c>
      <c r="AU46" s="115">
        <v>54.54</v>
      </c>
      <c r="AV46" s="115">
        <v>0</v>
      </c>
      <c r="AW46" s="115">
        <v>0</v>
      </c>
      <c r="AX46" s="115">
        <v>0</v>
      </c>
      <c r="AY46" s="115">
        <v>0</v>
      </c>
      <c r="AZ46" s="115">
        <v>0</v>
      </c>
      <c r="BA46" s="115">
        <v>106.73</v>
      </c>
      <c r="BB46" s="115">
        <v>0</v>
      </c>
      <c r="BC46" s="115">
        <v>0</v>
      </c>
      <c r="BD46" s="115">
        <v>0</v>
      </c>
      <c r="BE46" s="115">
        <v>50.04</v>
      </c>
      <c r="BF46" s="115">
        <v>0</v>
      </c>
      <c r="BG46" s="115">
        <v>0</v>
      </c>
      <c r="BH46" s="115">
        <v>0</v>
      </c>
      <c r="BI46" s="115">
        <v>0</v>
      </c>
      <c r="BJ46" s="115">
        <v>0</v>
      </c>
      <c r="BK46" s="115">
        <v>9</v>
      </c>
      <c r="BL46" s="115">
        <v>0</v>
      </c>
      <c r="BM46" s="115">
        <v>0</v>
      </c>
      <c r="BN46" s="115">
        <v>0</v>
      </c>
      <c r="BO46" s="115">
        <v>2</v>
      </c>
      <c r="BP46" s="115">
        <v>0</v>
      </c>
      <c r="BQ46" s="115">
        <v>0</v>
      </c>
      <c r="BR46" s="115">
        <v>0</v>
      </c>
      <c r="BS46" s="115">
        <v>0</v>
      </c>
    </row>
    <row r="47" spans="1:71" s="90" customFormat="1" x14ac:dyDescent="0.25">
      <c r="A47" s="110" t="s">
        <v>53</v>
      </c>
      <c r="B47" s="110">
        <f t="shared" si="6"/>
        <v>14.67</v>
      </c>
      <c r="C47" s="110">
        <f t="shared" si="7"/>
        <v>14.67</v>
      </c>
      <c r="D47" s="110">
        <f t="shared" si="8"/>
        <v>4.4009999999999998</v>
      </c>
      <c r="E47" s="110">
        <f t="shared" si="5"/>
        <v>274.27031999999997</v>
      </c>
      <c r="F47" s="84"/>
      <c r="H47" s="115" t="s">
        <v>53</v>
      </c>
      <c r="I47" s="115">
        <v>0</v>
      </c>
      <c r="J47" s="115">
        <v>0</v>
      </c>
      <c r="K47" s="115">
        <v>0</v>
      </c>
      <c r="L47" s="115">
        <v>0</v>
      </c>
      <c r="M47" s="115">
        <v>0</v>
      </c>
      <c r="N47" s="115">
        <v>0</v>
      </c>
      <c r="O47" s="115">
        <v>1.08</v>
      </c>
      <c r="P47" s="115">
        <v>0</v>
      </c>
      <c r="Q47" s="115">
        <v>13.59</v>
      </c>
      <c r="R47" s="115">
        <v>0</v>
      </c>
      <c r="S47" s="115">
        <v>0</v>
      </c>
      <c r="T47" s="115">
        <v>0</v>
      </c>
      <c r="U47" s="115">
        <v>0</v>
      </c>
      <c r="V47" s="115">
        <v>0</v>
      </c>
      <c r="W47" s="115">
        <v>0</v>
      </c>
      <c r="X47" s="115">
        <v>0</v>
      </c>
      <c r="Y47" s="115">
        <v>1.08</v>
      </c>
      <c r="Z47" s="115">
        <v>0</v>
      </c>
      <c r="AA47" s="115">
        <v>13.59</v>
      </c>
      <c r="AB47" s="115">
        <v>0</v>
      </c>
      <c r="AC47" s="115">
        <v>0</v>
      </c>
      <c r="AD47" s="115">
        <v>0</v>
      </c>
      <c r="AE47" s="115">
        <v>0</v>
      </c>
      <c r="AF47" s="115">
        <v>0</v>
      </c>
      <c r="AG47" s="115">
        <v>0</v>
      </c>
      <c r="AH47" s="115">
        <v>0</v>
      </c>
      <c r="AI47" s="115">
        <v>1</v>
      </c>
      <c r="AJ47" s="115">
        <v>0</v>
      </c>
      <c r="AK47" s="115">
        <v>1</v>
      </c>
      <c r="AL47" s="115">
        <v>0</v>
      </c>
      <c r="AM47" s="93"/>
      <c r="AN47" s="93"/>
      <c r="AO47" s="115" t="s">
        <v>53</v>
      </c>
      <c r="AP47" s="115">
        <v>0</v>
      </c>
      <c r="AQ47" s="115">
        <v>702.9</v>
      </c>
      <c r="AR47" s="115">
        <v>0</v>
      </c>
      <c r="AS47" s="115">
        <v>0</v>
      </c>
      <c r="AT47" s="115">
        <v>0</v>
      </c>
      <c r="AU47" s="115">
        <v>65.180000000000007</v>
      </c>
      <c r="AV47" s="115">
        <v>0</v>
      </c>
      <c r="AW47" s="115">
        <v>0</v>
      </c>
      <c r="AX47" s="115">
        <v>0</v>
      </c>
      <c r="AY47" s="115">
        <v>0</v>
      </c>
      <c r="AZ47" s="115">
        <v>0</v>
      </c>
      <c r="BA47" s="115">
        <v>113.67</v>
      </c>
      <c r="BB47" s="115">
        <v>0</v>
      </c>
      <c r="BC47" s="115">
        <v>0</v>
      </c>
      <c r="BD47" s="115">
        <v>0</v>
      </c>
      <c r="BE47" s="115">
        <v>56.13</v>
      </c>
      <c r="BF47" s="115">
        <v>0</v>
      </c>
      <c r="BG47" s="115">
        <v>0</v>
      </c>
      <c r="BH47" s="115">
        <v>0</v>
      </c>
      <c r="BI47" s="115">
        <v>0</v>
      </c>
      <c r="BJ47" s="115">
        <v>0</v>
      </c>
      <c r="BK47" s="115">
        <v>11</v>
      </c>
      <c r="BL47" s="115">
        <v>0</v>
      </c>
      <c r="BM47" s="115">
        <v>0</v>
      </c>
      <c r="BN47" s="115">
        <v>0</v>
      </c>
      <c r="BO47" s="115">
        <v>2</v>
      </c>
      <c r="BP47" s="115">
        <v>0</v>
      </c>
      <c r="BQ47" s="115">
        <v>0</v>
      </c>
      <c r="BR47" s="115">
        <v>0</v>
      </c>
      <c r="BS47" s="115">
        <v>0</v>
      </c>
    </row>
    <row r="48" spans="1:71" s="90" customFormat="1" x14ac:dyDescent="0.25">
      <c r="A48" s="110" t="s">
        <v>54</v>
      </c>
      <c r="B48" s="110">
        <f t="shared" si="6"/>
        <v>16.53</v>
      </c>
      <c r="C48" s="110">
        <f t="shared" si="7"/>
        <v>16.53</v>
      </c>
      <c r="D48" s="110">
        <f t="shared" si="8"/>
        <v>4.9590000000000005</v>
      </c>
      <c r="E48" s="110">
        <f t="shared" si="5"/>
        <v>309.04488000000003</v>
      </c>
      <c r="F48" s="84"/>
      <c r="H48" s="115" t="s">
        <v>54</v>
      </c>
      <c r="I48" s="115">
        <v>0</v>
      </c>
      <c r="J48" s="115">
        <v>0</v>
      </c>
      <c r="K48" s="115">
        <v>0</v>
      </c>
      <c r="L48" s="115">
        <v>0</v>
      </c>
      <c r="M48" s="115">
        <v>0</v>
      </c>
      <c r="N48" s="115">
        <v>0</v>
      </c>
      <c r="O48" s="115">
        <v>2.8</v>
      </c>
      <c r="P48" s="115">
        <v>0</v>
      </c>
      <c r="Q48" s="115">
        <v>13.73</v>
      </c>
      <c r="R48" s="115">
        <v>0</v>
      </c>
      <c r="S48" s="115">
        <v>0</v>
      </c>
      <c r="T48" s="115">
        <v>0</v>
      </c>
      <c r="U48" s="115">
        <v>0</v>
      </c>
      <c r="V48" s="115">
        <v>0</v>
      </c>
      <c r="W48" s="115">
        <v>0</v>
      </c>
      <c r="X48" s="115">
        <v>0</v>
      </c>
      <c r="Y48" s="115">
        <v>2.8</v>
      </c>
      <c r="Z48" s="115">
        <v>0</v>
      </c>
      <c r="AA48" s="115">
        <v>13.73</v>
      </c>
      <c r="AB48" s="115">
        <v>0</v>
      </c>
      <c r="AC48" s="115">
        <v>0</v>
      </c>
      <c r="AD48" s="115">
        <v>0</v>
      </c>
      <c r="AE48" s="115">
        <v>0</v>
      </c>
      <c r="AF48" s="115">
        <v>0</v>
      </c>
      <c r="AG48" s="115">
        <v>0</v>
      </c>
      <c r="AH48" s="115">
        <v>0</v>
      </c>
      <c r="AI48" s="115">
        <v>1</v>
      </c>
      <c r="AJ48" s="115">
        <v>0</v>
      </c>
      <c r="AK48" s="115">
        <v>1</v>
      </c>
      <c r="AL48" s="115">
        <v>0</v>
      </c>
      <c r="AM48" s="93"/>
      <c r="AN48" s="93"/>
      <c r="AO48" s="115" t="s">
        <v>54</v>
      </c>
      <c r="AP48" s="115">
        <v>0</v>
      </c>
      <c r="AQ48" s="115">
        <v>801.6</v>
      </c>
      <c r="AR48" s="115">
        <v>0</v>
      </c>
      <c r="AS48" s="115">
        <v>0</v>
      </c>
      <c r="AT48" s="115">
        <v>0</v>
      </c>
      <c r="AU48" s="115">
        <v>80.14</v>
      </c>
      <c r="AV48" s="115">
        <v>0</v>
      </c>
      <c r="AW48" s="115">
        <v>0</v>
      </c>
      <c r="AX48" s="115">
        <v>0</v>
      </c>
      <c r="AY48" s="115">
        <v>0</v>
      </c>
      <c r="AZ48" s="115">
        <v>0</v>
      </c>
      <c r="BA48" s="115">
        <v>125.16</v>
      </c>
      <c r="BB48" s="115">
        <v>0</v>
      </c>
      <c r="BC48" s="115">
        <v>0</v>
      </c>
      <c r="BD48" s="115">
        <v>0</v>
      </c>
      <c r="BE48" s="115">
        <v>61.62</v>
      </c>
      <c r="BF48" s="115">
        <v>0</v>
      </c>
      <c r="BG48" s="115">
        <v>0</v>
      </c>
      <c r="BH48" s="115">
        <v>0</v>
      </c>
      <c r="BI48" s="115">
        <v>0</v>
      </c>
      <c r="BJ48" s="115">
        <v>0</v>
      </c>
      <c r="BK48" s="115">
        <v>13</v>
      </c>
      <c r="BL48" s="115">
        <v>0</v>
      </c>
      <c r="BM48" s="115">
        <v>0</v>
      </c>
      <c r="BN48" s="115">
        <v>0</v>
      </c>
      <c r="BO48" s="115">
        <v>3</v>
      </c>
      <c r="BP48" s="115">
        <v>0</v>
      </c>
      <c r="BQ48" s="115">
        <v>0</v>
      </c>
      <c r="BR48" s="115">
        <v>0</v>
      </c>
      <c r="BS48" s="115">
        <v>0</v>
      </c>
    </row>
    <row r="49" spans="1:71" s="90" customFormat="1" x14ac:dyDescent="0.25">
      <c r="A49" s="110" t="s">
        <v>55</v>
      </c>
      <c r="B49" s="110">
        <f t="shared" si="6"/>
        <v>18.419999999999998</v>
      </c>
      <c r="C49" s="110">
        <f t="shared" si="7"/>
        <v>18.419999999999998</v>
      </c>
      <c r="D49" s="110">
        <f t="shared" si="8"/>
        <v>5.5259999999999989</v>
      </c>
      <c r="E49" s="110">
        <f t="shared" si="5"/>
        <v>344.38031999999993</v>
      </c>
      <c r="F49" s="84"/>
      <c r="H49" s="115" t="s">
        <v>55</v>
      </c>
      <c r="I49" s="115">
        <v>0</v>
      </c>
      <c r="J49" s="115">
        <v>0</v>
      </c>
      <c r="K49" s="115">
        <v>0</v>
      </c>
      <c r="L49" s="115">
        <v>0</v>
      </c>
      <c r="M49" s="115">
        <v>0</v>
      </c>
      <c r="N49" s="115">
        <v>0</v>
      </c>
      <c r="O49" s="115">
        <v>4.5599999999999996</v>
      </c>
      <c r="P49" s="115">
        <v>0</v>
      </c>
      <c r="Q49" s="115">
        <v>13.86</v>
      </c>
      <c r="R49" s="115">
        <v>0</v>
      </c>
      <c r="S49" s="115">
        <v>0</v>
      </c>
      <c r="T49" s="115">
        <v>0</v>
      </c>
      <c r="U49" s="115">
        <v>0</v>
      </c>
      <c r="V49" s="115">
        <v>0</v>
      </c>
      <c r="W49" s="115">
        <v>0</v>
      </c>
      <c r="X49" s="115">
        <v>0</v>
      </c>
      <c r="Y49" s="115">
        <v>4.5599999999999996</v>
      </c>
      <c r="Z49" s="115">
        <v>0</v>
      </c>
      <c r="AA49" s="115">
        <v>13.86</v>
      </c>
      <c r="AB49" s="115">
        <v>0</v>
      </c>
      <c r="AC49" s="115">
        <v>0</v>
      </c>
      <c r="AD49" s="115">
        <v>0</v>
      </c>
      <c r="AE49" s="115">
        <v>0</v>
      </c>
      <c r="AF49" s="115">
        <v>0</v>
      </c>
      <c r="AG49" s="115">
        <v>0</v>
      </c>
      <c r="AH49" s="115">
        <v>0</v>
      </c>
      <c r="AI49" s="115">
        <v>1</v>
      </c>
      <c r="AJ49" s="115">
        <v>0</v>
      </c>
      <c r="AK49" s="115">
        <v>1</v>
      </c>
      <c r="AL49" s="115">
        <v>0</v>
      </c>
      <c r="AM49" s="93"/>
      <c r="AN49" s="93"/>
      <c r="AO49" s="115" t="s">
        <v>55</v>
      </c>
      <c r="AP49" s="115">
        <v>0</v>
      </c>
      <c r="AQ49" s="115">
        <v>1007.99</v>
      </c>
      <c r="AR49" s="115">
        <v>0</v>
      </c>
      <c r="AS49" s="115">
        <v>0</v>
      </c>
      <c r="AT49" s="115">
        <v>0</v>
      </c>
      <c r="AU49" s="115">
        <v>96.43</v>
      </c>
      <c r="AV49" s="115">
        <v>0</v>
      </c>
      <c r="AW49" s="115">
        <v>0</v>
      </c>
      <c r="AX49" s="115">
        <v>0</v>
      </c>
      <c r="AY49" s="115">
        <v>0</v>
      </c>
      <c r="AZ49" s="115">
        <v>0</v>
      </c>
      <c r="BA49" s="115">
        <v>129.6</v>
      </c>
      <c r="BB49" s="115">
        <v>0</v>
      </c>
      <c r="BC49" s="115">
        <v>0</v>
      </c>
      <c r="BD49" s="115">
        <v>0</v>
      </c>
      <c r="BE49" s="115">
        <v>66.3</v>
      </c>
      <c r="BF49" s="115">
        <v>0</v>
      </c>
      <c r="BG49" s="115">
        <v>0</v>
      </c>
      <c r="BH49" s="115">
        <v>0</v>
      </c>
      <c r="BI49" s="115">
        <v>0</v>
      </c>
      <c r="BJ49" s="115">
        <v>0</v>
      </c>
      <c r="BK49" s="115">
        <v>20</v>
      </c>
      <c r="BL49" s="115">
        <v>0</v>
      </c>
      <c r="BM49" s="115">
        <v>0</v>
      </c>
      <c r="BN49" s="115">
        <v>0</v>
      </c>
      <c r="BO49" s="115">
        <v>3</v>
      </c>
      <c r="BP49" s="115">
        <v>0</v>
      </c>
      <c r="BQ49" s="115">
        <v>0</v>
      </c>
      <c r="BR49" s="115">
        <v>0</v>
      </c>
      <c r="BS49" s="115">
        <v>0</v>
      </c>
    </row>
    <row r="50" spans="1:71" s="90" customFormat="1" x14ac:dyDescent="0.25">
      <c r="A50" s="110" t="s">
        <v>56</v>
      </c>
      <c r="B50" s="110">
        <f t="shared" si="6"/>
        <v>20.34</v>
      </c>
      <c r="C50" s="110">
        <f t="shared" si="7"/>
        <v>20.34</v>
      </c>
      <c r="D50" s="110">
        <f t="shared" si="8"/>
        <v>6.1019999999999994</v>
      </c>
      <c r="E50" s="110">
        <f t="shared" si="5"/>
        <v>380.27663999999999</v>
      </c>
      <c r="F50" s="84"/>
      <c r="H50" s="115" t="s">
        <v>56</v>
      </c>
      <c r="I50" s="115">
        <v>0</v>
      </c>
      <c r="J50" s="115">
        <v>0</v>
      </c>
      <c r="K50" s="115">
        <v>0</v>
      </c>
      <c r="L50" s="115">
        <v>0</v>
      </c>
      <c r="M50" s="115">
        <v>0</v>
      </c>
      <c r="N50" s="115">
        <v>0</v>
      </c>
      <c r="O50" s="115">
        <v>6.34</v>
      </c>
      <c r="P50" s="115">
        <v>0</v>
      </c>
      <c r="Q50" s="115">
        <v>14</v>
      </c>
      <c r="R50" s="115">
        <v>0</v>
      </c>
      <c r="S50" s="115">
        <v>0</v>
      </c>
      <c r="T50" s="115">
        <v>0</v>
      </c>
      <c r="U50" s="115">
        <v>0</v>
      </c>
      <c r="V50" s="115">
        <v>0</v>
      </c>
      <c r="W50" s="115">
        <v>0</v>
      </c>
      <c r="X50" s="115">
        <v>0</v>
      </c>
      <c r="Y50" s="115">
        <v>6.34</v>
      </c>
      <c r="Z50" s="115">
        <v>0</v>
      </c>
      <c r="AA50" s="115">
        <v>14</v>
      </c>
      <c r="AB50" s="115">
        <v>0</v>
      </c>
      <c r="AC50" s="115">
        <v>0</v>
      </c>
      <c r="AD50" s="115">
        <v>0</v>
      </c>
      <c r="AE50" s="115">
        <v>0</v>
      </c>
      <c r="AF50" s="115">
        <v>0</v>
      </c>
      <c r="AG50" s="115">
        <v>0</v>
      </c>
      <c r="AH50" s="115">
        <v>0</v>
      </c>
      <c r="AI50" s="115">
        <v>1</v>
      </c>
      <c r="AJ50" s="115">
        <v>0</v>
      </c>
      <c r="AK50" s="115">
        <v>1</v>
      </c>
      <c r="AL50" s="115">
        <v>0</v>
      </c>
      <c r="AM50" s="93"/>
      <c r="AN50" s="93"/>
      <c r="AO50" s="115" t="s">
        <v>56</v>
      </c>
      <c r="AP50" s="115">
        <v>0</v>
      </c>
      <c r="AQ50" s="115">
        <v>1193.45</v>
      </c>
      <c r="AR50" s="115">
        <v>0</v>
      </c>
      <c r="AS50" s="115">
        <v>0</v>
      </c>
      <c r="AT50" s="115">
        <v>0</v>
      </c>
      <c r="AU50" s="115">
        <v>110.71</v>
      </c>
      <c r="AV50" s="115">
        <v>0</v>
      </c>
      <c r="AW50" s="115">
        <v>0</v>
      </c>
      <c r="AX50" s="115">
        <v>0</v>
      </c>
      <c r="AY50" s="115">
        <v>0</v>
      </c>
      <c r="AZ50" s="115">
        <v>0</v>
      </c>
      <c r="BA50" s="115">
        <v>142.53</v>
      </c>
      <c r="BB50" s="115">
        <v>0</v>
      </c>
      <c r="BC50" s="115">
        <v>0</v>
      </c>
      <c r="BD50" s="115">
        <v>0</v>
      </c>
      <c r="BE50" s="115">
        <v>71.52</v>
      </c>
      <c r="BF50" s="115">
        <v>0</v>
      </c>
      <c r="BG50" s="115">
        <v>0</v>
      </c>
      <c r="BH50" s="115">
        <v>0</v>
      </c>
      <c r="BI50" s="115">
        <v>0</v>
      </c>
      <c r="BJ50" s="115">
        <v>0</v>
      </c>
      <c r="BK50" s="115">
        <v>23</v>
      </c>
      <c r="BL50" s="115">
        <v>0</v>
      </c>
      <c r="BM50" s="115">
        <v>0</v>
      </c>
      <c r="BN50" s="115">
        <v>0</v>
      </c>
      <c r="BO50" s="115">
        <v>3</v>
      </c>
      <c r="BP50" s="115">
        <v>0</v>
      </c>
      <c r="BQ50" s="115">
        <v>0</v>
      </c>
      <c r="BR50" s="115">
        <v>0</v>
      </c>
      <c r="BS50" s="115">
        <v>0</v>
      </c>
    </row>
    <row r="51" spans="1:71" s="90" customFormat="1" x14ac:dyDescent="0.25">
      <c r="A51" s="30"/>
      <c r="B51" s="30"/>
      <c r="C51" s="30"/>
      <c r="D51" s="30"/>
      <c r="E51" s="30"/>
      <c r="H51" s="93"/>
      <c r="I51" s="93"/>
      <c r="J51" s="93"/>
      <c r="K51" s="93"/>
      <c r="L51" s="93"/>
      <c r="M51" s="93"/>
      <c r="N51" s="93"/>
      <c r="O51" s="93"/>
      <c r="P51" s="93"/>
      <c r="Q51" s="93"/>
      <c r="R51" s="93"/>
      <c r="S51" s="93"/>
      <c r="T51" s="93"/>
      <c r="U51" s="93"/>
      <c r="V51" s="93"/>
      <c r="W51" s="93"/>
      <c r="X51" s="93"/>
      <c r="Y51" s="93"/>
      <c r="Z51" s="93"/>
      <c r="AA51" s="93"/>
      <c r="AB51" s="93"/>
      <c r="AC51" s="93"/>
      <c r="AD51" s="93"/>
      <c r="AE51" s="93"/>
      <c r="AF51" s="93"/>
      <c r="AG51" s="93"/>
      <c r="AH51" s="93"/>
      <c r="AI51" s="93"/>
      <c r="AJ51" s="93"/>
      <c r="AK51" s="93"/>
      <c r="AL51" s="93"/>
      <c r="AM51" s="93"/>
      <c r="AN51" s="93"/>
      <c r="AO51" s="93"/>
      <c r="AP51" s="93"/>
      <c r="AQ51" s="93"/>
      <c r="AR51" s="93"/>
      <c r="AS51" s="93"/>
      <c r="AT51" s="93"/>
      <c r="AU51" s="93"/>
      <c r="AV51" s="93"/>
      <c r="AW51" s="93"/>
      <c r="AX51" s="93"/>
      <c r="AY51" s="93"/>
      <c r="AZ51" s="93"/>
      <c r="BA51" s="93"/>
      <c r="BB51" s="93"/>
      <c r="BC51" s="93"/>
      <c r="BD51" s="93"/>
      <c r="BE51" s="93"/>
      <c r="BF51" s="93"/>
      <c r="BG51" s="93"/>
      <c r="BH51" s="93"/>
      <c r="BI51" s="93"/>
      <c r="BJ51" s="93"/>
      <c r="BK51" s="93"/>
      <c r="BL51" s="93"/>
      <c r="BM51" s="93"/>
      <c r="BN51" s="93"/>
      <c r="BO51" s="93"/>
      <c r="BP51" s="93"/>
      <c r="BQ51" s="93"/>
      <c r="BR51" s="93"/>
      <c r="BS51" s="93"/>
    </row>
    <row r="52" spans="1:71" s="90" customFormat="1" x14ac:dyDescent="0.25">
      <c r="H52" s="84" t="s">
        <v>71</v>
      </c>
      <c r="I52" s="84"/>
      <c r="J52" s="84"/>
      <c r="K52" s="84"/>
      <c r="L52" s="84"/>
      <c r="M52" s="84"/>
      <c r="N52" s="84"/>
      <c r="O52" s="84"/>
      <c r="P52" s="84"/>
      <c r="Q52" s="84"/>
      <c r="R52" s="84"/>
      <c r="S52" s="84"/>
      <c r="T52" s="84"/>
      <c r="U52" s="84"/>
      <c r="V52" s="84"/>
      <c r="W52" s="84"/>
      <c r="X52" s="84"/>
      <c r="Y52" s="84"/>
      <c r="Z52" s="84"/>
      <c r="AA52" s="84"/>
      <c r="AB52" s="84"/>
      <c r="AC52" s="84"/>
      <c r="AD52" s="84"/>
      <c r="AE52" s="84"/>
      <c r="AF52" s="84"/>
      <c r="AG52" s="84"/>
      <c r="AH52" s="84"/>
      <c r="AI52" s="84"/>
      <c r="AJ52" s="84"/>
      <c r="AK52" s="84"/>
      <c r="AL52" s="84"/>
      <c r="AM52" s="93"/>
      <c r="AN52" s="93"/>
      <c r="AO52" s="84" t="s">
        <v>68</v>
      </c>
      <c r="AP52" s="84"/>
      <c r="AQ52" s="84"/>
      <c r="AR52" s="84"/>
      <c r="AS52" s="84"/>
      <c r="AT52" s="84"/>
      <c r="AU52" s="84"/>
      <c r="AV52" s="84"/>
      <c r="AW52" s="84"/>
      <c r="AX52" s="84"/>
      <c r="AY52" s="84"/>
      <c r="AZ52" s="84"/>
      <c r="BA52" s="84"/>
      <c r="BB52" s="84"/>
      <c r="BC52" s="84"/>
      <c r="BD52" s="84"/>
      <c r="BE52" s="84"/>
      <c r="BF52" s="84"/>
      <c r="BG52" s="84"/>
      <c r="BH52" s="84"/>
      <c r="BI52" s="84"/>
    </row>
    <row r="53" spans="1:71" s="90" customFormat="1" ht="15.75" x14ac:dyDescent="0.25">
      <c r="A53" s="260" t="s">
        <v>8</v>
      </c>
      <c r="B53" s="260"/>
      <c r="C53" s="260"/>
      <c r="D53" s="260"/>
      <c r="E53" s="260"/>
      <c r="H53" s="115"/>
      <c r="I53" s="115" t="s">
        <v>40</v>
      </c>
      <c r="J53" s="115" t="s">
        <v>40</v>
      </c>
      <c r="K53" s="115" t="s">
        <v>40</v>
      </c>
      <c r="L53" s="115" t="s">
        <v>40</v>
      </c>
      <c r="M53" s="115" t="s">
        <v>40</v>
      </c>
      <c r="N53" s="115" t="s">
        <v>40</v>
      </c>
      <c r="O53" s="115" t="s">
        <v>40</v>
      </c>
      <c r="P53" s="115" t="s">
        <v>40</v>
      </c>
      <c r="Q53" s="115" t="s">
        <v>40</v>
      </c>
      <c r="R53" s="115" t="s">
        <v>40</v>
      </c>
      <c r="S53" s="115" t="s">
        <v>41</v>
      </c>
      <c r="T53" s="115" t="s">
        <v>41</v>
      </c>
      <c r="U53" s="115" t="s">
        <v>41</v>
      </c>
      <c r="V53" s="115" t="s">
        <v>41</v>
      </c>
      <c r="W53" s="115" t="s">
        <v>41</v>
      </c>
      <c r="X53" s="115" t="s">
        <v>41</v>
      </c>
      <c r="Y53" s="115" t="s">
        <v>41</v>
      </c>
      <c r="Z53" s="115" t="s">
        <v>41</v>
      </c>
      <c r="AA53" s="115" t="s">
        <v>41</v>
      </c>
      <c r="AB53" s="115" t="s">
        <v>41</v>
      </c>
      <c r="AC53" s="115" t="s">
        <v>42</v>
      </c>
      <c r="AD53" s="115" t="s">
        <v>42</v>
      </c>
      <c r="AE53" s="115" t="s">
        <v>42</v>
      </c>
      <c r="AF53" s="115" t="s">
        <v>42</v>
      </c>
      <c r="AG53" s="115" t="s">
        <v>42</v>
      </c>
      <c r="AH53" s="115" t="s">
        <v>42</v>
      </c>
      <c r="AI53" s="115" t="s">
        <v>42</v>
      </c>
      <c r="AJ53" s="115" t="s">
        <v>42</v>
      </c>
      <c r="AK53" s="115" t="s">
        <v>42</v>
      </c>
      <c r="AL53" s="115" t="s">
        <v>42</v>
      </c>
      <c r="AM53" s="93"/>
      <c r="AN53" s="93"/>
      <c r="AO53" s="115"/>
      <c r="AP53" s="115" t="s">
        <v>40</v>
      </c>
      <c r="AQ53" s="115" t="s">
        <v>40</v>
      </c>
      <c r="AR53" s="115" t="s">
        <v>40</v>
      </c>
      <c r="AS53" s="115" t="s">
        <v>40</v>
      </c>
      <c r="AT53" s="115" t="s">
        <v>40</v>
      </c>
      <c r="AU53" s="115" t="s">
        <v>40</v>
      </c>
      <c r="AV53" s="115" t="s">
        <v>40</v>
      </c>
      <c r="AW53" s="115" t="s">
        <v>40</v>
      </c>
      <c r="AX53" s="115" t="s">
        <v>40</v>
      </c>
      <c r="AY53" s="115" t="s">
        <v>40</v>
      </c>
      <c r="AZ53" s="115" t="s">
        <v>41</v>
      </c>
      <c r="BA53" s="115" t="s">
        <v>41</v>
      </c>
      <c r="BB53" s="115" t="s">
        <v>41</v>
      </c>
      <c r="BC53" s="115" t="s">
        <v>41</v>
      </c>
      <c r="BD53" s="115" t="s">
        <v>41</v>
      </c>
      <c r="BE53" s="115" t="s">
        <v>41</v>
      </c>
      <c r="BF53" s="115" t="s">
        <v>41</v>
      </c>
      <c r="BG53" s="115" t="s">
        <v>41</v>
      </c>
      <c r="BH53" s="115" t="s">
        <v>41</v>
      </c>
      <c r="BI53" s="115" t="s">
        <v>41</v>
      </c>
      <c r="BJ53" s="115" t="s">
        <v>42</v>
      </c>
      <c r="BK53" s="115" t="s">
        <v>42</v>
      </c>
      <c r="BL53" s="115" t="s">
        <v>42</v>
      </c>
      <c r="BM53" s="115" t="s">
        <v>42</v>
      </c>
      <c r="BN53" s="115" t="s">
        <v>42</v>
      </c>
      <c r="BO53" s="115" t="s">
        <v>42</v>
      </c>
      <c r="BP53" s="115" t="s">
        <v>42</v>
      </c>
      <c r="BQ53" s="115" t="s">
        <v>42</v>
      </c>
      <c r="BR53" s="115" t="s">
        <v>42</v>
      </c>
      <c r="BS53" s="115" t="s">
        <v>42</v>
      </c>
    </row>
    <row r="54" spans="1:71" s="90" customFormat="1" ht="45.75" thickBot="1" x14ac:dyDescent="0.3">
      <c r="A54" s="85" t="s">
        <v>4</v>
      </c>
      <c r="B54" s="104" t="s">
        <v>17</v>
      </c>
      <c r="C54" s="104" t="s">
        <v>5</v>
      </c>
      <c r="D54" s="103" t="s">
        <v>0</v>
      </c>
      <c r="E54" s="104" t="s">
        <v>7</v>
      </c>
      <c r="H54" s="28" t="s">
        <v>4</v>
      </c>
      <c r="I54" s="28" t="s">
        <v>43</v>
      </c>
      <c r="J54" s="28" t="s">
        <v>44</v>
      </c>
      <c r="K54" s="28" t="s">
        <v>57</v>
      </c>
      <c r="L54" s="28" t="s">
        <v>50</v>
      </c>
      <c r="M54" s="28" t="s">
        <v>47</v>
      </c>
      <c r="N54" s="28" t="s">
        <v>48</v>
      </c>
      <c r="O54" s="28" t="s">
        <v>46</v>
      </c>
      <c r="P54" s="28" t="s">
        <v>51</v>
      </c>
      <c r="Q54" s="28" t="s">
        <v>49</v>
      </c>
      <c r="R54" s="28" t="s">
        <v>45</v>
      </c>
      <c r="S54" s="28" t="s">
        <v>43</v>
      </c>
      <c r="T54" s="28" t="s">
        <v>44</v>
      </c>
      <c r="U54" s="28" t="s">
        <v>57</v>
      </c>
      <c r="V54" s="28" t="s">
        <v>50</v>
      </c>
      <c r="W54" s="28" t="s">
        <v>47</v>
      </c>
      <c r="X54" s="28" t="s">
        <v>48</v>
      </c>
      <c r="Y54" s="28" t="s">
        <v>46</v>
      </c>
      <c r="Z54" s="28" t="s">
        <v>51</v>
      </c>
      <c r="AA54" s="28" t="s">
        <v>49</v>
      </c>
      <c r="AB54" s="28" t="s">
        <v>45</v>
      </c>
      <c r="AC54" s="28" t="s">
        <v>43</v>
      </c>
      <c r="AD54" s="28" t="s">
        <v>44</v>
      </c>
      <c r="AE54" s="28" t="s">
        <v>57</v>
      </c>
      <c r="AF54" s="28" t="s">
        <v>50</v>
      </c>
      <c r="AG54" s="28" t="s">
        <v>47</v>
      </c>
      <c r="AH54" s="28" t="s">
        <v>48</v>
      </c>
      <c r="AI54" s="28" t="s">
        <v>46</v>
      </c>
      <c r="AJ54" s="28" t="s">
        <v>51</v>
      </c>
      <c r="AK54" s="28" t="s">
        <v>49</v>
      </c>
      <c r="AL54" s="28" t="s">
        <v>45</v>
      </c>
      <c r="AM54" s="93"/>
      <c r="AN54" s="93"/>
      <c r="AO54" s="28" t="s">
        <v>4</v>
      </c>
      <c r="AP54" s="28" t="s">
        <v>43</v>
      </c>
      <c r="AQ54" s="28" t="s">
        <v>44</v>
      </c>
      <c r="AR54" s="28" t="s">
        <v>57</v>
      </c>
      <c r="AS54" s="28" t="s">
        <v>50</v>
      </c>
      <c r="AT54" s="28" t="s">
        <v>47</v>
      </c>
      <c r="AU54" s="28" t="s">
        <v>48</v>
      </c>
      <c r="AV54" s="28" t="s">
        <v>46</v>
      </c>
      <c r="AW54" s="28" t="s">
        <v>51</v>
      </c>
      <c r="AX54" s="28" t="s">
        <v>49</v>
      </c>
      <c r="AY54" s="28" t="s">
        <v>45</v>
      </c>
      <c r="AZ54" s="28" t="s">
        <v>43</v>
      </c>
      <c r="BA54" s="28" t="s">
        <v>44</v>
      </c>
      <c r="BB54" s="28" t="s">
        <v>57</v>
      </c>
      <c r="BC54" s="28" t="s">
        <v>50</v>
      </c>
      <c r="BD54" s="28" t="s">
        <v>47</v>
      </c>
      <c r="BE54" s="28" t="s">
        <v>48</v>
      </c>
      <c r="BF54" s="28" t="s">
        <v>46</v>
      </c>
      <c r="BG54" s="28" t="s">
        <v>51</v>
      </c>
      <c r="BH54" s="28" t="s">
        <v>49</v>
      </c>
      <c r="BI54" s="28" t="s">
        <v>45</v>
      </c>
      <c r="BJ54" s="28" t="s">
        <v>43</v>
      </c>
      <c r="BK54" s="28" t="s">
        <v>44</v>
      </c>
      <c r="BL54" s="28" t="s">
        <v>57</v>
      </c>
      <c r="BM54" s="28" t="s">
        <v>50</v>
      </c>
      <c r="BN54" s="28" t="s">
        <v>47</v>
      </c>
      <c r="BO54" s="28" t="s">
        <v>48</v>
      </c>
      <c r="BP54" s="28" t="s">
        <v>46</v>
      </c>
      <c r="BQ54" s="28" t="s">
        <v>51</v>
      </c>
      <c r="BR54" s="28" t="s">
        <v>49</v>
      </c>
      <c r="BS54" s="28" t="s">
        <v>45</v>
      </c>
    </row>
    <row r="55" spans="1:71" s="90" customFormat="1" x14ac:dyDescent="0.25">
      <c r="A55" s="110" t="s">
        <v>9</v>
      </c>
      <c r="B55" s="110">
        <f>IF($D$5="P",SUM(AZ37:BB37),SUM(AZ37:BI37))</f>
        <v>175.61999999999998</v>
      </c>
      <c r="C55" s="110">
        <f>IF($D$5="P",SUM(AP37:AR37),SUM(AP37:AY37))</f>
        <v>902.91999999999985</v>
      </c>
      <c r="D55" s="110">
        <f>IF($D$5="P",$B$8*SUM(AP37:AR37)+$B$9*SUM(AP55:AR55),$B$8*SUM(AP37:AY37)+$B$9*SUM(AP55:AY55))</f>
        <v>442.83799999999991</v>
      </c>
      <c r="E55" s="110">
        <f t="shared" ref="E55:E68" si="9">D55*$B$5</f>
        <v>27597.664159999993</v>
      </c>
      <c r="H55" s="87" t="s">
        <v>9</v>
      </c>
      <c r="I55" s="87">
        <f>'Stage 2_SMFL'!I55</f>
        <v>59.51</v>
      </c>
      <c r="J55" s="87">
        <f>'Stage 2_SMFL'!J55</f>
        <v>186.15</v>
      </c>
      <c r="K55" s="87">
        <f>'Stage 2_SMFL'!K55</f>
        <v>0</v>
      </c>
      <c r="L55" s="87">
        <f>'Stage 2_SMFL'!L55</f>
        <v>0</v>
      </c>
      <c r="M55" s="87">
        <f>'Stage 2_SMFL'!M55</f>
        <v>0</v>
      </c>
      <c r="N55" s="87">
        <f>'Stage 2_SMFL'!N55</f>
        <v>0</v>
      </c>
      <c r="O55" s="87">
        <f>'Stage 2_SMFL'!O55</f>
        <v>0</v>
      </c>
      <c r="P55" s="87">
        <f>'Stage 2_SMFL'!P55</f>
        <v>0</v>
      </c>
      <c r="Q55" s="87">
        <f>'Stage 2_SMFL'!Q55</f>
        <v>0</v>
      </c>
      <c r="R55" s="87">
        <f>'Stage 2_SMFL'!R55</f>
        <v>0</v>
      </c>
      <c r="S55" s="87">
        <f>'Stage 2_SMFL'!S55</f>
        <v>23.55</v>
      </c>
      <c r="T55" s="87">
        <f>'Stage 2_SMFL'!T55</f>
        <v>49.67</v>
      </c>
      <c r="U55" s="87">
        <f>'Stage 2_SMFL'!U55</f>
        <v>0</v>
      </c>
      <c r="V55" s="87">
        <f>'Stage 2_SMFL'!V55</f>
        <v>0</v>
      </c>
      <c r="W55" s="87">
        <f>'Stage 2_SMFL'!W55</f>
        <v>0</v>
      </c>
      <c r="X55" s="87">
        <f>'Stage 2_SMFL'!X55</f>
        <v>0</v>
      </c>
      <c r="Y55" s="87">
        <f>'Stage 2_SMFL'!Y55</f>
        <v>0</v>
      </c>
      <c r="Z55" s="87">
        <f>'Stage 2_SMFL'!Z55</f>
        <v>0</v>
      </c>
      <c r="AA55" s="87">
        <f>'Stage 2_SMFL'!AA55</f>
        <v>0</v>
      </c>
      <c r="AB55" s="87">
        <f>'Stage 2_SMFL'!AB55</f>
        <v>0</v>
      </c>
      <c r="AC55" s="87">
        <f>'Stage 2_SMFL'!AC55</f>
        <v>3</v>
      </c>
      <c r="AD55" s="87">
        <f>'Stage 2_SMFL'!AD55</f>
        <v>7</v>
      </c>
      <c r="AE55" s="87">
        <f>'Stage 2_SMFL'!AE55</f>
        <v>0</v>
      </c>
      <c r="AF55" s="87">
        <f>'Stage 2_SMFL'!AF55</f>
        <v>0</v>
      </c>
      <c r="AG55" s="87">
        <f>'Stage 2_SMFL'!AG55</f>
        <v>0</v>
      </c>
      <c r="AH55" s="87">
        <f>'Stage 2_SMFL'!AH55</f>
        <v>0</v>
      </c>
      <c r="AI55" s="87">
        <f>'Stage 2_SMFL'!AI55</f>
        <v>0</v>
      </c>
      <c r="AJ55" s="87">
        <f>'Stage 2_SMFL'!AJ55</f>
        <v>0</v>
      </c>
      <c r="AK55" s="87">
        <f>'Stage 2_SMFL'!AK55</f>
        <v>0</v>
      </c>
      <c r="AL55" s="87">
        <f>'Stage 2_SMFL'!AL55</f>
        <v>0</v>
      </c>
      <c r="AM55" s="93"/>
      <c r="AN55" s="93"/>
      <c r="AO55" s="87" t="s">
        <v>9</v>
      </c>
      <c r="AP55" s="87">
        <f>'Stage 2_SMFL'!AP55</f>
        <v>59.51</v>
      </c>
      <c r="AQ55" s="87">
        <f>'Stage 2_SMFL'!AQ55</f>
        <v>186.15</v>
      </c>
      <c r="AR55" s="87">
        <f>'Stage 2_SMFL'!AR55</f>
        <v>0</v>
      </c>
      <c r="AS55" s="87">
        <f>'Stage 2_SMFL'!AS55</f>
        <v>0</v>
      </c>
      <c r="AT55" s="87">
        <f>'Stage 2_SMFL'!AT55</f>
        <v>0</v>
      </c>
      <c r="AU55" s="87">
        <f>'Stage 2_SMFL'!AU55</f>
        <v>0</v>
      </c>
      <c r="AV55" s="87">
        <f>'Stage 2_SMFL'!AV55</f>
        <v>0</v>
      </c>
      <c r="AW55" s="87">
        <f>'Stage 2_SMFL'!AW55</f>
        <v>0</v>
      </c>
      <c r="AX55" s="87">
        <f>'Stage 2_SMFL'!AX55</f>
        <v>0</v>
      </c>
      <c r="AY55" s="87">
        <f>'Stage 2_SMFL'!AY55</f>
        <v>0</v>
      </c>
      <c r="AZ55" s="87">
        <f>'Stage 2_SMFL'!AZ55</f>
        <v>23.55</v>
      </c>
      <c r="BA55" s="87">
        <f>'Stage 2_SMFL'!BA55</f>
        <v>49.67</v>
      </c>
      <c r="BB55" s="87">
        <f>'Stage 2_SMFL'!BB55</f>
        <v>0</v>
      </c>
      <c r="BC55" s="87">
        <f>'Stage 2_SMFL'!BC55</f>
        <v>0</v>
      </c>
      <c r="BD55" s="87">
        <f>'Stage 2_SMFL'!BD55</f>
        <v>0</v>
      </c>
      <c r="BE55" s="87">
        <f>'Stage 2_SMFL'!BE55</f>
        <v>0</v>
      </c>
      <c r="BF55" s="87">
        <f>'Stage 2_SMFL'!BF55</f>
        <v>0</v>
      </c>
      <c r="BG55" s="87">
        <f>'Stage 2_SMFL'!BG55</f>
        <v>0</v>
      </c>
      <c r="BH55" s="87">
        <f>'Stage 2_SMFL'!BH55</f>
        <v>0</v>
      </c>
      <c r="BI55" s="87">
        <f>'Stage 2_SMFL'!BI55</f>
        <v>0</v>
      </c>
      <c r="BJ55" s="87">
        <f>'Stage 2_SMFL'!BJ55</f>
        <v>3</v>
      </c>
      <c r="BK55" s="87">
        <f>'Stage 2_SMFL'!BK55</f>
        <v>7</v>
      </c>
      <c r="BL55" s="87">
        <f>'Stage 2_SMFL'!BL55</f>
        <v>0</v>
      </c>
      <c r="BM55" s="87">
        <f>'Stage 2_SMFL'!BM55</f>
        <v>0</v>
      </c>
      <c r="BN55" s="87">
        <f>'Stage 2_SMFL'!BN55</f>
        <v>0</v>
      </c>
      <c r="BO55" s="87">
        <f>'Stage 2_SMFL'!BO55</f>
        <v>0</v>
      </c>
      <c r="BP55" s="87">
        <f>'Stage 2_SMFL'!BP55</f>
        <v>0</v>
      </c>
      <c r="BQ55" s="87">
        <f>'Stage 2_SMFL'!BQ55</f>
        <v>0</v>
      </c>
      <c r="BR55" s="87">
        <f>'Stage 2_SMFL'!BR55</f>
        <v>0</v>
      </c>
      <c r="BS55" s="87">
        <f>'Stage 2_SMFL'!BS55</f>
        <v>0</v>
      </c>
    </row>
    <row r="56" spans="1:71" s="90" customFormat="1" x14ac:dyDescent="0.25">
      <c r="A56" s="110" t="s">
        <v>10</v>
      </c>
      <c r="B56" s="110">
        <f t="shared" ref="B56:B68" si="10">IF($D$5="P",SUM(AZ38:BB38),SUM(AZ38:BI38))</f>
        <v>157.19</v>
      </c>
      <c r="C56" s="110">
        <f t="shared" ref="C56:C68" si="11">IF($D$5="P",SUM(AP38:AR38),SUM(AP38:AY38))</f>
        <v>603.97</v>
      </c>
      <c r="D56" s="110">
        <f t="shared" ref="D56:D68" si="12">IF($D$5="P",$B$8*SUM(AP38:AR38)+$B$9*SUM(AP56:AR56),$B$8*SUM(AP38:AY38)+$B$9*SUM(AP56:AY56))</f>
        <v>278.95999999999998</v>
      </c>
      <c r="E56" s="110">
        <f t="shared" si="9"/>
        <v>17384.787199999999</v>
      </c>
      <c r="H56" s="115" t="s">
        <v>10</v>
      </c>
      <c r="I56" s="87">
        <v>139.66999999999999</v>
      </c>
      <c r="J56" s="87">
        <v>0</v>
      </c>
      <c r="K56" s="87">
        <f>'Stage 2_SMFL'!K56</f>
        <v>0</v>
      </c>
      <c r="L56" s="87">
        <f>'Stage 2_SMFL'!L56</f>
        <v>0</v>
      </c>
      <c r="M56" s="87">
        <f>'Stage 2_SMFL'!M56</f>
        <v>0</v>
      </c>
      <c r="N56" s="87">
        <f>'Stage 2_SMFL'!N56</f>
        <v>0</v>
      </c>
      <c r="O56" s="87">
        <f>'Stage 2_SMFL'!O56</f>
        <v>0</v>
      </c>
      <c r="P56" s="87">
        <f>'Stage 2_SMFL'!P56</f>
        <v>0</v>
      </c>
      <c r="Q56" s="87">
        <f>'Stage 2_SMFL'!Q56</f>
        <v>0</v>
      </c>
      <c r="R56" s="87">
        <f>'Stage 2_SMFL'!R56</f>
        <v>0</v>
      </c>
      <c r="S56" s="87">
        <v>51.29</v>
      </c>
      <c r="T56" s="87">
        <v>0</v>
      </c>
      <c r="U56" s="87">
        <f>'Stage 2_SMFL'!U56</f>
        <v>0</v>
      </c>
      <c r="V56" s="87">
        <f>'Stage 2_SMFL'!V56</f>
        <v>0</v>
      </c>
      <c r="W56" s="87">
        <f>'Stage 2_SMFL'!W56</f>
        <v>0</v>
      </c>
      <c r="X56" s="87">
        <f>'Stage 2_SMFL'!X56</f>
        <v>0</v>
      </c>
      <c r="Y56" s="87">
        <f>'Stage 2_SMFL'!Y56</f>
        <v>0</v>
      </c>
      <c r="Z56" s="87">
        <f>'Stage 2_SMFL'!Z56</f>
        <v>0</v>
      </c>
      <c r="AA56" s="87">
        <f>'Stage 2_SMFL'!AA56</f>
        <v>0</v>
      </c>
      <c r="AB56" s="87">
        <f>'Stage 2_SMFL'!AB56</f>
        <v>0</v>
      </c>
      <c r="AC56" s="87">
        <v>4</v>
      </c>
      <c r="AD56" s="87">
        <v>0</v>
      </c>
      <c r="AE56" s="87">
        <f>'Stage 2_SMFL'!AE56</f>
        <v>0</v>
      </c>
      <c r="AF56" s="87">
        <f>'Stage 2_SMFL'!AF56</f>
        <v>0</v>
      </c>
      <c r="AG56" s="87">
        <f>'Stage 2_SMFL'!AG56</f>
        <v>0</v>
      </c>
      <c r="AH56" s="87">
        <f>'Stage 2_SMFL'!AH56</f>
        <v>0</v>
      </c>
      <c r="AI56" s="87">
        <f>'Stage 2_SMFL'!AI56</f>
        <v>0</v>
      </c>
      <c r="AJ56" s="87">
        <f>'Stage 2_SMFL'!AJ56</f>
        <v>0</v>
      </c>
      <c r="AK56" s="87">
        <f>'Stage 2_SMFL'!AK56</f>
        <v>0</v>
      </c>
      <c r="AL56" s="87">
        <f>'Stage 2_SMFL'!AL56</f>
        <v>0</v>
      </c>
      <c r="AM56" s="93"/>
      <c r="AN56" s="93"/>
      <c r="AO56" s="115" t="s">
        <v>10</v>
      </c>
      <c r="AP56" s="87">
        <v>139.66999999999999</v>
      </c>
      <c r="AQ56" s="87">
        <v>0</v>
      </c>
      <c r="AR56" s="87">
        <v>0</v>
      </c>
      <c r="AS56" s="87">
        <v>0</v>
      </c>
      <c r="AT56" s="87">
        <v>0</v>
      </c>
      <c r="AU56" s="87">
        <v>0</v>
      </c>
      <c r="AV56" s="87">
        <v>0</v>
      </c>
      <c r="AW56" s="87">
        <v>0</v>
      </c>
      <c r="AX56" s="87">
        <v>0</v>
      </c>
      <c r="AY56" s="87">
        <v>0</v>
      </c>
      <c r="AZ56" s="87">
        <v>51.29</v>
      </c>
      <c r="BA56" s="87">
        <v>0</v>
      </c>
      <c r="BB56" s="87">
        <v>0</v>
      </c>
      <c r="BC56" s="87">
        <v>0</v>
      </c>
      <c r="BD56" s="87">
        <v>0</v>
      </c>
      <c r="BE56" s="87">
        <v>0</v>
      </c>
      <c r="BF56" s="87">
        <v>0</v>
      </c>
      <c r="BG56" s="87">
        <v>0</v>
      </c>
      <c r="BH56" s="87">
        <v>0</v>
      </c>
      <c r="BI56" s="87">
        <v>0</v>
      </c>
      <c r="BJ56" s="87">
        <v>4</v>
      </c>
      <c r="BK56" s="87">
        <v>0</v>
      </c>
      <c r="BL56" s="87">
        <v>0</v>
      </c>
      <c r="BM56" s="87">
        <v>0</v>
      </c>
      <c r="BN56" s="87">
        <v>0</v>
      </c>
      <c r="BO56" s="87">
        <v>0</v>
      </c>
      <c r="BP56" s="87">
        <v>0</v>
      </c>
      <c r="BQ56" s="87">
        <v>0</v>
      </c>
      <c r="BR56" s="87">
        <v>0</v>
      </c>
      <c r="BS56" s="87">
        <v>0</v>
      </c>
    </row>
    <row r="57" spans="1:71" s="90" customFormat="1" x14ac:dyDescent="0.25">
      <c r="A57" s="110" t="s">
        <v>11</v>
      </c>
      <c r="B57" s="110">
        <f t="shared" si="10"/>
        <v>187.76</v>
      </c>
      <c r="C57" s="110">
        <f t="shared" si="11"/>
        <v>750.32</v>
      </c>
      <c r="D57" s="110">
        <f t="shared" si="12"/>
        <v>366.67099999999999</v>
      </c>
      <c r="E57" s="110">
        <f t="shared" si="9"/>
        <v>22850.936719999998</v>
      </c>
      <c r="H57" s="115" t="s">
        <v>11</v>
      </c>
      <c r="I57" s="87">
        <f>'Stage 2_SMFL'!I57</f>
        <v>0</v>
      </c>
      <c r="J57" s="87">
        <f>'Stage 2_SMFL'!J57</f>
        <v>0</v>
      </c>
      <c r="K57" s="87">
        <f>'Stage 2_SMFL'!K57</f>
        <v>0</v>
      </c>
      <c r="L57" s="87">
        <f>'Stage 2_SMFL'!L57</f>
        <v>0</v>
      </c>
      <c r="M57" s="87">
        <f>'Stage 2_SMFL'!M57</f>
        <v>0</v>
      </c>
      <c r="N57" s="87">
        <f>'Stage 2_SMFL'!N57</f>
        <v>0</v>
      </c>
      <c r="O57" s="87">
        <f>'Stage 2_SMFL'!O57</f>
        <v>0</v>
      </c>
      <c r="P57" s="87">
        <f>'Stage 2_SMFL'!P57</f>
        <v>0</v>
      </c>
      <c r="Q57" s="87">
        <f>'Stage 2_SMFL'!Q57</f>
        <v>0</v>
      </c>
      <c r="R57" s="87">
        <f>'Stage 2_SMFL'!R57</f>
        <v>0</v>
      </c>
      <c r="S57" s="87">
        <f>'Stage 2_SMFL'!S57</f>
        <v>0</v>
      </c>
      <c r="T57" s="87">
        <f>'Stage 2_SMFL'!T57</f>
        <v>0</v>
      </c>
      <c r="U57" s="87">
        <f>'Stage 2_SMFL'!U57</f>
        <v>0</v>
      </c>
      <c r="V57" s="87">
        <f>'Stage 2_SMFL'!V57</f>
        <v>0</v>
      </c>
      <c r="W57" s="87">
        <f>'Stage 2_SMFL'!W57</f>
        <v>0</v>
      </c>
      <c r="X57" s="87">
        <f>'Stage 2_SMFL'!X57</f>
        <v>0</v>
      </c>
      <c r="Y57" s="87">
        <f>'Stage 2_SMFL'!Y57</f>
        <v>0</v>
      </c>
      <c r="Z57" s="87">
        <f>'Stage 2_SMFL'!Z57</f>
        <v>0</v>
      </c>
      <c r="AA57" s="87">
        <f>'Stage 2_SMFL'!AA57</f>
        <v>0</v>
      </c>
      <c r="AB57" s="87">
        <f>'Stage 2_SMFL'!AB57</f>
        <v>0</v>
      </c>
      <c r="AC57" s="87">
        <f>'Stage 2_SMFL'!AC57</f>
        <v>0</v>
      </c>
      <c r="AD57" s="87">
        <f>'Stage 2_SMFL'!AD57</f>
        <v>0</v>
      </c>
      <c r="AE57" s="87">
        <f>'Stage 2_SMFL'!AE57</f>
        <v>0</v>
      </c>
      <c r="AF57" s="87">
        <f>'Stage 2_SMFL'!AF57</f>
        <v>0</v>
      </c>
      <c r="AG57" s="87">
        <f>'Stage 2_SMFL'!AG57</f>
        <v>0</v>
      </c>
      <c r="AH57" s="87">
        <f>'Stage 2_SMFL'!AH57</f>
        <v>0</v>
      </c>
      <c r="AI57" s="87">
        <f>'Stage 2_SMFL'!AI57</f>
        <v>0</v>
      </c>
      <c r="AJ57" s="87">
        <f>'Stage 2_SMFL'!AJ57</f>
        <v>0</v>
      </c>
      <c r="AK57" s="87">
        <f>'Stage 2_SMFL'!AK57</f>
        <v>0</v>
      </c>
      <c r="AL57" s="87">
        <f>'Stage 2_SMFL'!AL57</f>
        <v>0</v>
      </c>
      <c r="AM57" s="93"/>
      <c r="AN57" s="93"/>
      <c r="AO57" s="115" t="s">
        <v>11</v>
      </c>
      <c r="AP57" s="87">
        <v>202.25</v>
      </c>
      <c r="AQ57" s="87">
        <v>0</v>
      </c>
      <c r="AR57" s="87">
        <f>'Stage 2_SMFL'!AR57</f>
        <v>0</v>
      </c>
      <c r="AS57" s="87">
        <f>'Stage 2_SMFL'!AS57</f>
        <v>0</v>
      </c>
      <c r="AT57" s="87">
        <f>'Stage 2_SMFL'!AT57</f>
        <v>0</v>
      </c>
      <c r="AU57" s="87">
        <f>'Stage 2_SMFL'!AU57</f>
        <v>0</v>
      </c>
      <c r="AV57" s="87">
        <f>'Stage 2_SMFL'!AV57</f>
        <v>0</v>
      </c>
      <c r="AW57" s="87">
        <f>'Stage 2_SMFL'!AW57</f>
        <v>0</v>
      </c>
      <c r="AX57" s="87">
        <f>'Stage 2_SMFL'!AX57</f>
        <v>0</v>
      </c>
      <c r="AY57" s="87">
        <f>'Stage 2_SMFL'!AY57</f>
        <v>0</v>
      </c>
      <c r="AZ57" s="87">
        <v>62.53</v>
      </c>
      <c r="BA57" s="87">
        <v>0</v>
      </c>
      <c r="BB57" s="87">
        <f>'Stage 2_SMFL'!BB57</f>
        <v>0</v>
      </c>
      <c r="BC57" s="87">
        <f>'Stage 2_SMFL'!BC57</f>
        <v>0</v>
      </c>
      <c r="BD57" s="87">
        <f>'Stage 2_SMFL'!BD57</f>
        <v>0</v>
      </c>
      <c r="BE57" s="87">
        <f>'Stage 2_SMFL'!BE57</f>
        <v>0</v>
      </c>
      <c r="BF57" s="87">
        <f>'Stage 2_SMFL'!BF57</f>
        <v>0</v>
      </c>
      <c r="BG57" s="87">
        <f>'Stage 2_SMFL'!BG57</f>
        <v>0</v>
      </c>
      <c r="BH57" s="87">
        <f>'Stage 2_SMFL'!BH57</f>
        <v>0</v>
      </c>
      <c r="BI57" s="87">
        <f>'Stage 2_SMFL'!BI57</f>
        <v>0</v>
      </c>
      <c r="BJ57" s="87">
        <v>5</v>
      </c>
      <c r="BK57" s="87">
        <v>0</v>
      </c>
      <c r="BL57" s="87">
        <f>'Stage 2_SMFL'!BL57</f>
        <v>0</v>
      </c>
      <c r="BM57" s="87">
        <f>'Stage 2_SMFL'!BM57</f>
        <v>0</v>
      </c>
      <c r="BN57" s="87">
        <f>'Stage 2_SMFL'!BN57</f>
        <v>0</v>
      </c>
      <c r="BO57" s="87">
        <f>'Stage 2_SMFL'!BO57</f>
        <v>0</v>
      </c>
      <c r="BP57" s="87">
        <f>'Stage 2_SMFL'!BP57</f>
        <v>0</v>
      </c>
      <c r="BQ57" s="87">
        <f>'Stage 2_SMFL'!BQ57</f>
        <v>0</v>
      </c>
      <c r="BR57" s="87">
        <f>'Stage 2_SMFL'!BR57</f>
        <v>0</v>
      </c>
      <c r="BS57" s="87">
        <f>'Stage 2_SMFL'!BS57</f>
        <v>0</v>
      </c>
    </row>
    <row r="58" spans="1:71" s="90" customFormat="1" x14ac:dyDescent="0.25">
      <c r="A58" s="110" t="s">
        <v>12</v>
      </c>
      <c r="B58" s="110">
        <f t="shared" si="10"/>
        <v>75.33</v>
      </c>
      <c r="C58" s="110">
        <f t="shared" si="11"/>
        <v>267.91000000000003</v>
      </c>
      <c r="D58" s="110">
        <f t="shared" si="12"/>
        <v>80.891000000000005</v>
      </c>
      <c r="E58" s="110">
        <f t="shared" si="9"/>
        <v>5041.1271200000001</v>
      </c>
      <c r="F58" s="84"/>
      <c r="G58" s="84"/>
      <c r="H58" s="115" t="s">
        <v>12</v>
      </c>
      <c r="I58" s="115">
        <v>0</v>
      </c>
      <c r="J58" s="115">
        <v>0</v>
      </c>
      <c r="K58" s="115">
        <v>0</v>
      </c>
      <c r="L58" s="115">
        <v>0</v>
      </c>
      <c r="M58" s="115">
        <v>0</v>
      </c>
      <c r="N58" s="115">
        <v>0</v>
      </c>
      <c r="O58" s="115">
        <v>0</v>
      </c>
      <c r="P58" s="115">
        <v>0</v>
      </c>
      <c r="Q58" s="115">
        <v>0</v>
      </c>
      <c r="R58" s="115">
        <v>0</v>
      </c>
      <c r="S58" s="115">
        <v>0</v>
      </c>
      <c r="T58" s="115">
        <v>0</v>
      </c>
      <c r="U58" s="115">
        <v>0</v>
      </c>
      <c r="V58" s="115">
        <v>0</v>
      </c>
      <c r="W58" s="115">
        <v>0</v>
      </c>
      <c r="X58" s="115">
        <v>0</v>
      </c>
      <c r="Y58" s="115">
        <v>0</v>
      </c>
      <c r="Z58" s="115">
        <v>0</v>
      </c>
      <c r="AA58" s="115">
        <v>0</v>
      </c>
      <c r="AB58" s="115">
        <v>0</v>
      </c>
      <c r="AC58" s="115">
        <v>0</v>
      </c>
      <c r="AD58" s="115">
        <v>0</v>
      </c>
      <c r="AE58" s="115">
        <v>0</v>
      </c>
      <c r="AF58" s="115">
        <v>0</v>
      </c>
      <c r="AG58" s="115">
        <v>0</v>
      </c>
      <c r="AH58" s="115">
        <v>0</v>
      </c>
      <c r="AI58" s="115">
        <v>0</v>
      </c>
      <c r="AJ58" s="115">
        <v>0</v>
      </c>
      <c r="AK58" s="115">
        <v>0</v>
      </c>
      <c r="AL58" s="115">
        <v>0</v>
      </c>
      <c r="AM58" s="93"/>
      <c r="AN58" s="93"/>
      <c r="AO58" s="115" t="s">
        <v>12</v>
      </c>
      <c r="AP58" s="115">
        <v>0</v>
      </c>
      <c r="AQ58" s="115">
        <v>0.74</v>
      </c>
      <c r="AR58" s="115">
        <v>0</v>
      </c>
      <c r="AS58" s="115">
        <v>0</v>
      </c>
      <c r="AT58" s="115">
        <v>0</v>
      </c>
      <c r="AU58" s="115">
        <v>0</v>
      </c>
      <c r="AV58" s="115">
        <v>0</v>
      </c>
      <c r="AW58" s="115">
        <v>0</v>
      </c>
      <c r="AX58" s="115">
        <v>0</v>
      </c>
      <c r="AY58" s="115">
        <v>0</v>
      </c>
      <c r="AZ58" s="115">
        <v>0</v>
      </c>
      <c r="BA58" s="115">
        <v>0.74</v>
      </c>
      <c r="BB58" s="115">
        <v>0</v>
      </c>
      <c r="BC58" s="115">
        <v>0</v>
      </c>
      <c r="BD58" s="115">
        <v>0</v>
      </c>
      <c r="BE58" s="115">
        <v>0</v>
      </c>
      <c r="BF58" s="115">
        <v>0</v>
      </c>
      <c r="BG58" s="115">
        <v>0</v>
      </c>
      <c r="BH58" s="115">
        <v>0</v>
      </c>
      <c r="BI58" s="115">
        <v>0</v>
      </c>
      <c r="BJ58" s="115">
        <v>0</v>
      </c>
      <c r="BK58" s="115">
        <v>1</v>
      </c>
      <c r="BL58" s="115">
        <v>0</v>
      </c>
      <c r="BM58" s="115">
        <v>0</v>
      </c>
      <c r="BN58" s="115">
        <v>0</v>
      </c>
      <c r="BO58" s="115">
        <v>0</v>
      </c>
      <c r="BP58" s="115">
        <v>0</v>
      </c>
      <c r="BQ58" s="115">
        <v>0</v>
      </c>
      <c r="BR58" s="115">
        <v>0</v>
      </c>
      <c r="BS58" s="115">
        <v>0</v>
      </c>
    </row>
    <row r="59" spans="1:71" s="90" customFormat="1" x14ac:dyDescent="0.25">
      <c r="A59" s="110" t="s">
        <v>13</v>
      </c>
      <c r="B59" s="110">
        <f t="shared" si="10"/>
        <v>87.39</v>
      </c>
      <c r="C59" s="110">
        <f t="shared" si="11"/>
        <v>325.82</v>
      </c>
      <c r="D59" s="110">
        <f t="shared" si="12"/>
        <v>106.58</v>
      </c>
      <c r="E59" s="110">
        <f t="shared" si="9"/>
        <v>6642.0655999999999</v>
      </c>
      <c r="F59" s="84"/>
      <c r="G59" s="84"/>
      <c r="H59" s="115" t="s">
        <v>13</v>
      </c>
      <c r="I59" s="115">
        <v>0</v>
      </c>
      <c r="J59" s="115">
        <v>0</v>
      </c>
      <c r="K59" s="115">
        <v>0</v>
      </c>
      <c r="L59" s="115">
        <v>0</v>
      </c>
      <c r="M59" s="115">
        <v>0</v>
      </c>
      <c r="N59" s="115">
        <v>0</v>
      </c>
      <c r="O59" s="115">
        <v>0</v>
      </c>
      <c r="P59" s="115">
        <v>0</v>
      </c>
      <c r="Q59" s="115">
        <v>0</v>
      </c>
      <c r="R59" s="115">
        <v>0</v>
      </c>
      <c r="S59" s="115">
        <v>0</v>
      </c>
      <c r="T59" s="115">
        <v>0</v>
      </c>
      <c r="U59" s="115">
        <v>0</v>
      </c>
      <c r="V59" s="115">
        <v>0</v>
      </c>
      <c r="W59" s="115">
        <v>0</v>
      </c>
      <c r="X59" s="115">
        <v>0</v>
      </c>
      <c r="Y59" s="115">
        <v>0</v>
      </c>
      <c r="Z59" s="115">
        <v>0</v>
      </c>
      <c r="AA59" s="115">
        <v>0</v>
      </c>
      <c r="AB59" s="115">
        <v>0</v>
      </c>
      <c r="AC59" s="115">
        <v>0</v>
      </c>
      <c r="AD59" s="115">
        <v>0</v>
      </c>
      <c r="AE59" s="115">
        <v>0</v>
      </c>
      <c r="AF59" s="115">
        <v>0</v>
      </c>
      <c r="AG59" s="115">
        <v>0</v>
      </c>
      <c r="AH59" s="115">
        <v>0</v>
      </c>
      <c r="AI59" s="115">
        <v>0</v>
      </c>
      <c r="AJ59" s="115">
        <v>0</v>
      </c>
      <c r="AK59" s="115">
        <v>0</v>
      </c>
      <c r="AL59" s="115">
        <v>0</v>
      </c>
      <c r="AM59" s="93"/>
      <c r="AN59" s="93"/>
      <c r="AO59" s="115" t="s">
        <v>13</v>
      </c>
      <c r="AP59" s="115">
        <v>0</v>
      </c>
      <c r="AQ59" s="115">
        <v>12.62</v>
      </c>
      <c r="AR59" s="115">
        <v>0</v>
      </c>
      <c r="AS59" s="115">
        <v>0</v>
      </c>
      <c r="AT59" s="115">
        <v>0</v>
      </c>
      <c r="AU59" s="115">
        <v>0</v>
      </c>
      <c r="AV59" s="115">
        <v>0</v>
      </c>
      <c r="AW59" s="115">
        <v>0</v>
      </c>
      <c r="AX59" s="115">
        <v>0</v>
      </c>
      <c r="AY59" s="115">
        <v>0</v>
      </c>
      <c r="AZ59" s="115">
        <v>0</v>
      </c>
      <c r="BA59" s="115">
        <v>12.62</v>
      </c>
      <c r="BB59" s="115">
        <v>0</v>
      </c>
      <c r="BC59" s="115">
        <v>0</v>
      </c>
      <c r="BD59" s="115">
        <v>0</v>
      </c>
      <c r="BE59" s="115">
        <v>0</v>
      </c>
      <c r="BF59" s="115">
        <v>0</v>
      </c>
      <c r="BG59" s="115">
        <v>0</v>
      </c>
      <c r="BH59" s="115">
        <v>0</v>
      </c>
      <c r="BI59" s="115">
        <v>0</v>
      </c>
      <c r="BJ59" s="115">
        <v>0</v>
      </c>
      <c r="BK59" s="115">
        <v>1</v>
      </c>
      <c r="BL59" s="115">
        <v>0</v>
      </c>
      <c r="BM59" s="115">
        <v>0</v>
      </c>
      <c r="BN59" s="115">
        <v>0</v>
      </c>
      <c r="BO59" s="115">
        <v>0</v>
      </c>
      <c r="BP59" s="115">
        <v>0</v>
      </c>
      <c r="BQ59" s="115">
        <v>0</v>
      </c>
      <c r="BR59" s="115">
        <v>0</v>
      </c>
      <c r="BS59" s="115">
        <v>0</v>
      </c>
    </row>
    <row r="60" spans="1:71" s="90" customFormat="1" x14ac:dyDescent="0.25">
      <c r="A60" s="110" t="s">
        <v>52</v>
      </c>
      <c r="B60" s="110">
        <f t="shared" si="10"/>
        <v>102.42</v>
      </c>
      <c r="C60" s="110">
        <f t="shared" si="11"/>
        <v>383.44</v>
      </c>
      <c r="D60" s="110">
        <f t="shared" si="12"/>
        <v>136.38200000000001</v>
      </c>
      <c r="E60" s="110">
        <f t="shared" si="9"/>
        <v>8499.3262400000003</v>
      </c>
      <c r="F60" s="84"/>
      <c r="G60" s="84"/>
      <c r="H60" s="115" t="s">
        <v>52</v>
      </c>
      <c r="I60" s="115">
        <v>0</v>
      </c>
      <c r="J60" s="115">
        <v>0</v>
      </c>
      <c r="K60" s="115">
        <v>0</v>
      </c>
      <c r="L60" s="115">
        <v>0</v>
      </c>
      <c r="M60" s="115">
        <v>0</v>
      </c>
      <c r="N60" s="115">
        <v>0</v>
      </c>
      <c r="O60" s="115">
        <v>0</v>
      </c>
      <c r="P60" s="115">
        <v>0</v>
      </c>
      <c r="Q60" s="115">
        <v>0</v>
      </c>
      <c r="R60" s="115">
        <v>0</v>
      </c>
      <c r="S60" s="115">
        <v>0</v>
      </c>
      <c r="T60" s="115">
        <v>0</v>
      </c>
      <c r="U60" s="115">
        <v>0</v>
      </c>
      <c r="V60" s="115">
        <v>0</v>
      </c>
      <c r="W60" s="115">
        <v>0</v>
      </c>
      <c r="X60" s="115">
        <v>0</v>
      </c>
      <c r="Y60" s="115">
        <v>0</v>
      </c>
      <c r="Z60" s="115">
        <v>0</v>
      </c>
      <c r="AA60" s="115">
        <v>0</v>
      </c>
      <c r="AB60" s="115">
        <v>0</v>
      </c>
      <c r="AC60" s="115">
        <v>0</v>
      </c>
      <c r="AD60" s="115">
        <v>0</v>
      </c>
      <c r="AE60" s="115">
        <v>0</v>
      </c>
      <c r="AF60" s="115">
        <v>0</v>
      </c>
      <c r="AG60" s="115">
        <v>0</v>
      </c>
      <c r="AH60" s="115">
        <v>0</v>
      </c>
      <c r="AI60" s="115">
        <v>0</v>
      </c>
      <c r="AJ60" s="115">
        <v>0</v>
      </c>
      <c r="AK60" s="115">
        <v>0</v>
      </c>
      <c r="AL60" s="115">
        <v>0</v>
      </c>
      <c r="AM60" s="93"/>
      <c r="AN60" s="93"/>
      <c r="AO60" s="115" t="s">
        <v>52</v>
      </c>
      <c r="AP60" s="115">
        <v>0</v>
      </c>
      <c r="AQ60" s="115">
        <v>30.5</v>
      </c>
      <c r="AR60" s="115">
        <v>0</v>
      </c>
      <c r="AS60" s="115">
        <v>0</v>
      </c>
      <c r="AT60" s="115">
        <v>0</v>
      </c>
      <c r="AU60" s="115">
        <v>0</v>
      </c>
      <c r="AV60" s="115">
        <v>0</v>
      </c>
      <c r="AW60" s="115">
        <v>0</v>
      </c>
      <c r="AX60" s="115">
        <v>0</v>
      </c>
      <c r="AY60" s="115">
        <v>0</v>
      </c>
      <c r="AZ60" s="115">
        <v>0</v>
      </c>
      <c r="BA60" s="115">
        <v>17.89</v>
      </c>
      <c r="BB60" s="115">
        <v>0</v>
      </c>
      <c r="BC60" s="115">
        <v>0</v>
      </c>
      <c r="BD60" s="115">
        <v>0</v>
      </c>
      <c r="BE60" s="115">
        <v>0</v>
      </c>
      <c r="BF60" s="115">
        <v>0</v>
      </c>
      <c r="BG60" s="115">
        <v>0</v>
      </c>
      <c r="BH60" s="115">
        <v>0</v>
      </c>
      <c r="BI60" s="115">
        <v>0</v>
      </c>
      <c r="BJ60" s="115">
        <v>0</v>
      </c>
      <c r="BK60" s="115">
        <v>4</v>
      </c>
      <c r="BL60" s="115">
        <v>0</v>
      </c>
      <c r="BM60" s="115">
        <v>0</v>
      </c>
      <c r="BN60" s="115">
        <v>0</v>
      </c>
      <c r="BO60" s="115">
        <v>0</v>
      </c>
      <c r="BP60" s="115">
        <v>0</v>
      </c>
      <c r="BQ60" s="115">
        <v>0</v>
      </c>
      <c r="BR60" s="115">
        <v>0</v>
      </c>
      <c r="BS60" s="115">
        <v>0</v>
      </c>
    </row>
    <row r="61" spans="1:71" s="90" customFormat="1" x14ac:dyDescent="0.25">
      <c r="A61" s="110" t="s">
        <v>14</v>
      </c>
      <c r="B61" s="110">
        <f t="shared" si="10"/>
        <v>116.32</v>
      </c>
      <c r="C61" s="110">
        <f t="shared" si="11"/>
        <v>453.30999999999995</v>
      </c>
      <c r="D61" s="110">
        <f t="shared" si="12"/>
        <v>189.00399999999996</v>
      </c>
      <c r="E61" s="110">
        <f t="shared" si="9"/>
        <v>11778.729279999998</v>
      </c>
      <c r="F61" s="84"/>
      <c r="G61" s="84"/>
      <c r="H61" s="115" t="s">
        <v>14</v>
      </c>
      <c r="I61" s="115">
        <v>0</v>
      </c>
      <c r="J61" s="115">
        <v>0</v>
      </c>
      <c r="K61" s="115">
        <v>0</v>
      </c>
      <c r="L61" s="115">
        <v>0</v>
      </c>
      <c r="M61" s="115">
        <v>0</v>
      </c>
      <c r="N61" s="115">
        <v>0</v>
      </c>
      <c r="O61" s="115">
        <v>0</v>
      </c>
      <c r="P61" s="115">
        <v>0</v>
      </c>
      <c r="Q61" s="115">
        <v>0</v>
      </c>
      <c r="R61" s="115">
        <v>0</v>
      </c>
      <c r="S61" s="115">
        <v>0</v>
      </c>
      <c r="T61" s="115">
        <v>0</v>
      </c>
      <c r="U61" s="115">
        <v>0</v>
      </c>
      <c r="V61" s="115">
        <v>0</v>
      </c>
      <c r="W61" s="115">
        <v>0</v>
      </c>
      <c r="X61" s="115">
        <v>0</v>
      </c>
      <c r="Y61" s="115">
        <v>0</v>
      </c>
      <c r="Z61" s="115">
        <v>0</v>
      </c>
      <c r="AA61" s="115">
        <v>0</v>
      </c>
      <c r="AB61" s="115">
        <v>0</v>
      </c>
      <c r="AC61" s="115">
        <v>0</v>
      </c>
      <c r="AD61" s="115">
        <v>0</v>
      </c>
      <c r="AE61" s="115">
        <v>0</v>
      </c>
      <c r="AF61" s="115">
        <v>0</v>
      </c>
      <c r="AG61" s="115">
        <v>0</v>
      </c>
      <c r="AH61" s="115">
        <v>0</v>
      </c>
      <c r="AI61" s="115">
        <v>0</v>
      </c>
      <c r="AJ61" s="115">
        <v>0</v>
      </c>
      <c r="AK61" s="115">
        <v>0</v>
      </c>
      <c r="AL61" s="115">
        <v>0</v>
      </c>
      <c r="AM61" s="93"/>
      <c r="AN61" s="93"/>
      <c r="AO61" s="115" t="s">
        <v>14</v>
      </c>
      <c r="AP61" s="115">
        <v>0</v>
      </c>
      <c r="AQ61" s="115">
        <v>75.73</v>
      </c>
      <c r="AR61" s="115">
        <v>0</v>
      </c>
      <c r="AS61" s="115">
        <v>0</v>
      </c>
      <c r="AT61" s="115">
        <v>0</v>
      </c>
      <c r="AU61" s="115">
        <v>0</v>
      </c>
      <c r="AV61" s="115">
        <v>0</v>
      </c>
      <c r="AW61" s="115">
        <v>0</v>
      </c>
      <c r="AX61" s="115">
        <v>0</v>
      </c>
      <c r="AY61" s="115">
        <v>0</v>
      </c>
      <c r="AZ61" s="115">
        <v>0</v>
      </c>
      <c r="BA61" s="115">
        <v>32.49</v>
      </c>
      <c r="BB61" s="115">
        <v>0</v>
      </c>
      <c r="BC61" s="115">
        <v>0</v>
      </c>
      <c r="BD61" s="115">
        <v>0</v>
      </c>
      <c r="BE61" s="115">
        <v>0</v>
      </c>
      <c r="BF61" s="115">
        <v>0</v>
      </c>
      <c r="BG61" s="115">
        <v>0</v>
      </c>
      <c r="BH61" s="115">
        <v>0</v>
      </c>
      <c r="BI61" s="115">
        <v>0</v>
      </c>
      <c r="BJ61" s="115">
        <v>0</v>
      </c>
      <c r="BK61" s="115">
        <v>4</v>
      </c>
      <c r="BL61" s="115">
        <v>0</v>
      </c>
      <c r="BM61" s="115">
        <v>0</v>
      </c>
      <c r="BN61" s="115">
        <v>0</v>
      </c>
      <c r="BO61" s="115">
        <v>0</v>
      </c>
      <c r="BP61" s="115">
        <v>0</v>
      </c>
      <c r="BQ61" s="115">
        <v>0</v>
      </c>
      <c r="BR61" s="115">
        <v>0</v>
      </c>
      <c r="BS61" s="115">
        <v>0</v>
      </c>
    </row>
    <row r="62" spans="1:71" s="90" customFormat="1" x14ac:dyDescent="0.25">
      <c r="A62" s="110" t="s">
        <v>15</v>
      </c>
      <c r="B62" s="110">
        <f t="shared" si="10"/>
        <v>124.65</v>
      </c>
      <c r="C62" s="110">
        <f t="shared" si="11"/>
        <v>532.6</v>
      </c>
      <c r="D62" s="110">
        <f t="shared" si="12"/>
        <v>226.01400000000001</v>
      </c>
      <c r="E62" s="110">
        <f t="shared" si="9"/>
        <v>14085.192480000002</v>
      </c>
      <c r="F62" s="84"/>
      <c r="G62" s="84"/>
      <c r="H62" s="115" t="s">
        <v>15</v>
      </c>
      <c r="I62" s="115">
        <v>0</v>
      </c>
      <c r="J62" s="115">
        <v>0</v>
      </c>
      <c r="K62" s="115">
        <v>0</v>
      </c>
      <c r="L62" s="115">
        <v>0</v>
      </c>
      <c r="M62" s="115">
        <v>0</v>
      </c>
      <c r="N62" s="115">
        <v>0</v>
      </c>
      <c r="O62" s="115">
        <v>0</v>
      </c>
      <c r="P62" s="115">
        <v>0</v>
      </c>
      <c r="Q62" s="115">
        <v>0</v>
      </c>
      <c r="R62" s="115">
        <v>0</v>
      </c>
      <c r="S62" s="115">
        <v>0</v>
      </c>
      <c r="T62" s="115">
        <v>0</v>
      </c>
      <c r="U62" s="115">
        <v>0</v>
      </c>
      <c r="V62" s="115">
        <v>0</v>
      </c>
      <c r="W62" s="115">
        <v>0</v>
      </c>
      <c r="X62" s="115">
        <v>0</v>
      </c>
      <c r="Y62" s="115">
        <v>0</v>
      </c>
      <c r="Z62" s="115">
        <v>0</v>
      </c>
      <c r="AA62" s="115">
        <v>0</v>
      </c>
      <c r="AB62" s="115">
        <v>0</v>
      </c>
      <c r="AC62" s="115">
        <v>0</v>
      </c>
      <c r="AD62" s="115">
        <v>0</v>
      </c>
      <c r="AE62" s="115">
        <v>0</v>
      </c>
      <c r="AF62" s="115">
        <v>0</v>
      </c>
      <c r="AG62" s="115">
        <v>0</v>
      </c>
      <c r="AH62" s="115">
        <v>0</v>
      </c>
      <c r="AI62" s="115">
        <v>0</v>
      </c>
      <c r="AJ62" s="115">
        <v>0</v>
      </c>
      <c r="AK62" s="115">
        <v>0</v>
      </c>
      <c r="AL62" s="115">
        <v>0</v>
      </c>
      <c r="AM62" s="93"/>
      <c r="AN62" s="93"/>
      <c r="AO62" s="115" t="s">
        <v>15</v>
      </c>
      <c r="AP62" s="115">
        <v>0</v>
      </c>
      <c r="AQ62" s="115">
        <v>94.62</v>
      </c>
      <c r="AR62" s="115">
        <v>0</v>
      </c>
      <c r="AS62" s="115">
        <v>0</v>
      </c>
      <c r="AT62" s="115">
        <v>0</v>
      </c>
      <c r="AU62" s="115">
        <v>0</v>
      </c>
      <c r="AV62" s="115">
        <v>0</v>
      </c>
      <c r="AW62" s="115">
        <v>0</v>
      </c>
      <c r="AX62" s="115">
        <v>0</v>
      </c>
      <c r="AY62" s="115">
        <v>0</v>
      </c>
      <c r="AZ62" s="115">
        <v>0</v>
      </c>
      <c r="BA62" s="115">
        <v>35.090000000000003</v>
      </c>
      <c r="BB62" s="115">
        <v>0</v>
      </c>
      <c r="BC62" s="115">
        <v>0</v>
      </c>
      <c r="BD62" s="115">
        <v>0</v>
      </c>
      <c r="BE62" s="115">
        <v>0</v>
      </c>
      <c r="BF62" s="115">
        <v>0</v>
      </c>
      <c r="BG62" s="115">
        <v>0</v>
      </c>
      <c r="BH62" s="115">
        <v>0</v>
      </c>
      <c r="BI62" s="115">
        <v>0</v>
      </c>
      <c r="BJ62" s="115">
        <v>0</v>
      </c>
      <c r="BK62" s="115">
        <v>5</v>
      </c>
      <c r="BL62" s="115">
        <v>0</v>
      </c>
      <c r="BM62" s="115">
        <v>0</v>
      </c>
      <c r="BN62" s="115">
        <v>0</v>
      </c>
      <c r="BO62" s="115">
        <v>0</v>
      </c>
      <c r="BP62" s="115">
        <v>0</v>
      </c>
      <c r="BQ62" s="115">
        <v>0</v>
      </c>
      <c r="BR62" s="115">
        <v>0</v>
      </c>
      <c r="BS62" s="115">
        <v>0</v>
      </c>
    </row>
    <row r="63" spans="1:71" s="90" customFormat="1" x14ac:dyDescent="0.25">
      <c r="A63" s="110" t="s">
        <v>16</v>
      </c>
      <c r="B63" s="110">
        <f t="shared" si="10"/>
        <v>147.01</v>
      </c>
      <c r="C63" s="110">
        <f t="shared" si="11"/>
        <v>609.4799999999999</v>
      </c>
      <c r="D63" s="110">
        <f t="shared" si="12"/>
        <v>283.82599999999996</v>
      </c>
      <c r="E63" s="110">
        <f t="shared" si="9"/>
        <v>17688.036319999999</v>
      </c>
      <c r="F63" s="84"/>
      <c r="G63" s="84"/>
      <c r="H63" s="115" t="s">
        <v>16</v>
      </c>
      <c r="I63" s="115">
        <v>0</v>
      </c>
      <c r="J63" s="115">
        <v>0</v>
      </c>
      <c r="K63" s="115">
        <v>0</v>
      </c>
      <c r="L63" s="115">
        <v>0</v>
      </c>
      <c r="M63" s="115">
        <v>0</v>
      </c>
      <c r="N63" s="115">
        <v>0</v>
      </c>
      <c r="O63" s="115">
        <v>0</v>
      </c>
      <c r="P63" s="115">
        <v>0</v>
      </c>
      <c r="Q63" s="115">
        <v>0</v>
      </c>
      <c r="R63" s="115">
        <v>0</v>
      </c>
      <c r="S63" s="115">
        <v>0</v>
      </c>
      <c r="T63" s="115">
        <v>0</v>
      </c>
      <c r="U63" s="115">
        <v>0</v>
      </c>
      <c r="V63" s="115">
        <v>0</v>
      </c>
      <c r="W63" s="115">
        <v>0</v>
      </c>
      <c r="X63" s="115">
        <v>0</v>
      </c>
      <c r="Y63" s="115">
        <v>0</v>
      </c>
      <c r="Z63" s="115">
        <v>0</v>
      </c>
      <c r="AA63" s="115">
        <v>0</v>
      </c>
      <c r="AB63" s="115">
        <v>0</v>
      </c>
      <c r="AC63" s="115">
        <v>0</v>
      </c>
      <c r="AD63" s="115">
        <v>0</v>
      </c>
      <c r="AE63" s="115">
        <v>0</v>
      </c>
      <c r="AF63" s="115">
        <v>0</v>
      </c>
      <c r="AG63" s="115">
        <v>0</v>
      </c>
      <c r="AH63" s="115">
        <v>0</v>
      </c>
      <c r="AI63" s="115">
        <v>0</v>
      </c>
      <c r="AJ63" s="115">
        <v>0</v>
      </c>
      <c r="AK63" s="115">
        <v>0</v>
      </c>
      <c r="AL63" s="115">
        <v>0</v>
      </c>
      <c r="AM63" s="93"/>
      <c r="AN63" s="93"/>
      <c r="AO63" s="115" t="s">
        <v>16</v>
      </c>
      <c r="AP63" s="115">
        <v>0</v>
      </c>
      <c r="AQ63" s="115">
        <v>144.26</v>
      </c>
      <c r="AR63" s="115">
        <v>0</v>
      </c>
      <c r="AS63" s="115">
        <v>0</v>
      </c>
      <c r="AT63" s="115">
        <v>0</v>
      </c>
      <c r="AU63" s="115">
        <v>0</v>
      </c>
      <c r="AV63" s="115">
        <v>0</v>
      </c>
      <c r="AW63" s="115">
        <v>0</v>
      </c>
      <c r="AX63" s="115">
        <v>0</v>
      </c>
      <c r="AY63" s="115">
        <v>0</v>
      </c>
      <c r="AZ63" s="115">
        <v>0</v>
      </c>
      <c r="BA63" s="115">
        <v>41.88</v>
      </c>
      <c r="BB63" s="115">
        <v>0</v>
      </c>
      <c r="BC63" s="115">
        <v>0</v>
      </c>
      <c r="BD63" s="115">
        <v>0</v>
      </c>
      <c r="BE63" s="115">
        <v>0</v>
      </c>
      <c r="BF63" s="115">
        <v>0</v>
      </c>
      <c r="BG63" s="115">
        <v>0</v>
      </c>
      <c r="BH63" s="115">
        <v>0</v>
      </c>
      <c r="BI63" s="115">
        <v>0</v>
      </c>
      <c r="BJ63" s="115">
        <v>0</v>
      </c>
      <c r="BK63" s="115">
        <v>5</v>
      </c>
      <c r="BL63" s="115">
        <v>0</v>
      </c>
      <c r="BM63" s="115">
        <v>0</v>
      </c>
      <c r="BN63" s="115">
        <v>0</v>
      </c>
      <c r="BO63" s="115">
        <v>0</v>
      </c>
      <c r="BP63" s="115">
        <v>0</v>
      </c>
      <c r="BQ63" s="115">
        <v>0</v>
      </c>
      <c r="BR63" s="115">
        <v>0</v>
      </c>
      <c r="BS63" s="115">
        <v>0</v>
      </c>
    </row>
    <row r="64" spans="1:71" s="90" customFormat="1" x14ac:dyDescent="0.25">
      <c r="A64" s="110" t="s">
        <v>24</v>
      </c>
      <c r="B64" s="110">
        <f t="shared" si="10"/>
        <v>156.77000000000001</v>
      </c>
      <c r="C64" s="110">
        <f t="shared" si="11"/>
        <v>679.18</v>
      </c>
      <c r="D64" s="110">
        <f t="shared" si="12"/>
        <v>329.88</v>
      </c>
      <c r="E64" s="110">
        <f t="shared" si="9"/>
        <v>20558.121599999999</v>
      </c>
      <c r="F64" s="84"/>
      <c r="G64" s="84"/>
      <c r="H64" s="115" t="s">
        <v>24</v>
      </c>
      <c r="I64" s="115">
        <v>0</v>
      </c>
      <c r="J64" s="115">
        <v>0</v>
      </c>
      <c r="K64" s="115">
        <v>0</v>
      </c>
      <c r="L64" s="115">
        <v>0</v>
      </c>
      <c r="M64" s="115">
        <v>0</v>
      </c>
      <c r="N64" s="115">
        <v>0</v>
      </c>
      <c r="O64" s="115">
        <v>0</v>
      </c>
      <c r="P64" s="115">
        <v>0</v>
      </c>
      <c r="Q64" s="115">
        <v>0</v>
      </c>
      <c r="R64" s="115">
        <v>0</v>
      </c>
      <c r="S64" s="115">
        <v>0</v>
      </c>
      <c r="T64" s="115">
        <v>0</v>
      </c>
      <c r="U64" s="115">
        <v>0</v>
      </c>
      <c r="V64" s="115">
        <v>0</v>
      </c>
      <c r="W64" s="115">
        <v>0</v>
      </c>
      <c r="X64" s="115">
        <v>0</v>
      </c>
      <c r="Y64" s="115">
        <v>0</v>
      </c>
      <c r="Z64" s="115">
        <v>0</v>
      </c>
      <c r="AA64" s="115">
        <v>0</v>
      </c>
      <c r="AB64" s="115">
        <v>0</v>
      </c>
      <c r="AC64" s="115">
        <v>0</v>
      </c>
      <c r="AD64" s="115">
        <v>0</v>
      </c>
      <c r="AE64" s="115">
        <v>0</v>
      </c>
      <c r="AF64" s="115">
        <v>0</v>
      </c>
      <c r="AG64" s="115">
        <v>0</v>
      </c>
      <c r="AH64" s="115">
        <v>0</v>
      </c>
      <c r="AI64" s="115">
        <v>0</v>
      </c>
      <c r="AJ64" s="115">
        <v>0</v>
      </c>
      <c r="AK64" s="115">
        <v>0</v>
      </c>
      <c r="AL64" s="115">
        <v>0</v>
      </c>
      <c r="AM64" s="93"/>
      <c r="AN64" s="93"/>
      <c r="AO64" s="115" t="s">
        <v>24</v>
      </c>
      <c r="AP64" s="115">
        <v>0</v>
      </c>
      <c r="AQ64" s="115">
        <v>180.18</v>
      </c>
      <c r="AR64" s="115">
        <v>0</v>
      </c>
      <c r="AS64" s="115">
        <v>0</v>
      </c>
      <c r="AT64" s="115">
        <v>0</v>
      </c>
      <c r="AU64" s="115">
        <v>0</v>
      </c>
      <c r="AV64" s="115">
        <v>0</v>
      </c>
      <c r="AW64" s="115">
        <v>0</v>
      </c>
      <c r="AX64" s="115">
        <v>0</v>
      </c>
      <c r="AY64" s="115">
        <v>0</v>
      </c>
      <c r="AZ64" s="115">
        <v>0</v>
      </c>
      <c r="BA64" s="115">
        <v>51.69</v>
      </c>
      <c r="BB64" s="115">
        <v>0</v>
      </c>
      <c r="BC64" s="115">
        <v>0</v>
      </c>
      <c r="BD64" s="115">
        <v>0</v>
      </c>
      <c r="BE64" s="115">
        <v>0</v>
      </c>
      <c r="BF64" s="115">
        <v>0</v>
      </c>
      <c r="BG64" s="115">
        <v>0</v>
      </c>
      <c r="BH64" s="115">
        <v>0</v>
      </c>
      <c r="BI64" s="115">
        <v>0</v>
      </c>
      <c r="BJ64" s="115">
        <v>0</v>
      </c>
      <c r="BK64" s="115">
        <v>6</v>
      </c>
      <c r="BL64" s="115">
        <v>0</v>
      </c>
      <c r="BM64" s="115">
        <v>0</v>
      </c>
      <c r="BN64" s="115">
        <v>0</v>
      </c>
      <c r="BO64" s="115">
        <v>0</v>
      </c>
      <c r="BP64" s="115">
        <v>0</v>
      </c>
      <c r="BQ64" s="115">
        <v>0</v>
      </c>
      <c r="BR64" s="115">
        <v>0</v>
      </c>
      <c r="BS64" s="115">
        <v>0</v>
      </c>
    </row>
    <row r="65" spans="1:71" s="90" customFormat="1" x14ac:dyDescent="0.25">
      <c r="A65" s="110" t="s">
        <v>53</v>
      </c>
      <c r="B65" s="110">
        <f t="shared" si="10"/>
        <v>169.8</v>
      </c>
      <c r="C65" s="110">
        <f t="shared" si="11"/>
        <v>768.07999999999993</v>
      </c>
      <c r="D65" s="110">
        <f t="shared" si="12"/>
        <v>398.99799999999993</v>
      </c>
      <c r="E65" s="110">
        <f t="shared" si="9"/>
        <v>24865.555359999995</v>
      </c>
      <c r="F65" s="84"/>
      <c r="G65" s="84"/>
      <c r="H65" s="115" t="s">
        <v>53</v>
      </c>
      <c r="I65" s="115">
        <v>0</v>
      </c>
      <c r="J65" s="115">
        <v>0</v>
      </c>
      <c r="K65" s="115">
        <v>0</v>
      </c>
      <c r="L65" s="115">
        <v>0</v>
      </c>
      <c r="M65" s="115">
        <v>0</v>
      </c>
      <c r="N65" s="115">
        <v>0</v>
      </c>
      <c r="O65" s="115">
        <v>0</v>
      </c>
      <c r="P65" s="115">
        <v>0</v>
      </c>
      <c r="Q65" s="115">
        <v>0</v>
      </c>
      <c r="R65" s="115">
        <v>0</v>
      </c>
      <c r="S65" s="115">
        <v>0</v>
      </c>
      <c r="T65" s="115">
        <v>0</v>
      </c>
      <c r="U65" s="115">
        <v>0</v>
      </c>
      <c r="V65" s="115">
        <v>0</v>
      </c>
      <c r="W65" s="115">
        <v>0</v>
      </c>
      <c r="X65" s="115">
        <v>0</v>
      </c>
      <c r="Y65" s="115">
        <v>0</v>
      </c>
      <c r="Z65" s="115">
        <v>0</v>
      </c>
      <c r="AA65" s="115">
        <v>0</v>
      </c>
      <c r="AB65" s="115">
        <v>0</v>
      </c>
      <c r="AC65" s="115">
        <v>0</v>
      </c>
      <c r="AD65" s="115">
        <v>0</v>
      </c>
      <c r="AE65" s="115">
        <v>0</v>
      </c>
      <c r="AF65" s="115">
        <v>0</v>
      </c>
      <c r="AG65" s="115">
        <v>0</v>
      </c>
      <c r="AH65" s="115">
        <v>0</v>
      </c>
      <c r="AI65" s="115">
        <v>0</v>
      </c>
      <c r="AJ65" s="115">
        <v>0</v>
      </c>
      <c r="AK65" s="115">
        <v>0</v>
      </c>
      <c r="AL65" s="115">
        <v>0</v>
      </c>
      <c r="AM65" s="93"/>
      <c r="AN65" s="93"/>
      <c r="AO65" s="115" t="s">
        <v>53</v>
      </c>
      <c r="AP65" s="115">
        <v>0</v>
      </c>
      <c r="AQ65" s="115">
        <v>240.82</v>
      </c>
      <c r="AR65" s="115">
        <v>0</v>
      </c>
      <c r="AS65" s="115">
        <v>0</v>
      </c>
      <c r="AT65" s="115">
        <v>0</v>
      </c>
      <c r="AU65" s="115">
        <v>0</v>
      </c>
      <c r="AV65" s="115">
        <v>0</v>
      </c>
      <c r="AW65" s="115">
        <v>0</v>
      </c>
      <c r="AX65" s="115">
        <v>0</v>
      </c>
      <c r="AY65" s="115">
        <v>0</v>
      </c>
      <c r="AZ65" s="115">
        <v>0</v>
      </c>
      <c r="BA65" s="115">
        <v>56.63</v>
      </c>
      <c r="BB65" s="115">
        <v>0</v>
      </c>
      <c r="BC65" s="115">
        <v>0</v>
      </c>
      <c r="BD65" s="115">
        <v>0</v>
      </c>
      <c r="BE65" s="115">
        <v>0</v>
      </c>
      <c r="BF65" s="115">
        <v>0</v>
      </c>
      <c r="BG65" s="115">
        <v>0</v>
      </c>
      <c r="BH65" s="115">
        <v>0</v>
      </c>
      <c r="BI65" s="115">
        <v>0</v>
      </c>
      <c r="BJ65" s="115">
        <v>0</v>
      </c>
      <c r="BK65" s="115">
        <v>6</v>
      </c>
      <c r="BL65" s="115">
        <v>0</v>
      </c>
      <c r="BM65" s="115">
        <v>0</v>
      </c>
      <c r="BN65" s="115">
        <v>0</v>
      </c>
      <c r="BO65" s="115">
        <v>0</v>
      </c>
      <c r="BP65" s="115">
        <v>0</v>
      </c>
      <c r="BQ65" s="115">
        <v>0</v>
      </c>
      <c r="BR65" s="115">
        <v>0</v>
      </c>
      <c r="BS65" s="115">
        <v>0</v>
      </c>
    </row>
    <row r="66" spans="1:71" s="90" customFormat="1" x14ac:dyDescent="0.25">
      <c r="A66" s="110" t="s">
        <v>54</v>
      </c>
      <c r="B66" s="110">
        <f t="shared" si="10"/>
        <v>186.78</v>
      </c>
      <c r="C66" s="110">
        <f t="shared" si="11"/>
        <v>881.74</v>
      </c>
      <c r="D66" s="110">
        <f t="shared" si="12"/>
        <v>476.65699999999998</v>
      </c>
      <c r="E66" s="110">
        <f t="shared" si="9"/>
        <v>29705.26424</v>
      </c>
      <c r="F66" s="84"/>
      <c r="G66" s="84"/>
      <c r="H66" s="115" t="s">
        <v>54</v>
      </c>
      <c r="I66" s="115">
        <v>0</v>
      </c>
      <c r="J66" s="115">
        <v>0</v>
      </c>
      <c r="K66" s="115">
        <v>0</v>
      </c>
      <c r="L66" s="115">
        <v>0</v>
      </c>
      <c r="M66" s="115">
        <v>0</v>
      </c>
      <c r="N66" s="115">
        <v>0</v>
      </c>
      <c r="O66" s="115">
        <v>0</v>
      </c>
      <c r="P66" s="115">
        <v>0</v>
      </c>
      <c r="Q66" s="115">
        <v>0</v>
      </c>
      <c r="R66" s="115">
        <v>0</v>
      </c>
      <c r="S66" s="115">
        <v>0</v>
      </c>
      <c r="T66" s="115">
        <v>0</v>
      </c>
      <c r="U66" s="115">
        <v>0</v>
      </c>
      <c r="V66" s="115">
        <v>0</v>
      </c>
      <c r="W66" s="115">
        <v>0</v>
      </c>
      <c r="X66" s="115">
        <v>0</v>
      </c>
      <c r="Y66" s="115">
        <v>0</v>
      </c>
      <c r="Z66" s="115">
        <v>0</v>
      </c>
      <c r="AA66" s="115">
        <v>0</v>
      </c>
      <c r="AB66" s="115">
        <v>0</v>
      </c>
      <c r="AC66" s="115">
        <v>0</v>
      </c>
      <c r="AD66" s="115">
        <v>0</v>
      </c>
      <c r="AE66" s="115">
        <v>0</v>
      </c>
      <c r="AF66" s="115">
        <v>0</v>
      </c>
      <c r="AG66" s="115">
        <v>0</v>
      </c>
      <c r="AH66" s="115">
        <v>0</v>
      </c>
      <c r="AI66" s="115">
        <v>0</v>
      </c>
      <c r="AJ66" s="115">
        <v>0</v>
      </c>
      <c r="AK66" s="115">
        <v>0</v>
      </c>
      <c r="AL66" s="115">
        <v>0</v>
      </c>
      <c r="AM66" s="93"/>
      <c r="AN66" s="93"/>
      <c r="AO66" s="115" t="s">
        <v>54</v>
      </c>
      <c r="AP66" s="115">
        <v>0</v>
      </c>
      <c r="AQ66" s="115">
        <v>303.05</v>
      </c>
      <c r="AR66" s="115">
        <v>0</v>
      </c>
      <c r="AS66" s="115">
        <v>0</v>
      </c>
      <c r="AT66" s="115">
        <v>0</v>
      </c>
      <c r="AU66" s="115">
        <v>0</v>
      </c>
      <c r="AV66" s="115">
        <v>0</v>
      </c>
      <c r="AW66" s="115">
        <v>0</v>
      </c>
      <c r="AX66" s="115">
        <v>0</v>
      </c>
      <c r="AY66" s="115">
        <v>0</v>
      </c>
      <c r="AZ66" s="115">
        <v>0</v>
      </c>
      <c r="BA66" s="115">
        <v>65.400000000000006</v>
      </c>
      <c r="BB66" s="115">
        <v>0</v>
      </c>
      <c r="BC66" s="115">
        <v>0</v>
      </c>
      <c r="BD66" s="115">
        <v>0</v>
      </c>
      <c r="BE66" s="115">
        <v>0</v>
      </c>
      <c r="BF66" s="115">
        <v>0</v>
      </c>
      <c r="BG66" s="115">
        <v>0</v>
      </c>
      <c r="BH66" s="115">
        <v>0</v>
      </c>
      <c r="BI66" s="115">
        <v>0</v>
      </c>
      <c r="BJ66" s="115">
        <v>0</v>
      </c>
      <c r="BK66" s="115">
        <v>6</v>
      </c>
      <c r="BL66" s="115">
        <v>0</v>
      </c>
      <c r="BM66" s="115">
        <v>0</v>
      </c>
      <c r="BN66" s="115">
        <v>0</v>
      </c>
      <c r="BO66" s="115">
        <v>0</v>
      </c>
      <c r="BP66" s="115">
        <v>0</v>
      </c>
      <c r="BQ66" s="115">
        <v>0</v>
      </c>
      <c r="BR66" s="115">
        <v>0</v>
      </c>
      <c r="BS66" s="115">
        <v>0</v>
      </c>
    </row>
    <row r="67" spans="1:71" s="90" customFormat="1" x14ac:dyDescent="0.25">
      <c r="A67" s="110" t="s">
        <v>55</v>
      </c>
      <c r="B67" s="110">
        <f t="shared" si="10"/>
        <v>195.89999999999998</v>
      </c>
      <c r="C67" s="110">
        <f t="shared" si="11"/>
        <v>1104.42</v>
      </c>
      <c r="D67" s="110">
        <f t="shared" si="12"/>
        <v>592.05500000000006</v>
      </c>
      <c r="E67" s="110">
        <f t="shared" si="9"/>
        <v>36896.867600000005</v>
      </c>
      <c r="F67" s="84"/>
      <c r="G67" s="84"/>
      <c r="H67" s="115" t="s">
        <v>55</v>
      </c>
      <c r="I67" s="115">
        <v>0</v>
      </c>
      <c r="J67" s="115">
        <v>0</v>
      </c>
      <c r="K67" s="115">
        <v>0</v>
      </c>
      <c r="L67" s="115">
        <v>0</v>
      </c>
      <c r="M67" s="115">
        <v>0</v>
      </c>
      <c r="N67" s="115">
        <v>0</v>
      </c>
      <c r="O67" s="115">
        <v>0</v>
      </c>
      <c r="P67" s="115">
        <v>0</v>
      </c>
      <c r="Q67" s="115">
        <v>0</v>
      </c>
      <c r="R67" s="115">
        <v>0</v>
      </c>
      <c r="S67" s="115">
        <v>0</v>
      </c>
      <c r="T67" s="115">
        <v>0</v>
      </c>
      <c r="U67" s="115">
        <v>0</v>
      </c>
      <c r="V67" s="115">
        <v>0</v>
      </c>
      <c r="W67" s="115">
        <v>0</v>
      </c>
      <c r="X67" s="115">
        <v>0</v>
      </c>
      <c r="Y67" s="115">
        <v>0</v>
      </c>
      <c r="Z67" s="115">
        <v>0</v>
      </c>
      <c r="AA67" s="115">
        <v>0</v>
      </c>
      <c r="AB67" s="115">
        <v>0</v>
      </c>
      <c r="AC67" s="115">
        <v>0</v>
      </c>
      <c r="AD67" s="115">
        <v>0</v>
      </c>
      <c r="AE67" s="115">
        <v>0</v>
      </c>
      <c r="AF67" s="115">
        <v>0</v>
      </c>
      <c r="AG67" s="115">
        <v>0</v>
      </c>
      <c r="AH67" s="115">
        <v>0</v>
      </c>
      <c r="AI67" s="115">
        <v>0</v>
      </c>
      <c r="AJ67" s="115">
        <v>0</v>
      </c>
      <c r="AK67" s="115">
        <v>0</v>
      </c>
      <c r="AL67" s="115">
        <v>0</v>
      </c>
      <c r="AM67" s="93"/>
      <c r="AN67" s="93"/>
      <c r="AO67" s="115" t="s">
        <v>55</v>
      </c>
      <c r="AP67" s="115">
        <v>0</v>
      </c>
      <c r="AQ67" s="115">
        <v>372.47</v>
      </c>
      <c r="AR67" s="115">
        <v>0</v>
      </c>
      <c r="AS67" s="115">
        <v>0</v>
      </c>
      <c r="AT67" s="115">
        <v>0</v>
      </c>
      <c r="AU67" s="115">
        <v>0</v>
      </c>
      <c r="AV67" s="115">
        <v>0</v>
      </c>
      <c r="AW67" s="115">
        <v>0</v>
      </c>
      <c r="AX67" s="115">
        <v>0</v>
      </c>
      <c r="AY67" s="115">
        <v>0</v>
      </c>
      <c r="AZ67" s="115">
        <v>0</v>
      </c>
      <c r="BA67" s="115">
        <v>77.55</v>
      </c>
      <c r="BB67" s="115">
        <v>0</v>
      </c>
      <c r="BC67" s="115">
        <v>0</v>
      </c>
      <c r="BD67" s="115">
        <v>0</v>
      </c>
      <c r="BE67" s="115">
        <v>0</v>
      </c>
      <c r="BF67" s="115">
        <v>0</v>
      </c>
      <c r="BG67" s="115">
        <v>0</v>
      </c>
      <c r="BH67" s="115">
        <v>0</v>
      </c>
      <c r="BI67" s="115">
        <v>0</v>
      </c>
      <c r="BJ67" s="115">
        <v>0</v>
      </c>
      <c r="BK67" s="115">
        <v>7</v>
      </c>
      <c r="BL67" s="115">
        <v>0</v>
      </c>
      <c r="BM67" s="115">
        <v>0</v>
      </c>
      <c r="BN67" s="115">
        <v>0</v>
      </c>
      <c r="BO67" s="115">
        <v>0</v>
      </c>
      <c r="BP67" s="115">
        <v>0</v>
      </c>
      <c r="BQ67" s="115">
        <v>0</v>
      </c>
      <c r="BR67" s="115">
        <v>0</v>
      </c>
      <c r="BS67" s="115">
        <v>0</v>
      </c>
    </row>
    <row r="68" spans="1:71" s="90" customFormat="1" x14ac:dyDescent="0.25">
      <c r="A68" s="110" t="s">
        <v>56</v>
      </c>
      <c r="B68" s="110">
        <f t="shared" si="10"/>
        <v>214.05</v>
      </c>
      <c r="C68" s="110">
        <f t="shared" si="11"/>
        <v>1304.1600000000001</v>
      </c>
      <c r="D68" s="110">
        <f t="shared" si="12"/>
        <v>701.18</v>
      </c>
      <c r="E68" s="110">
        <f t="shared" si="9"/>
        <v>43697.537599999996</v>
      </c>
      <c r="F68" s="84"/>
      <c r="G68" s="84"/>
      <c r="H68" s="115" t="s">
        <v>56</v>
      </c>
      <c r="I68" s="115">
        <v>0</v>
      </c>
      <c r="J68" s="115">
        <v>0</v>
      </c>
      <c r="K68" s="115">
        <v>0</v>
      </c>
      <c r="L68" s="115">
        <v>0</v>
      </c>
      <c r="M68" s="115">
        <v>0</v>
      </c>
      <c r="N68" s="115">
        <v>0</v>
      </c>
      <c r="O68" s="115">
        <v>0</v>
      </c>
      <c r="P68" s="115">
        <v>0</v>
      </c>
      <c r="Q68" s="115">
        <v>0</v>
      </c>
      <c r="R68" s="115">
        <v>0</v>
      </c>
      <c r="S68" s="115">
        <v>0</v>
      </c>
      <c r="T68" s="115">
        <v>0</v>
      </c>
      <c r="U68" s="115">
        <v>0</v>
      </c>
      <c r="V68" s="115">
        <v>0</v>
      </c>
      <c r="W68" s="115">
        <v>0</v>
      </c>
      <c r="X68" s="115">
        <v>0</v>
      </c>
      <c r="Y68" s="115">
        <v>0</v>
      </c>
      <c r="Z68" s="115">
        <v>0</v>
      </c>
      <c r="AA68" s="115">
        <v>0</v>
      </c>
      <c r="AB68" s="115">
        <v>0</v>
      </c>
      <c r="AC68" s="115">
        <v>0</v>
      </c>
      <c r="AD68" s="115">
        <v>0</v>
      </c>
      <c r="AE68" s="115">
        <v>0</v>
      </c>
      <c r="AF68" s="115">
        <v>0</v>
      </c>
      <c r="AG68" s="115">
        <v>0</v>
      </c>
      <c r="AH68" s="115">
        <v>0</v>
      </c>
      <c r="AI68" s="115">
        <v>0</v>
      </c>
      <c r="AJ68" s="115">
        <v>0</v>
      </c>
      <c r="AK68" s="115">
        <v>0</v>
      </c>
      <c r="AL68" s="115">
        <v>0</v>
      </c>
      <c r="AM68" s="93"/>
      <c r="AN68" s="93"/>
      <c r="AO68" s="115" t="s">
        <v>56</v>
      </c>
      <c r="AP68" s="115">
        <v>0</v>
      </c>
      <c r="AQ68" s="115">
        <v>442.76</v>
      </c>
      <c r="AR68" s="115">
        <v>0</v>
      </c>
      <c r="AS68" s="115">
        <v>0</v>
      </c>
      <c r="AT68" s="115">
        <v>0</v>
      </c>
      <c r="AU68" s="115">
        <v>0</v>
      </c>
      <c r="AV68" s="115">
        <v>0</v>
      </c>
      <c r="AW68" s="115">
        <v>0</v>
      </c>
      <c r="AX68" s="115">
        <v>0</v>
      </c>
      <c r="AY68" s="115">
        <v>0</v>
      </c>
      <c r="AZ68" s="115">
        <v>0</v>
      </c>
      <c r="BA68" s="115">
        <v>87.76</v>
      </c>
      <c r="BB68" s="115">
        <v>0</v>
      </c>
      <c r="BC68" s="115">
        <v>0</v>
      </c>
      <c r="BD68" s="115">
        <v>0</v>
      </c>
      <c r="BE68" s="115">
        <v>0</v>
      </c>
      <c r="BF68" s="115">
        <v>0</v>
      </c>
      <c r="BG68" s="115">
        <v>0</v>
      </c>
      <c r="BH68" s="115">
        <v>0</v>
      </c>
      <c r="BI68" s="115">
        <v>0</v>
      </c>
      <c r="BJ68" s="115">
        <v>0</v>
      </c>
      <c r="BK68" s="115">
        <v>8</v>
      </c>
      <c r="BL68" s="115">
        <v>0</v>
      </c>
      <c r="BM68" s="115">
        <v>0</v>
      </c>
      <c r="BN68" s="115">
        <v>0</v>
      </c>
      <c r="BO68" s="115">
        <v>0</v>
      </c>
      <c r="BP68" s="115">
        <v>0</v>
      </c>
      <c r="BQ68" s="115">
        <v>0</v>
      </c>
      <c r="BR68" s="115">
        <v>0</v>
      </c>
      <c r="BS68" s="115">
        <v>0</v>
      </c>
    </row>
    <row r="69" spans="1:71" s="90" customFormat="1" x14ac:dyDescent="0.25">
      <c r="A69" s="30"/>
      <c r="B69" s="30"/>
      <c r="C69" s="30"/>
      <c r="D69" s="30"/>
      <c r="E69" s="30"/>
      <c r="H69" s="93"/>
      <c r="I69" s="93"/>
      <c r="J69" s="93"/>
      <c r="K69" s="93"/>
      <c r="L69" s="93"/>
      <c r="M69" s="93"/>
      <c r="N69" s="93"/>
      <c r="O69" s="93"/>
      <c r="P69" s="93"/>
      <c r="Q69" s="93"/>
      <c r="R69" s="93"/>
      <c r="S69" s="93"/>
      <c r="T69" s="93"/>
      <c r="U69" s="93"/>
      <c r="V69" s="93"/>
      <c r="W69" s="93"/>
      <c r="X69" s="93"/>
      <c r="Y69" s="93"/>
      <c r="Z69" s="93"/>
      <c r="AA69" s="93"/>
      <c r="AB69" s="93"/>
      <c r="AC69" s="93"/>
      <c r="AD69" s="93"/>
      <c r="AE69" s="93"/>
      <c r="AF69" s="93"/>
      <c r="AG69" s="93"/>
      <c r="AH69" s="93"/>
      <c r="AI69" s="93"/>
      <c r="AJ69" s="93"/>
      <c r="AK69" s="93"/>
      <c r="AL69" s="93"/>
      <c r="AM69" s="93"/>
      <c r="AN69" s="93"/>
      <c r="AO69" s="93"/>
      <c r="AP69" s="93"/>
      <c r="AQ69" s="93"/>
      <c r="AR69" s="93"/>
      <c r="AS69" s="93"/>
      <c r="AT69" s="93"/>
      <c r="AU69" s="93"/>
      <c r="AV69" s="93"/>
      <c r="AW69" s="93"/>
      <c r="AX69" s="93"/>
      <c r="AY69" s="93"/>
      <c r="AZ69" s="93"/>
      <c r="BA69" s="93"/>
      <c r="BB69" s="93"/>
      <c r="BC69" s="93"/>
      <c r="BD69" s="93"/>
      <c r="BE69" s="93"/>
      <c r="BF69" s="93"/>
      <c r="BG69" s="93"/>
      <c r="BH69" s="93"/>
      <c r="BI69" s="93"/>
      <c r="BJ69" s="93"/>
      <c r="BK69" s="93"/>
      <c r="BL69" s="93"/>
      <c r="BM69" s="93"/>
      <c r="BN69" s="93"/>
      <c r="BO69" s="93"/>
      <c r="BP69" s="93"/>
      <c r="BQ69" s="93"/>
      <c r="BR69" s="93"/>
      <c r="BS69" s="93"/>
    </row>
    <row r="70" spans="1:71" s="90" customFormat="1" x14ac:dyDescent="0.25">
      <c r="H70" s="84" t="s">
        <v>72</v>
      </c>
      <c r="I70" s="84"/>
      <c r="J70" s="84"/>
      <c r="K70" s="84"/>
      <c r="L70" s="84"/>
      <c r="M70" s="84"/>
      <c r="N70" s="84"/>
      <c r="O70" s="84"/>
      <c r="P70" s="84"/>
      <c r="Q70" s="84"/>
      <c r="R70" s="84"/>
      <c r="S70" s="84"/>
      <c r="T70" s="84"/>
      <c r="U70" s="84"/>
      <c r="V70" s="84"/>
      <c r="W70" s="84"/>
      <c r="X70" s="84"/>
      <c r="Y70" s="84"/>
      <c r="Z70" s="84"/>
      <c r="AA70" s="84"/>
      <c r="AB70" s="84"/>
      <c r="AC70" s="84"/>
      <c r="AD70" s="84"/>
      <c r="AE70" s="84"/>
      <c r="AF70" s="84"/>
      <c r="AG70" s="84"/>
      <c r="AH70" s="84"/>
      <c r="AI70" s="84"/>
      <c r="AJ70" s="84"/>
      <c r="AK70" s="84"/>
      <c r="AL70" s="84"/>
      <c r="AM70" s="93"/>
      <c r="AN70" s="93"/>
      <c r="AO70" s="84" t="s">
        <v>69</v>
      </c>
      <c r="AP70" s="84"/>
      <c r="AQ70" s="84"/>
      <c r="AR70" s="84"/>
      <c r="AS70" s="84"/>
      <c r="AT70" s="84"/>
      <c r="AU70" s="84"/>
      <c r="AV70" s="84"/>
      <c r="AW70" s="84"/>
      <c r="AX70" s="84"/>
      <c r="AY70" s="84"/>
      <c r="AZ70" s="84"/>
      <c r="BA70" s="84"/>
      <c r="BB70" s="84"/>
      <c r="BC70" s="84"/>
      <c r="BD70" s="84"/>
      <c r="BE70" s="84"/>
      <c r="BF70" s="84"/>
      <c r="BG70" s="84"/>
      <c r="BH70" s="84"/>
      <c r="BI70" s="84"/>
    </row>
    <row r="71" spans="1:71" s="90" customFormat="1" ht="15.75" x14ac:dyDescent="0.25">
      <c r="A71" s="260" t="s">
        <v>35</v>
      </c>
      <c r="B71" s="260"/>
      <c r="C71" s="260"/>
      <c r="D71" s="260"/>
      <c r="E71" s="260"/>
      <c r="H71" s="115"/>
      <c r="I71" s="115" t="s">
        <v>40</v>
      </c>
      <c r="J71" s="115" t="s">
        <v>40</v>
      </c>
      <c r="K71" s="115" t="s">
        <v>40</v>
      </c>
      <c r="L71" s="115" t="s">
        <v>40</v>
      </c>
      <c r="M71" s="115" t="s">
        <v>40</v>
      </c>
      <c r="N71" s="115" t="s">
        <v>40</v>
      </c>
      <c r="O71" s="115" t="s">
        <v>40</v>
      </c>
      <c r="P71" s="115" t="s">
        <v>40</v>
      </c>
      <c r="Q71" s="115" t="s">
        <v>40</v>
      </c>
      <c r="R71" s="115" t="s">
        <v>40</v>
      </c>
      <c r="S71" s="115" t="s">
        <v>41</v>
      </c>
      <c r="T71" s="115" t="s">
        <v>41</v>
      </c>
      <c r="U71" s="115" t="s">
        <v>41</v>
      </c>
      <c r="V71" s="115" t="s">
        <v>41</v>
      </c>
      <c r="W71" s="115" t="s">
        <v>41</v>
      </c>
      <c r="X71" s="115" t="s">
        <v>41</v>
      </c>
      <c r="Y71" s="115" t="s">
        <v>41</v>
      </c>
      <c r="Z71" s="115" t="s">
        <v>41</v>
      </c>
      <c r="AA71" s="115" t="s">
        <v>41</v>
      </c>
      <c r="AB71" s="115" t="s">
        <v>41</v>
      </c>
      <c r="AC71" s="115" t="s">
        <v>42</v>
      </c>
      <c r="AD71" s="115" t="s">
        <v>42</v>
      </c>
      <c r="AE71" s="115" t="s">
        <v>42</v>
      </c>
      <c r="AF71" s="115" t="s">
        <v>42</v>
      </c>
      <c r="AG71" s="115" t="s">
        <v>42</v>
      </c>
      <c r="AH71" s="115" t="s">
        <v>42</v>
      </c>
      <c r="AI71" s="115" t="s">
        <v>42</v>
      </c>
      <c r="AJ71" s="115" t="s">
        <v>42</v>
      </c>
      <c r="AK71" s="115" t="s">
        <v>42</v>
      </c>
      <c r="AL71" s="115" t="s">
        <v>42</v>
      </c>
      <c r="AM71" s="93"/>
      <c r="AN71" s="93"/>
      <c r="AO71" s="115"/>
      <c r="AP71" s="115" t="s">
        <v>40</v>
      </c>
      <c r="AQ71" s="115" t="s">
        <v>40</v>
      </c>
      <c r="AR71" s="115" t="s">
        <v>40</v>
      </c>
      <c r="AS71" s="115" t="s">
        <v>40</v>
      </c>
      <c r="AT71" s="115" t="s">
        <v>40</v>
      </c>
      <c r="AU71" s="115" t="s">
        <v>40</v>
      </c>
      <c r="AV71" s="115" t="s">
        <v>40</v>
      </c>
      <c r="AW71" s="115" t="s">
        <v>40</v>
      </c>
      <c r="AX71" s="115" t="s">
        <v>40</v>
      </c>
      <c r="AY71" s="115" t="s">
        <v>40</v>
      </c>
      <c r="AZ71" s="115" t="s">
        <v>41</v>
      </c>
      <c r="BA71" s="115" t="s">
        <v>41</v>
      </c>
      <c r="BB71" s="115" t="s">
        <v>41</v>
      </c>
      <c r="BC71" s="115" t="s">
        <v>41</v>
      </c>
      <c r="BD71" s="115" t="s">
        <v>41</v>
      </c>
      <c r="BE71" s="115" t="s">
        <v>41</v>
      </c>
      <c r="BF71" s="115" t="s">
        <v>41</v>
      </c>
      <c r="BG71" s="115" t="s">
        <v>41</v>
      </c>
      <c r="BH71" s="115" t="s">
        <v>41</v>
      </c>
      <c r="BI71" s="115" t="s">
        <v>41</v>
      </c>
      <c r="BJ71" s="115" t="s">
        <v>42</v>
      </c>
      <c r="BK71" s="115" t="s">
        <v>42</v>
      </c>
      <c r="BL71" s="115" t="s">
        <v>42</v>
      </c>
      <c r="BM71" s="115" t="s">
        <v>42</v>
      </c>
      <c r="BN71" s="115" t="s">
        <v>42</v>
      </c>
      <c r="BO71" s="115" t="s">
        <v>42</v>
      </c>
      <c r="BP71" s="115" t="s">
        <v>42</v>
      </c>
      <c r="BQ71" s="115" t="s">
        <v>42</v>
      </c>
      <c r="BR71" s="115" t="s">
        <v>42</v>
      </c>
      <c r="BS71" s="115" t="s">
        <v>42</v>
      </c>
    </row>
    <row r="72" spans="1:71" s="90" customFormat="1" ht="45.75" thickBot="1" x14ac:dyDescent="0.3">
      <c r="A72" s="85" t="s">
        <v>4</v>
      </c>
      <c r="B72" s="104" t="s">
        <v>17</v>
      </c>
      <c r="C72" s="104" t="s">
        <v>5</v>
      </c>
      <c r="D72" s="103" t="s">
        <v>0</v>
      </c>
      <c r="E72" s="104" t="s">
        <v>7</v>
      </c>
      <c r="H72" s="28" t="s">
        <v>4</v>
      </c>
      <c r="I72" s="28" t="s">
        <v>43</v>
      </c>
      <c r="J72" s="28" t="s">
        <v>44</v>
      </c>
      <c r="K72" s="28" t="s">
        <v>57</v>
      </c>
      <c r="L72" s="28" t="s">
        <v>50</v>
      </c>
      <c r="M72" s="28" t="s">
        <v>47</v>
      </c>
      <c r="N72" s="28" t="s">
        <v>48</v>
      </c>
      <c r="O72" s="28" t="s">
        <v>46</v>
      </c>
      <c r="P72" s="28" t="s">
        <v>51</v>
      </c>
      <c r="Q72" s="28" t="s">
        <v>49</v>
      </c>
      <c r="R72" s="28" t="s">
        <v>45</v>
      </c>
      <c r="S72" s="28" t="s">
        <v>43</v>
      </c>
      <c r="T72" s="28" t="s">
        <v>44</v>
      </c>
      <c r="U72" s="28" t="s">
        <v>57</v>
      </c>
      <c r="V72" s="28" t="s">
        <v>50</v>
      </c>
      <c r="W72" s="28" t="s">
        <v>47</v>
      </c>
      <c r="X72" s="28" t="s">
        <v>48</v>
      </c>
      <c r="Y72" s="28" t="s">
        <v>46</v>
      </c>
      <c r="Z72" s="28" t="s">
        <v>51</v>
      </c>
      <c r="AA72" s="28" t="s">
        <v>49</v>
      </c>
      <c r="AB72" s="28" t="s">
        <v>45</v>
      </c>
      <c r="AC72" s="28" t="s">
        <v>43</v>
      </c>
      <c r="AD72" s="28" t="s">
        <v>44</v>
      </c>
      <c r="AE72" s="28" t="s">
        <v>57</v>
      </c>
      <c r="AF72" s="28" t="s">
        <v>50</v>
      </c>
      <c r="AG72" s="28" t="s">
        <v>47</v>
      </c>
      <c r="AH72" s="28" t="s">
        <v>48</v>
      </c>
      <c r="AI72" s="28" t="s">
        <v>46</v>
      </c>
      <c r="AJ72" s="28" t="s">
        <v>51</v>
      </c>
      <c r="AK72" s="28" t="s">
        <v>49</v>
      </c>
      <c r="AL72" s="28" t="s">
        <v>45</v>
      </c>
      <c r="AM72" s="93"/>
      <c r="AN72" s="93"/>
      <c r="AO72" s="28" t="s">
        <v>4</v>
      </c>
      <c r="AP72" s="28" t="s">
        <v>43</v>
      </c>
      <c r="AQ72" s="28" t="s">
        <v>44</v>
      </c>
      <c r="AR72" s="28" t="s">
        <v>57</v>
      </c>
      <c r="AS72" s="28" t="s">
        <v>50</v>
      </c>
      <c r="AT72" s="28" t="s">
        <v>47</v>
      </c>
      <c r="AU72" s="28" t="s">
        <v>48</v>
      </c>
      <c r="AV72" s="28" t="s">
        <v>46</v>
      </c>
      <c r="AW72" s="28" t="s">
        <v>51</v>
      </c>
      <c r="AX72" s="28" t="s">
        <v>49</v>
      </c>
      <c r="AY72" s="28" t="s">
        <v>45</v>
      </c>
      <c r="AZ72" s="28" t="s">
        <v>43</v>
      </c>
      <c r="BA72" s="28" t="s">
        <v>44</v>
      </c>
      <c r="BB72" s="28" t="s">
        <v>57</v>
      </c>
      <c r="BC72" s="28" t="s">
        <v>50</v>
      </c>
      <c r="BD72" s="28" t="s">
        <v>47</v>
      </c>
      <c r="BE72" s="28" t="s">
        <v>48</v>
      </c>
      <c r="BF72" s="28" t="s">
        <v>46</v>
      </c>
      <c r="BG72" s="28" t="s">
        <v>51</v>
      </c>
      <c r="BH72" s="28" t="s">
        <v>49</v>
      </c>
      <c r="BI72" s="28" t="s">
        <v>45</v>
      </c>
      <c r="BJ72" s="28" t="s">
        <v>43</v>
      </c>
      <c r="BK72" s="28" t="s">
        <v>44</v>
      </c>
      <c r="BL72" s="28" t="s">
        <v>57</v>
      </c>
      <c r="BM72" s="28" t="s">
        <v>50</v>
      </c>
      <c r="BN72" s="28" t="s">
        <v>47</v>
      </c>
      <c r="BO72" s="28" t="s">
        <v>48</v>
      </c>
      <c r="BP72" s="28" t="s">
        <v>46</v>
      </c>
      <c r="BQ72" s="28" t="s">
        <v>51</v>
      </c>
      <c r="BR72" s="28" t="s">
        <v>49</v>
      </c>
      <c r="BS72" s="28" t="s">
        <v>45</v>
      </c>
    </row>
    <row r="73" spans="1:71" s="90" customFormat="1" x14ac:dyDescent="0.25">
      <c r="A73" s="110" t="s">
        <v>9</v>
      </c>
      <c r="B73" s="110">
        <f>IF($D$5="P",SUM(S73:U73),SUM(S73:AB73))</f>
        <v>101.17</v>
      </c>
      <c r="C73" s="110">
        <f>IF($D$5="P",SUM(I73:K73),SUM(I73:R73))</f>
        <v>360.01</v>
      </c>
      <c r="D73" s="110">
        <f>IF($D$5="P",$B$8*SUM(I73:K73)+$B$9*SUM(I91:K91),$B$8*SUM(I73:R73)+$B$9*SUM(I91:R91))</f>
        <v>135.95400000000001</v>
      </c>
      <c r="E73" s="99">
        <f t="shared" ref="E73:E86" si="13">D73*$B$5</f>
        <v>8472.6532800000004</v>
      </c>
      <c r="H73" s="87" t="s">
        <v>9</v>
      </c>
      <c r="I73" s="87">
        <f>'Stage 2_SMFL'!I73</f>
        <v>42.19</v>
      </c>
      <c r="J73" s="87">
        <f>'Stage 2_SMFL'!J73</f>
        <v>317.82</v>
      </c>
      <c r="K73" s="87">
        <f>'Stage 2_SMFL'!K73</f>
        <v>0</v>
      </c>
      <c r="L73" s="87">
        <f>'Stage 2_SMFL'!L73</f>
        <v>0</v>
      </c>
      <c r="M73" s="87">
        <f>'Stage 2_SMFL'!M73</f>
        <v>0</v>
      </c>
      <c r="N73" s="87">
        <f>'Stage 2_SMFL'!N73</f>
        <v>0</v>
      </c>
      <c r="O73" s="87">
        <f>'Stage 2_SMFL'!O73</f>
        <v>0</v>
      </c>
      <c r="P73" s="87">
        <f>'Stage 2_SMFL'!P73</f>
        <v>0</v>
      </c>
      <c r="Q73" s="87">
        <f>'Stage 2_SMFL'!Q73</f>
        <v>0</v>
      </c>
      <c r="R73" s="87">
        <f>'Stage 2_SMFL'!R73</f>
        <v>0</v>
      </c>
      <c r="S73" s="87">
        <f>'Stage 2_SMFL'!S73</f>
        <v>26.24</v>
      </c>
      <c r="T73" s="87">
        <f>'Stage 2_SMFL'!T73</f>
        <v>74.930000000000007</v>
      </c>
      <c r="U73" s="87">
        <f>'Stage 2_SMFL'!U73</f>
        <v>0</v>
      </c>
      <c r="V73" s="87">
        <f>'Stage 2_SMFL'!V73</f>
        <v>0</v>
      </c>
      <c r="W73" s="87">
        <f>'Stage 2_SMFL'!W73</f>
        <v>0</v>
      </c>
      <c r="X73" s="87">
        <f>'Stage 2_SMFL'!X73</f>
        <v>0</v>
      </c>
      <c r="Y73" s="87">
        <f>'Stage 2_SMFL'!Y73</f>
        <v>0</v>
      </c>
      <c r="Z73" s="87">
        <f>'Stage 2_SMFL'!Z73</f>
        <v>0</v>
      </c>
      <c r="AA73" s="87">
        <f>'Stage 2_SMFL'!AA73</f>
        <v>0</v>
      </c>
      <c r="AB73" s="87">
        <f>'Stage 2_SMFL'!AB73</f>
        <v>0</v>
      </c>
      <c r="AC73" s="87">
        <f>'Stage 2_SMFL'!AC73</f>
        <v>2</v>
      </c>
      <c r="AD73" s="87">
        <f>'Stage 2_SMFL'!AD73</f>
        <v>6</v>
      </c>
      <c r="AE73" s="87">
        <f>'Stage 2_SMFL'!AE73</f>
        <v>0</v>
      </c>
      <c r="AF73" s="87">
        <f>'Stage 2_SMFL'!AF73</f>
        <v>0</v>
      </c>
      <c r="AG73" s="87">
        <f>'Stage 2_SMFL'!AG73</f>
        <v>0</v>
      </c>
      <c r="AH73" s="87">
        <f>'Stage 2_SMFL'!AH73</f>
        <v>0</v>
      </c>
      <c r="AI73" s="87">
        <f>'Stage 2_SMFL'!AI73</f>
        <v>0</v>
      </c>
      <c r="AJ73" s="87">
        <f>'Stage 2_SMFL'!AJ73</f>
        <v>0</v>
      </c>
      <c r="AK73" s="87">
        <f>'Stage 2_SMFL'!AK73</f>
        <v>0</v>
      </c>
      <c r="AL73" s="87">
        <f>'Stage 2_SMFL'!AL73</f>
        <v>0</v>
      </c>
      <c r="AM73" s="93"/>
      <c r="AN73" s="93"/>
      <c r="AO73" s="87" t="s">
        <v>9</v>
      </c>
      <c r="AP73" s="87">
        <f>'Stage 2_SMFL'!AP73</f>
        <v>42.19</v>
      </c>
      <c r="AQ73" s="87">
        <f>'Stage 2_SMFL'!AQ73</f>
        <v>317.82</v>
      </c>
      <c r="AR73" s="87">
        <f>'Stage 2_SMFL'!AR73</f>
        <v>0</v>
      </c>
      <c r="AS73" s="87">
        <f>'Stage 2_SMFL'!AS73</f>
        <v>0</v>
      </c>
      <c r="AT73" s="87">
        <f>'Stage 2_SMFL'!AT73</f>
        <v>0</v>
      </c>
      <c r="AU73" s="87">
        <f>'Stage 2_SMFL'!AU73</f>
        <v>0</v>
      </c>
      <c r="AV73" s="87">
        <f>'Stage 2_SMFL'!AV73</f>
        <v>0</v>
      </c>
      <c r="AW73" s="87">
        <f>'Stage 2_SMFL'!AW73</f>
        <v>0</v>
      </c>
      <c r="AX73" s="87">
        <f>'Stage 2_SMFL'!AX73</f>
        <v>0</v>
      </c>
      <c r="AY73" s="87">
        <f>'Stage 2_SMFL'!AY73</f>
        <v>0</v>
      </c>
      <c r="AZ73" s="87">
        <f>'Stage 2_SMFL'!AZ73</f>
        <v>26.24</v>
      </c>
      <c r="BA73" s="87">
        <f>'Stage 2_SMFL'!BA73</f>
        <v>74.930000000000007</v>
      </c>
      <c r="BB73" s="87">
        <f>'Stage 2_SMFL'!BB73</f>
        <v>0</v>
      </c>
      <c r="BC73" s="87">
        <f>'Stage 2_SMFL'!BC73</f>
        <v>0</v>
      </c>
      <c r="BD73" s="87">
        <f>'Stage 2_SMFL'!BD73</f>
        <v>0</v>
      </c>
      <c r="BE73" s="87">
        <f>'Stage 2_SMFL'!BE73</f>
        <v>0</v>
      </c>
      <c r="BF73" s="87">
        <f>'Stage 2_SMFL'!BF73</f>
        <v>0</v>
      </c>
      <c r="BG73" s="87">
        <f>'Stage 2_SMFL'!BG73</f>
        <v>0</v>
      </c>
      <c r="BH73" s="87">
        <f>'Stage 2_SMFL'!BH73</f>
        <v>0</v>
      </c>
      <c r="BI73" s="87">
        <f>'Stage 2_SMFL'!BI73</f>
        <v>0</v>
      </c>
      <c r="BJ73" s="87">
        <f>'Stage 2_SMFL'!BJ73</f>
        <v>2</v>
      </c>
      <c r="BK73" s="87">
        <f>'Stage 2_SMFL'!BK73</f>
        <v>6</v>
      </c>
      <c r="BL73" s="87">
        <f>'Stage 2_SMFL'!BL73</f>
        <v>0</v>
      </c>
      <c r="BM73" s="87">
        <f>'Stage 2_SMFL'!BM73</f>
        <v>0</v>
      </c>
      <c r="BN73" s="87">
        <f>'Stage 2_SMFL'!BN73</f>
        <v>0</v>
      </c>
      <c r="BO73" s="87">
        <f>'Stage 2_SMFL'!BO73</f>
        <v>0</v>
      </c>
      <c r="BP73" s="87">
        <f>'Stage 2_SMFL'!BP73</f>
        <v>0</v>
      </c>
      <c r="BQ73" s="87">
        <f>'Stage 2_SMFL'!BQ73</f>
        <v>0</v>
      </c>
      <c r="BR73" s="87">
        <f>'Stage 2_SMFL'!BR73</f>
        <v>0</v>
      </c>
      <c r="BS73" s="87">
        <f>'Stage 2_SMFL'!BS73</f>
        <v>0</v>
      </c>
    </row>
    <row r="74" spans="1:71" s="90" customFormat="1" x14ac:dyDescent="0.25">
      <c r="A74" s="110" t="s">
        <v>10</v>
      </c>
      <c r="B74" s="110">
        <f t="shared" ref="B74:B86" si="14">IF($D$5="P",SUM(S74:U74),SUM(S74:AB74))</f>
        <v>58.3</v>
      </c>
      <c r="C74" s="110">
        <f t="shared" ref="C74:C86" si="15">IF($D$5="P",SUM(I74:K74),SUM(I74:R74))</f>
        <v>214.62</v>
      </c>
      <c r="D74" s="110">
        <f t="shared" ref="D74:D86" si="16">IF($D$5="P",$B$8*SUM(I74:K74)+$B$9*SUM(I92:K92),$B$8*SUM(I74:R74)+$B$9*SUM(I92:R92))</f>
        <v>64.385999999999996</v>
      </c>
      <c r="E74" s="99">
        <f t="shared" si="13"/>
        <v>4012.5355199999999</v>
      </c>
      <c r="H74" s="115" t="s">
        <v>10</v>
      </c>
      <c r="I74" s="87">
        <v>214.62</v>
      </c>
      <c r="J74" s="87">
        <v>0</v>
      </c>
      <c r="K74" s="87">
        <f>'Stage 2_SMFL'!K74</f>
        <v>0</v>
      </c>
      <c r="L74" s="87">
        <f>'Stage 2_SMFL'!L74</f>
        <v>0</v>
      </c>
      <c r="M74" s="87">
        <f>'Stage 2_SMFL'!M74</f>
        <v>0</v>
      </c>
      <c r="N74" s="87">
        <f>'Stage 2_SMFL'!N74</f>
        <v>0</v>
      </c>
      <c r="O74" s="87">
        <f>'Stage 2_SMFL'!O74</f>
        <v>0</v>
      </c>
      <c r="P74" s="87">
        <f>'Stage 2_SMFL'!P74</f>
        <v>0</v>
      </c>
      <c r="Q74" s="87">
        <f>'Stage 2_SMFL'!Q74</f>
        <v>0</v>
      </c>
      <c r="R74" s="87">
        <f>'Stage 2_SMFL'!R74</f>
        <v>0</v>
      </c>
      <c r="S74" s="87">
        <v>58.3</v>
      </c>
      <c r="T74" s="87">
        <v>0</v>
      </c>
      <c r="U74" s="87">
        <f>'Stage 2_SMFL'!U74</f>
        <v>0</v>
      </c>
      <c r="V74" s="87">
        <f>'Stage 2_SMFL'!V74</f>
        <v>0</v>
      </c>
      <c r="W74" s="87">
        <f>'Stage 2_SMFL'!W74</f>
        <v>0</v>
      </c>
      <c r="X74" s="87">
        <f>'Stage 2_SMFL'!X74</f>
        <v>0</v>
      </c>
      <c r="Y74" s="87">
        <f>'Stage 2_SMFL'!Y74</f>
        <v>0</v>
      </c>
      <c r="Z74" s="87">
        <f>'Stage 2_SMFL'!Z74</f>
        <v>0</v>
      </c>
      <c r="AA74" s="87">
        <f>'Stage 2_SMFL'!AA74</f>
        <v>0</v>
      </c>
      <c r="AB74" s="87">
        <f>'Stage 2_SMFL'!AB74</f>
        <v>0</v>
      </c>
      <c r="AC74" s="87">
        <f>'Stage 2_SMFL'!AC74</f>
        <v>5</v>
      </c>
      <c r="AD74" s="87">
        <v>0</v>
      </c>
      <c r="AE74" s="87">
        <f>'Stage 2_SMFL'!AE74</f>
        <v>0</v>
      </c>
      <c r="AF74" s="87">
        <f>'Stage 2_SMFL'!AF74</f>
        <v>0</v>
      </c>
      <c r="AG74" s="87">
        <f>'Stage 2_SMFL'!AG74</f>
        <v>0</v>
      </c>
      <c r="AH74" s="87">
        <f>'Stage 2_SMFL'!AH74</f>
        <v>0</v>
      </c>
      <c r="AI74" s="87">
        <f>'Stage 2_SMFL'!AI74</f>
        <v>0</v>
      </c>
      <c r="AJ74" s="87">
        <f>'Stage 2_SMFL'!AJ74</f>
        <v>0</v>
      </c>
      <c r="AK74" s="87">
        <f>'Stage 2_SMFL'!AK74</f>
        <v>0</v>
      </c>
      <c r="AL74" s="87">
        <f>'Stage 2_SMFL'!AL74</f>
        <v>0</v>
      </c>
      <c r="AM74" s="93"/>
      <c r="AN74" s="93"/>
      <c r="AO74" s="115" t="s">
        <v>10</v>
      </c>
      <c r="AP74" s="87">
        <v>214.62</v>
      </c>
      <c r="AQ74" s="87">
        <v>0</v>
      </c>
      <c r="AR74" s="87">
        <v>0</v>
      </c>
      <c r="AS74" s="87">
        <v>0</v>
      </c>
      <c r="AT74" s="87">
        <v>0</v>
      </c>
      <c r="AU74" s="87">
        <v>0</v>
      </c>
      <c r="AV74" s="87">
        <v>0</v>
      </c>
      <c r="AW74" s="87">
        <v>0</v>
      </c>
      <c r="AX74" s="87">
        <v>0</v>
      </c>
      <c r="AY74" s="87">
        <v>0</v>
      </c>
      <c r="AZ74" s="87">
        <v>58.3</v>
      </c>
      <c r="BA74" s="87">
        <v>0</v>
      </c>
      <c r="BB74" s="87">
        <v>0</v>
      </c>
      <c r="BC74" s="87">
        <v>0</v>
      </c>
      <c r="BD74" s="87">
        <v>0</v>
      </c>
      <c r="BE74" s="87">
        <v>0</v>
      </c>
      <c r="BF74" s="87">
        <v>0</v>
      </c>
      <c r="BG74" s="87">
        <v>0</v>
      </c>
      <c r="BH74" s="87">
        <v>0</v>
      </c>
      <c r="BI74" s="87">
        <v>0</v>
      </c>
      <c r="BJ74" s="87">
        <v>5</v>
      </c>
      <c r="BK74" s="87">
        <v>0</v>
      </c>
      <c r="BL74" s="87">
        <v>0</v>
      </c>
      <c r="BM74" s="87">
        <v>0</v>
      </c>
      <c r="BN74" s="87">
        <v>0</v>
      </c>
      <c r="BO74" s="87">
        <v>0</v>
      </c>
      <c r="BP74" s="87">
        <v>0</v>
      </c>
      <c r="BQ74" s="87">
        <v>0</v>
      </c>
      <c r="BR74" s="87">
        <v>0</v>
      </c>
      <c r="BS74" s="87">
        <v>0</v>
      </c>
    </row>
    <row r="75" spans="1:71" s="90" customFormat="1" x14ac:dyDescent="0.25">
      <c r="A75" s="110" t="s">
        <v>11</v>
      </c>
      <c r="B75" s="110">
        <f t="shared" si="14"/>
        <v>1.5</v>
      </c>
      <c r="C75" s="110">
        <f t="shared" si="15"/>
        <v>1.5</v>
      </c>
      <c r="D75" s="110">
        <f t="shared" si="16"/>
        <v>0.44999999999999996</v>
      </c>
      <c r="E75" s="99">
        <f t="shared" si="13"/>
        <v>28.043999999999997</v>
      </c>
      <c r="H75" s="115" t="s">
        <v>11</v>
      </c>
      <c r="I75" s="87">
        <f>'Stage 2_SMFL'!I75</f>
        <v>0</v>
      </c>
      <c r="J75" s="87">
        <f>'Stage 2_SMFL'!J75</f>
        <v>1.5</v>
      </c>
      <c r="K75" s="87">
        <f>'Stage 2_SMFL'!K75</f>
        <v>0</v>
      </c>
      <c r="L75" s="87">
        <f>'Stage 2_SMFL'!L75</f>
        <v>0</v>
      </c>
      <c r="M75" s="87">
        <f>'Stage 2_SMFL'!M75</f>
        <v>0</v>
      </c>
      <c r="N75" s="87">
        <f>'Stage 2_SMFL'!N75</f>
        <v>0</v>
      </c>
      <c r="O75" s="87">
        <f>'Stage 2_SMFL'!O75</f>
        <v>0</v>
      </c>
      <c r="P75" s="87">
        <f>'Stage 2_SMFL'!P75</f>
        <v>0</v>
      </c>
      <c r="Q75" s="87">
        <f>'Stage 2_SMFL'!Q75</f>
        <v>0</v>
      </c>
      <c r="R75" s="87">
        <f>'Stage 2_SMFL'!R75</f>
        <v>0</v>
      </c>
      <c r="S75" s="87">
        <f>'Stage 2_SMFL'!S75</f>
        <v>0</v>
      </c>
      <c r="T75" s="87">
        <f>'Stage 2_SMFL'!T75</f>
        <v>1.5</v>
      </c>
      <c r="U75" s="87">
        <f>'Stage 2_SMFL'!U75</f>
        <v>0</v>
      </c>
      <c r="V75" s="87">
        <f>'Stage 2_SMFL'!V75</f>
        <v>0</v>
      </c>
      <c r="W75" s="87">
        <f>'Stage 2_SMFL'!W75</f>
        <v>0</v>
      </c>
      <c r="X75" s="87">
        <f>'Stage 2_SMFL'!X75</f>
        <v>0</v>
      </c>
      <c r="Y75" s="87">
        <f>'Stage 2_SMFL'!Y75</f>
        <v>0</v>
      </c>
      <c r="Z75" s="87">
        <f>'Stage 2_SMFL'!Z75</f>
        <v>0</v>
      </c>
      <c r="AA75" s="87">
        <f>'Stage 2_SMFL'!AA75</f>
        <v>0</v>
      </c>
      <c r="AB75" s="87">
        <f>'Stage 2_SMFL'!AB75</f>
        <v>0</v>
      </c>
      <c r="AC75" s="87">
        <f>'Stage 2_SMFL'!AC75</f>
        <v>0</v>
      </c>
      <c r="AD75" s="87">
        <f>'Stage 2_SMFL'!AD75</f>
        <v>1</v>
      </c>
      <c r="AE75" s="87">
        <f>'Stage 2_SMFL'!AE75</f>
        <v>0</v>
      </c>
      <c r="AF75" s="87">
        <f>'Stage 2_SMFL'!AF75</f>
        <v>0</v>
      </c>
      <c r="AG75" s="87">
        <f>'Stage 2_SMFL'!AG75</f>
        <v>0</v>
      </c>
      <c r="AH75" s="87">
        <f>'Stage 2_SMFL'!AH75</f>
        <v>0</v>
      </c>
      <c r="AI75" s="87">
        <f>'Stage 2_SMFL'!AI75</f>
        <v>0</v>
      </c>
      <c r="AJ75" s="87">
        <f>'Stage 2_SMFL'!AJ75</f>
        <v>0</v>
      </c>
      <c r="AK75" s="87">
        <f>'Stage 2_SMFL'!AK75</f>
        <v>0</v>
      </c>
      <c r="AL75" s="87">
        <f>'Stage 2_SMFL'!AL75</f>
        <v>0</v>
      </c>
      <c r="AM75" s="93"/>
      <c r="AN75" s="93"/>
      <c r="AO75" s="115" t="s">
        <v>11</v>
      </c>
      <c r="AP75" s="87">
        <v>287.36</v>
      </c>
      <c r="AQ75" s="87">
        <v>2.2200000000000002</v>
      </c>
      <c r="AR75" s="87">
        <f>'Stage 2_SMFL'!AR75</f>
        <v>0</v>
      </c>
      <c r="AS75" s="87">
        <f>'Stage 2_SMFL'!AS75</f>
        <v>0</v>
      </c>
      <c r="AT75" s="87">
        <f>'Stage 2_SMFL'!AT75</f>
        <v>0</v>
      </c>
      <c r="AU75" s="87">
        <v>3.55</v>
      </c>
      <c r="AV75" s="87">
        <f>'Stage 2_SMFL'!AV75</f>
        <v>0</v>
      </c>
      <c r="AW75" s="87">
        <f>'Stage 2_SMFL'!AW75</f>
        <v>0</v>
      </c>
      <c r="AX75" s="87">
        <f>'Stage 2_SMFL'!AX75</f>
        <v>0</v>
      </c>
      <c r="AY75" s="87">
        <f>'Stage 2_SMFL'!AY75</f>
        <v>0</v>
      </c>
      <c r="AZ75" s="87">
        <v>93.32</v>
      </c>
      <c r="BA75" s="87">
        <v>2.2200000000000002</v>
      </c>
      <c r="BB75" s="87">
        <f>'Stage 2_SMFL'!BB75</f>
        <v>0</v>
      </c>
      <c r="BC75" s="87">
        <f>'Stage 2_SMFL'!BC75</f>
        <v>0</v>
      </c>
      <c r="BD75" s="87">
        <f>'Stage 2_SMFL'!BD75</f>
        <v>0</v>
      </c>
      <c r="BE75" s="87">
        <v>3.55</v>
      </c>
      <c r="BF75" s="87">
        <f>'Stage 2_SMFL'!BF75</f>
        <v>0</v>
      </c>
      <c r="BG75" s="87">
        <f>'Stage 2_SMFL'!BG75</f>
        <v>0</v>
      </c>
      <c r="BH75" s="87">
        <f>'Stage 2_SMFL'!BH75</f>
        <v>0</v>
      </c>
      <c r="BI75" s="87">
        <f>'Stage 2_SMFL'!BI75</f>
        <v>0</v>
      </c>
      <c r="BJ75" s="87">
        <v>5</v>
      </c>
      <c r="BK75" s="87">
        <v>1</v>
      </c>
      <c r="BL75" s="87">
        <f>'Stage 2_SMFL'!BL75</f>
        <v>0</v>
      </c>
      <c r="BM75" s="87">
        <f>'Stage 2_SMFL'!BM75</f>
        <v>0</v>
      </c>
      <c r="BN75" s="87">
        <f>'Stage 2_SMFL'!BN75</f>
        <v>0</v>
      </c>
      <c r="BO75" s="87">
        <f>'Stage 2_SMFL'!BO75</f>
        <v>1</v>
      </c>
      <c r="BP75" s="87">
        <f>'Stage 2_SMFL'!BP75</f>
        <v>0</v>
      </c>
      <c r="BQ75" s="87">
        <f>'Stage 2_SMFL'!BQ75</f>
        <v>0</v>
      </c>
      <c r="BR75" s="87">
        <f>'Stage 2_SMFL'!BR75</f>
        <v>0</v>
      </c>
      <c r="BS75" s="87">
        <f>'Stage 2_SMFL'!BS75</f>
        <v>0</v>
      </c>
    </row>
    <row r="76" spans="1:71" s="90" customFormat="1" x14ac:dyDescent="0.25">
      <c r="A76" s="110" t="s">
        <v>12</v>
      </c>
      <c r="B76" s="110">
        <f t="shared" si="14"/>
        <v>0</v>
      </c>
      <c r="C76" s="110">
        <f t="shared" si="15"/>
        <v>0</v>
      </c>
      <c r="D76" s="110">
        <f t="shared" si="16"/>
        <v>0</v>
      </c>
      <c r="E76" s="99">
        <f t="shared" si="13"/>
        <v>0</v>
      </c>
      <c r="H76" s="115" t="s">
        <v>12</v>
      </c>
      <c r="I76" s="115">
        <v>0</v>
      </c>
      <c r="J76" s="115">
        <v>0</v>
      </c>
      <c r="K76" s="115">
        <v>0</v>
      </c>
      <c r="L76" s="115">
        <v>0</v>
      </c>
      <c r="M76" s="115">
        <v>0</v>
      </c>
      <c r="N76" s="115">
        <v>0</v>
      </c>
      <c r="O76" s="115">
        <v>0</v>
      </c>
      <c r="P76" s="115">
        <v>0</v>
      </c>
      <c r="Q76" s="115">
        <v>0</v>
      </c>
      <c r="R76" s="115">
        <v>0</v>
      </c>
      <c r="S76" s="115">
        <v>0</v>
      </c>
      <c r="T76" s="115">
        <v>0</v>
      </c>
      <c r="U76" s="115">
        <v>0</v>
      </c>
      <c r="V76" s="115">
        <v>0</v>
      </c>
      <c r="W76" s="115">
        <v>0</v>
      </c>
      <c r="X76" s="115">
        <v>0</v>
      </c>
      <c r="Y76" s="115">
        <v>0</v>
      </c>
      <c r="Z76" s="115">
        <v>0</v>
      </c>
      <c r="AA76" s="115">
        <v>0</v>
      </c>
      <c r="AB76" s="115">
        <v>0</v>
      </c>
      <c r="AC76" s="115">
        <v>0</v>
      </c>
      <c r="AD76" s="115">
        <v>0</v>
      </c>
      <c r="AE76" s="115">
        <v>0</v>
      </c>
      <c r="AF76" s="115">
        <v>0</v>
      </c>
      <c r="AG76" s="115">
        <v>0</v>
      </c>
      <c r="AH76" s="115">
        <v>0</v>
      </c>
      <c r="AI76" s="115">
        <v>0</v>
      </c>
      <c r="AJ76" s="115">
        <v>0</v>
      </c>
      <c r="AK76" s="115">
        <v>0</v>
      </c>
      <c r="AL76" s="115">
        <v>0</v>
      </c>
      <c r="AM76" s="93"/>
      <c r="AN76" s="93"/>
      <c r="AO76" s="115" t="s">
        <v>12</v>
      </c>
      <c r="AP76" s="115">
        <v>0</v>
      </c>
      <c r="AQ76" s="115">
        <v>73.180000000000007</v>
      </c>
      <c r="AR76" s="115">
        <v>0</v>
      </c>
      <c r="AS76" s="115">
        <v>0</v>
      </c>
      <c r="AT76" s="115">
        <v>0</v>
      </c>
      <c r="AU76" s="115">
        <v>1.66</v>
      </c>
      <c r="AV76" s="115">
        <v>0</v>
      </c>
      <c r="AW76" s="115">
        <v>0</v>
      </c>
      <c r="AX76" s="115">
        <v>0</v>
      </c>
      <c r="AY76" s="115">
        <v>0</v>
      </c>
      <c r="AZ76" s="115">
        <v>0</v>
      </c>
      <c r="BA76" s="115">
        <v>30.09</v>
      </c>
      <c r="BB76" s="115">
        <v>0</v>
      </c>
      <c r="BC76" s="115">
        <v>0</v>
      </c>
      <c r="BD76" s="115">
        <v>0</v>
      </c>
      <c r="BE76" s="115">
        <v>1.66</v>
      </c>
      <c r="BF76" s="115">
        <v>0</v>
      </c>
      <c r="BG76" s="115">
        <v>0</v>
      </c>
      <c r="BH76" s="115">
        <v>0</v>
      </c>
      <c r="BI76" s="115">
        <v>0</v>
      </c>
      <c r="BJ76" s="115">
        <v>0</v>
      </c>
      <c r="BK76" s="115">
        <v>4</v>
      </c>
      <c r="BL76" s="115">
        <v>0</v>
      </c>
      <c r="BM76" s="115">
        <v>0</v>
      </c>
      <c r="BN76" s="115">
        <v>0</v>
      </c>
      <c r="BO76" s="115">
        <v>1</v>
      </c>
      <c r="BP76" s="115">
        <v>0</v>
      </c>
      <c r="BQ76" s="115">
        <v>0</v>
      </c>
      <c r="BR76" s="115">
        <v>0</v>
      </c>
      <c r="BS76" s="115">
        <v>0</v>
      </c>
    </row>
    <row r="77" spans="1:71" s="90" customFormat="1" x14ac:dyDescent="0.25">
      <c r="A77" s="110" t="s">
        <v>13</v>
      </c>
      <c r="B77" s="110">
        <f t="shared" si="14"/>
        <v>0</v>
      </c>
      <c r="C77" s="110">
        <f t="shared" si="15"/>
        <v>0</v>
      </c>
      <c r="D77" s="110">
        <f t="shared" si="16"/>
        <v>0</v>
      </c>
      <c r="E77" s="99">
        <f t="shared" si="13"/>
        <v>0</v>
      </c>
      <c r="H77" s="115" t="s">
        <v>13</v>
      </c>
      <c r="I77" s="115">
        <v>0</v>
      </c>
      <c r="J77" s="115">
        <v>0</v>
      </c>
      <c r="K77" s="115">
        <v>0</v>
      </c>
      <c r="L77" s="115">
        <v>0</v>
      </c>
      <c r="M77" s="115">
        <v>0</v>
      </c>
      <c r="N77" s="115">
        <v>0</v>
      </c>
      <c r="O77" s="115">
        <v>0</v>
      </c>
      <c r="P77" s="115">
        <v>0</v>
      </c>
      <c r="Q77" s="115">
        <v>0</v>
      </c>
      <c r="R77" s="115">
        <v>0</v>
      </c>
      <c r="S77" s="115">
        <v>0</v>
      </c>
      <c r="T77" s="115">
        <v>0</v>
      </c>
      <c r="U77" s="115">
        <v>0</v>
      </c>
      <c r="V77" s="115">
        <v>0</v>
      </c>
      <c r="W77" s="115">
        <v>0</v>
      </c>
      <c r="X77" s="115">
        <v>0</v>
      </c>
      <c r="Y77" s="115">
        <v>0</v>
      </c>
      <c r="Z77" s="115">
        <v>0</v>
      </c>
      <c r="AA77" s="115">
        <v>0</v>
      </c>
      <c r="AB77" s="115">
        <v>0</v>
      </c>
      <c r="AC77" s="115">
        <v>0</v>
      </c>
      <c r="AD77" s="115">
        <v>0</v>
      </c>
      <c r="AE77" s="115">
        <v>0</v>
      </c>
      <c r="AF77" s="115">
        <v>0</v>
      </c>
      <c r="AG77" s="115">
        <v>0</v>
      </c>
      <c r="AH77" s="115">
        <v>0</v>
      </c>
      <c r="AI77" s="115">
        <v>0</v>
      </c>
      <c r="AJ77" s="115">
        <v>0</v>
      </c>
      <c r="AK77" s="115">
        <v>0</v>
      </c>
      <c r="AL77" s="115">
        <v>0</v>
      </c>
      <c r="AM77" s="93"/>
      <c r="AN77" s="93"/>
      <c r="AO77" s="115" t="s">
        <v>13</v>
      </c>
      <c r="AP77" s="115">
        <v>0</v>
      </c>
      <c r="AQ77" s="115">
        <v>96.25</v>
      </c>
      <c r="AR77" s="115">
        <v>0</v>
      </c>
      <c r="AS77" s="115">
        <v>0</v>
      </c>
      <c r="AT77" s="115">
        <v>0</v>
      </c>
      <c r="AU77" s="115">
        <v>4.8099999999999996</v>
      </c>
      <c r="AV77" s="115">
        <v>0</v>
      </c>
      <c r="AW77" s="115">
        <v>0</v>
      </c>
      <c r="AX77" s="115">
        <v>0</v>
      </c>
      <c r="AY77" s="115">
        <v>0</v>
      </c>
      <c r="AZ77" s="115">
        <v>0</v>
      </c>
      <c r="BA77" s="115">
        <v>28.47</v>
      </c>
      <c r="BB77" s="115">
        <v>0</v>
      </c>
      <c r="BC77" s="115">
        <v>0</v>
      </c>
      <c r="BD77" s="115">
        <v>0</v>
      </c>
      <c r="BE77" s="115">
        <v>4.8099999999999996</v>
      </c>
      <c r="BF77" s="115">
        <v>0</v>
      </c>
      <c r="BG77" s="115">
        <v>0</v>
      </c>
      <c r="BH77" s="115">
        <v>0</v>
      </c>
      <c r="BI77" s="115">
        <v>0</v>
      </c>
      <c r="BJ77" s="115">
        <v>0</v>
      </c>
      <c r="BK77" s="115">
        <v>5</v>
      </c>
      <c r="BL77" s="115">
        <v>0</v>
      </c>
      <c r="BM77" s="115">
        <v>0</v>
      </c>
      <c r="BN77" s="115">
        <v>0</v>
      </c>
      <c r="BO77" s="115">
        <v>1</v>
      </c>
      <c r="BP77" s="115">
        <v>0</v>
      </c>
      <c r="BQ77" s="115">
        <v>0</v>
      </c>
      <c r="BR77" s="115">
        <v>0</v>
      </c>
      <c r="BS77" s="115">
        <v>0</v>
      </c>
    </row>
    <row r="78" spans="1:71" s="90" customFormat="1" x14ac:dyDescent="0.25">
      <c r="A78" s="110" t="s">
        <v>52</v>
      </c>
      <c r="B78" s="110">
        <f t="shared" si="14"/>
        <v>0</v>
      </c>
      <c r="C78" s="110">
        <f t="shared" si="15"/>
        <v>0</v>
      </c>
      <c r="D78" s="110">
        <f t="shared" si="16"/>
        <v>0</v>
      </c>
      <c r="E78" s="99">
        <f t="shared" si="13"/>
        <v>0</v>
      </c>
      <c r="H78" s="115" t="s">
        <v>52</v>
      </c>
      <c r="I78" s="115">
        <v>0</v>
      </c>
      <c r="J78" s="115">
        <v>0</v>
      </c>
      <c r="K78" s="115">
        <v>0</v>
      </c>
      <c r="L78" s="115">
        <v>0</v>
      </c>
      <c r="M78" s="115">
        <v>0</v>
      </c>
      <c r="N78" s="115">
        <v>0</v>
      </c>
      <c r="O78" s="115">
        <v>0</v>
      </c>
      <c r="P78" s="115">
        <v>0</v>
      </c>
      <c r="Q78" s="115">
        <v>0</v>
      </c>
      <c r="R78" s="115">
        <v>0</v>
      </c>
      <c r="S78" s="115">
        <v>0</v>
      </c>
      <c r="T78" s="115">
        <v>0</v>
      </c>
      <c r="U78" s="115">
        <v>0</v>
      </c>
      <c r="V78" s="115">
        <v>0</v>
      </c>
      <c r="W78" s="115">
        <v>0</v>
      </c>
      <c r="X78" s="115">
        <v>0</v>
      </c>
      <c r="Y78" s="115">
        <v>0</v>
      </c>
      <c r="Z78" s="115">
        <v>0</v>
      </c>
      <c r="AA78" s="115">
        <v>0</v>
      </c>
      <c r="AB78" s="115">
        <v>0</v>
      </c>
      <c r="AC78" s="115">
        <v>0</v>
      </c>
      <c r="AD78" s="115">
        <v>0</v>
      </c>
      <c r="AE78" s="115">
        <v>0</v>
      </c>
      <c r="AF78" s="115">
        <v>0</v>
      </c>
      <c r="AG78" s="115">
        <v>0</v>
      </c>
      <c r="AH78" s="115">
        <v>0</v>
      </c>
      <c r="AI78" s="115">
        <v>0</v>
      </c>
      <c r="AJ78" s="115">
        <v>0</v>
      </c>
      <c r="AK78" s="115">
        <v>0</v>
      </c>
      <c r="AL78" s="115">
        <v>0</v>
      </c>
      <c r="AM78" s="93"/>
      <c r="AN78" s="93"/>
      <c r="AO78" s="115" t="s">
        <v>52</v>
      </c>
      <c r="AP78" s="115">
        <v>0</v>
      </c>
      <c r="AQ78" s="115">
        <v>123.86</v>
      </c>
      <c r="AR78" s="115">
        <v>0</v>
      </c>
      <c r="AS78" s="115">
        <v>0</v>
      </c>
      <c r="AT78" s="115">
        <v>0</v>
      </c>
      <c r="AU78" s="115">
        <v>8.08</v>
      </c>
      <c r="AV78" s="115">
        <v>0</v>
      </c>
      <c r="AW78" s="115">
        <v>0</v>
      </c>
      <c r="AX78" s="115">
        <v>0</v>
      </c>
      <c r="AY78" s="115">
        <v>0</v>
      </c>
      <c r="AZ78" s="115">
        <v>0</v>
      </c>
      <c r="BA78" s="115">
        <v>37.549999999999997</v>
      </c>
      <c r="BB78" s="115">
        <v>0</v>
      </c>
      <c r="BC78" s="115">
        <v>0</v>
      </c>
      <c r="BD78" s="115">
        <v>0</v>
      </c>
      <c r="BE78" s="115">
        <v>8.08</v>
      </c>
      <c r="BF78" s="115">
        <v>0</v>
      </c>
      <c r="BG78" s="115">
        <v>0</v>
      </c>
      <c r="BH78" s="115">
        <v>0</v>
      </c>
      <c r="BI78" s="115">
        <v>0</v>
      </c>
      <c r="BJ78" s="115">
        <v>0</v>
      </c>
      <c r="BK78" s="115">
        <v>5</v>
      </c>
      <c r="BL78" s="115">
        <v>0</v>
      </c>
      <c r="BM78" s="115">
        <v>0</v>
      </c>
      <c r="BN78" s="115">
        <v>0</v>
      </c>
      <c r="BO78" s="115">
        <v>1</v>
      </c>
      <c r="BP78" s="115">
        <v>0</v>
      </c>
      <c r="BQ78" s="115">
        <v>0</v>
      </c>
      <c r="BR78" s="115">
        <v>0</v>
      </c>
      <c r="BS78" s="115">
        <v>0</v>
      </c>
    </row>
    <row r="79" spans="1:71" s="90" customFormat="1" x14ac:dyDescent="0.25">
      <c r="A79" s="110" t="s">
        <v>14</v>
      </c>
      <c r="B79" s="110">
        <f t="shared" si="14"/>
        <v>0</v>
      </c>
      <c r="C79" s="110">
        <f t="shared" si="15"/>
        <v>0</v>
      </c>
      <c r="D79" s="110">
        <f t="shared" si="16"/>
        <v>0</v>
      </c>
      <c r="E79" s="99">
        <f t="shared" si="13"/>
        <v>0</v>
      </c>
      <c r="H79" s="115" t="s">
        <v>14</v>
      </c>
      <c r="I79" s="115">
        <v>0</v>
      </c>
      <c r="J79" s="115">
        <v>0</v>
      </c>
      <c r="K79" s="115">
        <v>0</v>
      </c>
      <c r="L79" s="115">
        <v>0</v>
      </c>
      <c r="M79" s="115">
        <v>0</v>
      </c>
      <c r="N79" s="115">
        <v>0</v>
      </c>
      <c r="O79" s="115">
        <v>0</v>
      </c>
      <c r="P79" s="115">
        <v>0</v>
      </c>
      <c r="Q79" s="115">
        <v>0</v>
      </c>
      <c r="R79" s="115">
        <v>0</v>
      </c>
      <c r="S79" s="115">
        <v>0</v>
      </c>
      <c r="T79" s="115">
        <v>0</v>
      </c>
      <c r="U79" s="115">
        <v>0</v>
      </c>
      <c r="V79" s="115">
        <v>0</v>
      </c>
      <c r="W79" s="115">
        <v>0</v>
      </c>
      <c r="X79" s="115">
        <v>0</v>
      </c>
      <c r="Y79" s="115">
        <v>0</v>
      </c>
      <c r="Z79" s="115">
        <v>0</v>
      </c>
      <c r="AA79" s="115">
        <v>0</v>
      </c>
      <c r="AB79" s="115">
        <v>0</v>
      </c>
      <c r="AC79" s="115">
        <v>0</v>
      </c>
      <c r="AD79" s="115">
        <v>0</v>
      </c>
      <c r="AE79" s="115">
        <v>0</v>
      </c>
      <c r="AF79" s="115">
        <v>0</v>
      </c>
      <c r="AG79" s="115">
        <v>0</v>
      </c>
      <c r="AH79" s="115">
        <v>0</v>
      </c>
      <c r="AI79" s="115">
        <v>0</v>
      </c>
      <c r="AJ79" s="115">
        <v>0</v>
      </c>
      <c r="AK79" s="115">
        <v>0</v>
      </c>
      <c r="AL79" s="115">
        <v>0</v>
      </c>
      <c r="AM79" s="93"/>
      <c r="AN79" s="93"/>
      <c r="AO79" s="115" t="s">
        <v>14</v>
      </c>
      <c r="AP79" s="115">
        <v>0</v>
      </c>
      <c r="AQ79" s="115">
        <v>144.13</v>
      </c>
      <c r="AR79" s="115">
        <v>0</v>
      </c>
      <c r="AS79" s="115">
        <v>0</v>
      </c>
      <c r="AT79" s="115">
        <v>0</v>
      </c>
      <c r="AU79" s="115">
        <v>12.63</v>
      </c>
      <c r="AV79" s="115">
        <v>0</v>
      </c>
      <c r="AW79" s="115">
        <v>0</v>
      </c>
      <c r="AX79" s="115">
        <v>0</v>
      </c>
      <c r="AY79" s="115">
        <v>0</v>
      </c>
      <c r="AZ79" s="115">
        <v>0</v>
      </c>
      <c r="BA79" s="115">
        <v>37.270000000000003</v>
      </c>
      <c r="BB79" s="115">
        <v>0</v>
      </c>
      <c r="BC79" s="115">
        <v>0</v>
      </c>
      <c r="BD79" s="115">
        <v>0</v>
      </c>
      <c r="BE79" s="115">
        <v>12.63</v>
      </c>
      <c r="BF79" s="115">
        <v>0</v>
      </c>
      <c r="BG79" s="115">
        <v>0</v>
      </c>
      <c r="BH79" s="115">
        <v>0</v>
      </c>
      <c r="BI79" s="115">
        <v>0</v>
      </c>
      <c r="BJ79" s="115">
        <v>0</v>
      </c>
      <c r="BK79" s="115">
        <v>5</v>
      </c>
      <c r="BL79" s="115">
        <v>0</v>
      </c>
      <c r="BM79" s="115">
        <v>0</v>
      </c>
      <c r="BN79" s="115">
        <v>0</v>
      </c>
      <c r="BO79" s="115">
        <v>1</v>
      </c>
      <c r="BP79" s="115">
        <v>0</v>
      </c>
      <c r="BQ79" s="115">
        <v>0</v>
      </c>
      <c r="BR79" s="115">
        <v>0</v>
      </c>
      <c r="BS79" s="115">
        <v>0</v>
      </c>
    </row>
    <row r="80" spans="1:71" s="90" customFormat="1" x14ac:dyDescent="0.25">
      <c r="A80" s="110" t="s">
        <v>15</v>
      </c>
      <c r="B80" s="110">
        <f t="shared" si="14"/>
        <v>0</v>
      </c>
      <c r="C80" s="110">
        <f t="shared" si="15"/>
        <v>0</v>
      </c>
      <c r="D80" s="110">
        <f t="shared" si="16"/>
        <v>0</v>
      </c>
      <c r="E80" s="99">
        <f t="shared" si="13"/>
        <v>0</v>
      </c>
      <c r="H80" s="115" t="s">
        <v>15</v>
      </c>
      <c r="I80" s="115">
        <v>0</v>
      </c>
      <c r="J80" s="115">
        <v>0</v>
      </c>
      <c r="K80" s="115">
        <v>0</v>
      </c>
      <c r="L80" s="115">
        <v>0</v>
      </c>
      <c r="M80" s="115">
        <v>0</v>
      </c>
      <c r="N80" s="115">
        <v>0</v>
      </c>
      <c r="O80" s="115">
        <v>0</v>
      </c>
      <c r="P80" s="115">
        <v>0</v>
      </c>
      <c r="Q80" s="115">
        <v>0</v>
      </c>
      <c r="R80" s="115">
        <v>0</v>
      </c>
      <c r="S80" s="115">
        <v>0</v>
      </c>
      <c r="T80" s="115">
        <v>0</v>
      </c>
      <c r="U80" s="115">
        <v>0</v>
      </c>
      <c r="V80" s="115">
        <v>0</v>
      </c>
      <c r="W80" s="115">
        <v>0</v>
      </c>
      <c r="X80" s="115">
        <v>0</v>
      </c>
      <c r="Y80" s="115">
        <v>0</v>
      </c>
      <c r="Z80" s="115">
        <v>0</v>
      </c>
      <c r="AA80" s="115">
        <v>0</v>
      </c>
      <c r="AB80" s="115">
        <v>0</v>
      </c>
      <c r="AC80" s="115">
        <v>0</v>
      </c>
      <c r="AD80" s="115">
        <v>0</v>
      </c>
      <c r="AE80" s="115">
        <v>0</v>
      </c>
      <c r="AF80" s="115">
        <v>0</v>
      </c>
      <c r="AG80" s="115">
        <v>0</v>
      </c>
      <c r="AH80" s="115">
        <v>0</v>
      </c>
      <c r="AI80" s="115">
        <v>0</v>
      </c>
      <c r="AJ80" s="115">
        <v>0</v>
      </c>
      <c r="AK80" s="115">
        <v>0</v>
      </c>
      <c r="AL80" s="115">
        <v>0</v>
      </c>
      <c r="AM80" s="93"/>
      <c r="AN80" s="93"/>
      <c r="AO80" s="115" t="s">
        <v>15</v>
      </c>
      <c r="AP80" s="115">
        <v>0</v>
      </c>
      <c r="AQ80" s="115">
        <v>211.34</v>
      </c>
      <c r="AR80" s="115">
        <v>0</v>
      </c>
      <c r="AS80" s="115">
        <v>0</v>
      </c>
      <c r="AT80" s="115">
        <v>0</v>
      </c>
      <c r="AU80" s="115">
        <v>15.17</v>
      </c>
      <c r="AV80" s="115">
        <v>0</v>
      </c>
      <c r="AW80" s="115">
        <v>0</v>
      </c>
      <c r="AX80" s="115">
        <v>0</v>
      </c>
      <c r="AY80" s="115">
        <v>0</v>
      </c>
      <c r="AZ80" s="115">
        <v>0</v>
      </c>
      <c r="BA80" s="115">
        <v>54.14</v>
      </c>
      <c r="BB80" s="115">
        <v>0</v>
      </c>
      <c r="BC80" s="115">
        <v>0</v>
      </c>
      <c r="BD80" s="115">
        <v>0</v>
      </c>
      <c r="BE80" s="115">
        <v>15.17</v>
      </c>
      <c r="BF80" s="115">
        <v>0</v>
      </c>
      <c r="BG80" s="115">
        <v>0</v>
      </c>
      <c r="BH80" s="115">
        <v>0</v>
      </c>
      <c r="BI80" s="115">
        <v>0</v>
      </c>
      <c r="BJ80" s="115">
        <v>0</v>
      </c>
      <c r="BK80" s="115">
        <v>5</v>
      </c>
      <c r="BL80" s="115">
        <v>0</v>
      </c>
      <c r="BM80" s="115">
        <v>0</v>
      </c>
      <c r="BN80" s="115">
        <v>0</v>
      </c>
      <c r="BO80" s="115">
        <v>1</v>
      </c>
      <c r="BP80" s="115">
        <v>0</v>
      </c>
      <c r="BQ80" s="115">
        <v>0</v>
      </c>
      <c r="BR80" s="115">
        <v>0</v>
      </c>
      <c r="BS80" s="115">
        <v>0</v>
      </c>
    </row>
    <row r="81" spans="1:71" s="90" customFormat="1" x14ac:dyDescent="0.25">
      <c r="A81" s="110" t="s">
        <v>16</v>
      </c>
      <c r="B81" s="110">
        <f t="shared" si="14"/>
        <v>0</v>
      </c>
      <c r="C81" s="110">
        <f t="shared" si="15"/>
        <v>0</v>
      </c>
      <c r="D81" s="110">
        <f t="shared" si="16"/>
        <v>0</v>
      </c>
      <c r="E81" s="99">
        <f t="shared" si="13"/>
        <v>0</v>
      </c>
      <c r="H81" s="115" t="s">
        <v>16</v>
      </c>
      <c r="I81" s="115">
        <v>0</v>
      </c>
      <c r="J81" s="115">
        <v>0</v>
      </c>
      <c r="K81" s="115">
        <v>0</v>
      </c>
      <c r="L81" s="115">
        <v>0</v>
      </c>
      <c r="M81" s="115">
        <v>0</v>
      </c>
      <c r="N81" s="115">
        <v>0</v>
      </c>
      <c r="O81" s="115">
        <v>0</v>
      </c>
      <c r="P81" s="115">
        <v>0</v>
      </c>
      <c r="Q81" s="115">
        <v>0</v>
      </c>
      <c r="R81" s="115">
        <v>0</v>
      </c>
      <c r="S81" s="115">
        <v>0</v>
      </c>
      <c r="T81" s="115">
        <v>0</v>
      </c>
      <c r="U81" s="115">
        <v>0</v>
      </c>
      <c r="V81" s="115">
        <v>0</v>
      </c>
      <c r="W81" s="115">
        <v>0</v>
      </c>
      <c r="X81" s="115">
        <v>0</v>
      </c>
      <c r="Y81" s="115">
        <v>0</v>
      </c>
      <c r="Z81" s="115">
        <v>0</v>
      </c>
      <c r="AA81" s="115">
        <v>0</v>
      </c>
      <c r="AB81" s="115">
        <v>0</v>
      </c>
      <c r="AC81" s="115">
        <v>0</v>
      </c>
      <c r="AD81" s="115">
        <v>0</v>
      </c>
      <c r="AE81" s="115">
        <v>0</v>
      </c>
      <c r="AF81" s="115">
        <v>0</v>
      </c>
      <c r="AG81" s="115">
        <v>0</v>
      </c>
      <c r="AH81" s="115">
        <v>0</v>
      </c>
      <c r="AI81" s="115">
        <v>0</v>
      </c>
      <c r="AJ81" s="115">
        <v>0</v>
      </c>
      <c r="AK81" s="115">
        <v>0</v>
      </c>
      <c r="AL81" s="115">
        <v>0</v>
      </c>
      <c r="AM81" s="93"/>
      <c r="AN81" s="93"/>
      <c r="AO81" s="115" t="s">
        <v>16</v>
      </c>
      <c r="AP81" s="115">
        <v>0</v>
      </c>
      <c r="AQ81" s="115">
        <v>218.38</v>
      </c>
      <c r="AR81" s="115">
        <v>0</v>
      </c>
      <c r="AS81" s="115">
        <v>0</v>
      </c>
      <c r="AT81" s="115">
        <v>0</v>
      </c>
      <c r="AU81" s="115">
        <v>20.88</v>
      </c>
      <c r="AV81" s="115">
        <v>0</v>
      </c>
      <c r="AW81" s="115">
        <v>0</v>
      </c>
      <c r="AX81" s="115">
        <v>0</v>
      </c>
      <c r="AY81" s="115">
        <v>0</v>
      </c>
      <c r="AZ81" s="115">
        <v>0</v>
      </c>
      <c r="BA81" s="115">
        <v>49.31</v>
      </c>
      <c r="BB81" s="115">
        <v>0</v>
      </c>
      <c r="BC81" s="115">
        <v>0</v>
      </c>
      <c r="BD81" s="115">
        <v>0</v>
      </c>
      <c r="BE81" s="115">
        <v>20.88</v>
      </c>
      <c r="BF81" s="115">
        <v>0</v>
      </c>
      <c r="BG81" s="115">
        <v>0</v>
      </c>
      <c r="BH81" s="115">
        <v>0</v>
      </c>
      <c r="BI81" s="115">
        <v>0</v>
      </c>
      <c r="BJ81" s="115">
        <v>0</v>
      </c>
      <c r="BK81" s="115">
        <v>6</v>
      </c>
      <c r="BL81" s="115">
        <v>0</v>
      </c>
      <c r="BM81" s="115">
        <v>0</v>
      </c>
      <c r="BN81" s="115">
        <v>0</v>
      </c>
      <c r="BO81" s="115">
        <v>1</v>
      </c>
      <c r="BP81" s="115">
        <v>0</v>
      </c>
      <c r="BQ81" s="115">
        <v>0</v>
      </c>
      <c r="BR81" s="115">
        <v>0</v>
      </c>
      <c r="BS81" s="115">
        <v>0</v>
      </c>
    </row>
    <row r="82" spans="1:71" s="90" customFormat="1" x14ac:dyDescent="0.25">
      <c r="A82" s="110" t="s">
        <v>24</v>
      </c>
      <c r="B82" s="110">
        <f t="shared" si="14"/>
        <v>0</v>
      </c>
      <c r="C82" s="110">
        <f t="shared" si="15"/>
        <v>0</v>
      </c>
      <c r="D82" s="110">
        <f t="shared" si="16"/>
        <v>0</v>
      </c>
      <c r="E82" s="99">
        <f t="shared" si="13"/>
        <v>0</v>
      </c>
      <c r="H82" s="115" t="s">
        <v>24</v>
      </c>
      <c r="I82" s="115">
        <v>0</v>
      </c>
      <c r="J82" s="115">
        <v>0</v>
      </c>
      <c r="K82" s="115">
        <v>0</v>
      </c>
      <c r="L82" s="115">
        <v>0</v>
      </c>
      <c r="M82" s="115">
        <v>0</v>
      </c>
      <c r="N82" s="115">
        <v>0</v>
      </c>
      <c r="O82" s="115">
        <v>0</v>
      </c>
      <c r="P82" s="115">
        <v>0</v>
      </c>
      <c r="Q82" s="115">
        <v>0</v>
      </c>
      <c r="R82" s="115">
        <v>0</v>
      </c>
      <c r="S82" s="115">
        <v>0</v>
      </c>
      <c r="T82" s="115">
        <v>0</v>
      </c>
      <c r="U82" s="115">
        <v>0</v>
      </c>
      <c r="V82" s="115">
        <v>0</v>
      </c>
      <c r="W82" s="115">
        <v>0</v>
      </c>
      <c r="X82" s="115">
        <v>0</v>
      </c>
      <c r="Y82" s="115">
        <v>0</v>
      </c>
      <c r="Z82" s="115">
        <v>0</v>
      </c>
      <c r="AA82" s="115">
        <v>0</v>
      </c>
      <c r="AB82" s="115">
        <v>0</v>
      </c>
      <c r="AC82" s="115">
        <v>0</v>
      </c>
      <c r="AD82" s="115">
        <v>0</v>
      </c>
      <c r="AE82" s="115">
        <v>0</v>
      </c>
      <c r="AF82" s="115">
        <v>0</v>
      </c>
      <c r="AG82" s="115">
        <v>0</v>
      </c>
      <c r="AH82" s="115">
        <v>0</v>
      </c>
      <c r="AI82" s="115">
        <v>0</v>
      </c>
      <c r="AJ82" s="115">
        <v>0</v>
      </c>
      <c r="AK82" s="115">
        <v>0</v>
      </c>
      <c r="AL82" s="115">
        <v>0</v>
      </c>
      <c r="AM82" s="93"/>
      <c r="AN82" s="93"/>
      <c r="AO82" s="115" t="s">
        <v>24</v>
      </c>
      <c r="AP82" s="115">
        <v>0</v>
      </c>
      <c r="AQ82" s="115">
        <v>235.34</v>
      </c>
      <c r="AR82" s="115">
        <v>0</v>
      </c>
      <c r="AS82" s="115">
        <v>0</v>
      </c>
      <c r="AT82" s="115">
        <v>0</v>
      </c>
      <c r="AU82" s="115">
        <v>20.7</v>
      </c>
      <c r="AV82" s="115">
        <v>0</v>
      </c>
      <c r="AW82" s="115">
        <v>0</v>
      </c>
      <c r="AX82" s="115">
        <v>0</v>
      </c>
      <c r="AY82" s="115">
        <v>0</v>
      </c>
      <c r="AZ82" s="115">
        <v>0</v>
      </c>
      <c r="BA82" s="115">
        <v>51.42</v>
      </c>
      <c r="BB82" s="115">
        <v>0</v>
      </c>
      <c r="BC82" s="115">
        <v>0</v>
      </c>
      <c r="BD82" s="115">
        <v>0</v>
      </c>
      <c r="BE82" s="115">
        <v>20.7</v>
      </c>
      <c r="BF82" s="115">
        <v>0</v>
      </c>
      <c r="BG82" s="115">
        <v>0</v>
      </c>
      <c r="BH82" s="115">
        <v>0</v>
      </c>
      <c r="BI82" s="115">
        <v>0</v>
      </c>
      <c r="BJ82" s="115">
        <v>0</v>
      </c>
      <c r="BK82" s="115">
        <v>6</v>
      </c>
      <c r="BL82" s="115">
        <v>0</v>
      </c>
      <c r="BM82" s="115">
        <v>0</v>
      </c>
      <c r="BN82" s="115">
        <v>0</v>
      </c>
      <c r="BO82" s="115">
        <v>1</v>
      </c>
      <c r="BP82" s="115">
        <v>0</v>
      </c>
      <c r="BQ82" s="115">
        <v>0</v>
      </c>
      <c r="BR82" s="115">
        <v>0</v>
      </c>
      <c r="BS82" s="115">
        <v>0</v>
      </c>
    </row>
    <row r="83" spans="1:71" s="90" customFormat="1" x14ac:dyDescent="0.25">
      <c r="A83" s="110" t="s">
        <v>53</v>
      </c>
      <c r="B83" s="110">
        <f t="shared" si="14"/>
        <v>0</v>
      </c>
      <c r="C83" s="110">
        <f t="shared" si="15"/>
        <v>0</v>
      </c>
      <c r="D83" s="110">
        <f t="shared" si="16"/>
        <v>0</v>
      </c>
      <c r="E83" s="99">
        <f t="shared" si="13"/>
        <v>0</v>
      </c>
      <c r="H83" s="115" t="s">
        <v>53</v>
      </c>
      <c r="I83" s="115">
        <v>0</v>
      </c>
      <c r="J83" s="115">
        <v>0</v>
      </c>
      <c r="K83" s="115">
        <v>0</v>
      </c>
      <c r="L83" s="115">
        <v>0</v>
      </c>
      <c r="M83" s="115">
        <v>0</v>
      </c>
      <c r="N83" s="115">
        <v>0</v>
      </c>
      <c r="O83" s="115">
        <v>0</v>
      </c>
      <c r="P83" s="115">
        <v>0</v>
      </c>
      <c r="Q83" s="115">
        <v>0</v>
      </c>
      <c r="R83" s="115">
        <v>0</v>
      </c>
      <c r="S83" s="115">
        <v>0</v>
      </c>
      <c r="T83" s="115">
        <v>0</v>
      </c>
      <c r="U83" s="115">
        <v>0</v>
      </c>
      <c r="V83" s="115">
        <v>0</v>
      </c>
      <c r="W83" s="115">
        <v>0</v>
      </c>
      <c r="X83" s="115">
        <v>0</v>
      </c>
      <c r="Y83" s="115">
        <v>0</v>
      </c>
      <c r="Z83" s="115">
        <v>0</v>
      </c>
      <c r="AA83" s="115">
        <v>0</v>
      </c>
      <c r="AB83" s="115">
        <v>0</v>
      </c>
      <c r="AC83" s="115">
        <v>0</v>
      </c>
      <c r="AD83" s="115">
        <v>0</v>
      </c>
      <c r="AE83" s="115">
        <v>0</v>
      </c>
      <c r="AF83" s="115">
        <v>0</v>
      </c>
      <c r="AG83" s="115">
        <v>0</v>
      </c>
      <c r="AH83" s="115">
        <v>0</v>
      </c>
      <c r="AI83" s="115">
        <v>0</v>
      </c>
      <c r="AJ83" s="115">
        <v>0</v>
      </c>
      <c r="AK83" s="115">
        <v>0</v>
      </c>
      <c r="AL83" s="115">
        <v>0</v>
      </c>
      <c r="AM83" s="93"/>
      <c r="AN83" s="93"/>
      <c r="AO83" s="115" t="s">
        <v>53</v>
      </c>
      <c r="AP83" s="115">
        <v>0</v>
      </c>
      <c r="AQ83" s="115">
        <v>292.11</v>
      </c>
      <c r="AR83" s="115">
        <v>0</v>
      </c>
      <c r="AS83" s="115">
        <v>0</v>
      </c>
      <c r="AT83" s="115">
        <v>0</v>
      </c>
      <c r="AU83" s="115">
        <v>25.04</v>
      </c>
      <c r="AV83" s="115">
        <v>0</v>
      </c>
      <c r="AW83" s="115">
        <v>0</v>
      </c>
      <c r="AX83" s="115">
        <v>0</v>
      </c>
      <c r="AY83" s="115">
        <v>0</v>
      </c>
      <c r="AZ83" s="115">
        <v>0</v>
      </c>
      <c r="BA83" s="115">
        <v>63.52</v>
      </c>
      <c r="BB83" s="115">
        <v>0</v>
      </c>
      <c r="BC83" s="115">
        <v>0</v>
      </c>
      <c r="BD83" s="115">
        <v>0</v>
      </c>
      <c r="BE83" s="115">
        <v>25.04</v>
      </c>
      <c r="BF83" s="115">
        <v>0</v>
      </c>
      <c r="BG83" s="115">
        <v>0</v>
      </c>
      <c r="BH83" s="115">
        <v>0</v>
      </c>
      <c r="BI83" s="115">
        <v>0</v>
      </c>
      <c r="BJ83" s="115">
        <v>0</v>
      </c>
      <c r="BK83" s="115">
        <v>7</v>
      </c>
      <c r="BL83" s="115">
        <v>0</v>
      </c>
      <c r="BM83" s="115">
        <v>0</v>
      </c>
      <c r="BN83" s="115">
        <v>0</v>
      </c>
      <c r="BO83" s="115">
        <v>1</v>
      </c>
      <c r="BP83" s="115">
        <v>0</v>
      </c>
      <c r="BQ83" s="115">
        <v>0</v>
      </c>
      <c r="BR83" s="115">
        <v>0</v>
      </c>
      <c r="BS83" s="115">
        <v>0</v>
      </c>
    </row>
    <row r="84" spans="1:71" s="90" customFormat="1" x14ac:dyDescent="0.25">
      <c r="A84" s="110" t="s">
        <v>54</v>
      </c>
      <c r="B84" s="110">
        <f t="shared" si="14"/>
        <v>1.63</v>
      </c>
      <c r="C84" s="110">
        <f t="shared" si="15"/>
        <v>1.63</v>
      </c>
      <c r="D84" s="110">
        <f t="shared" si="16"/>
        <v>0.48899999999999993</v>
      </c>
      <c r="E84" s="99">
        <f t="shared" si="13"/>
        <v>30.474479999999996</v>
      </c>
      <c r="H84" s="115" t="s">
        <v>54</v>
      </c>
      <c r="I84" s="115">
        <v>0</v>
      </c>
      <c r="J84" s="115">
        <v>0</v>
      </c>
      <c r="K84" s="115">
        <v>0</v>
      </c>
      <c r="L84" s="115">
        <v>0</v>
      </c>
      <c r="M84" s="115">
        <v>0</v>
      </c>
      <c r="N84" s="115">
        <v>0</v>
      </c>
      <c r="O84" s="115">
        <v>0</v>
      </c>
      <c r="P84" s="115">
        <v>0</v>
      </c>
      <c r="Q84" s="115">
        <v>1.63</v>
      </c>
      <c r="R84" s="115">
        <v>0</v>
      </c>
      <c r="S84" s="115">
        <v>0</v>
      </c>
      <c r="T84" s="115">
        <v>0</v>
      </c>
      <c r="U84" s="115">
        <v>0</v>
      </c>
      <c r="V84" s="115">
        <v>0</v>
      </c>
      <c r="W84" s="115">
        <v>0</v>
      </c>
      <c r="X84" s="115">
        <v>0</v>
      </c>
      <c r="Y84" s="115">
        <v>0</v>
      </c>
      <c r="Z84" s="115">
        <v>0</v>
      </c>
      <c r="AA84" s="115">
        <v>1.63</v>
      </c>
      <c r="AB84" s="115">
        <v>0</v>
      </c>
      <c r="AC84" s="115">
        <v>0</v>
      </c>
      <c r="AD84" s="115">
        <v>0</v>
      </c>
      <c r="AE84" s="115">
        <v>0</v>
      </c>
      <c r="AF84" s="115">
        <v>0</v>
      </c>
      <c r="AG84" s="115">
        <v>0</v>
      </c>
      <c r="AH84" s="115">
        <v>0</v>
      </c>
      <c r="AI84" s="115">
        <v>0</v>
      </c>
      <c r="AJ84" s="115">
        <v>0</v>
      </c>
      <c r="AK84" s="115">
        <v>1</v>
      </c>
      <c r="AL84" s="115">
        <v>0</v>
      </c>
      <c r="AM84" s="93"/>
      <c r="AN84" s="93"/>
      <c r="AO84" s="115" t="s">
        <v>54</v>
      </c>
      <c r="AP84" s="115">
        <v>0</v>
      </c>
      <c r="AQ84" s="115">
        <v>348.64</v>
      </c>
      <c r="AR84" s="115">
        <v>0</v>
      </c>
      <c r="AS84" s="115">
        <v>0</v>
      </c>
      <c r="AT84" s="115">
        <v>0</v>
      </c>
      <c r="AU84" s="115">
        <v>31.56</v>
      </c>
      <c r="AV84" s="115">
        <v>0</v>
      </c>
      <c r="AW84" s="115">
        <v>0</v>
      </c>
      <c r="AX84" s="115">
        <v>0</v>
      </c>
      <c r="AY84" s="115">
        <v>0</v>
      </c>
      <c r="AZ84" s="115">
        <v>0</v>
      </c>
      <c r="BA84" s="115">
        <v>79.87</v>
      </c>
      <c r="BB84" s="115">
        <v>0</v>
      </c>
      <c r="BC84" s="115">
        <v>0</v>
      </c>
      <c r="BD84" s="115">
        <v>0</v>
      </c>
      <c r="BE84" s="115">
        <v>31.56</v>
      </c>
      <c r="BF84" s="115">
        <v>0</v>
      </c>
      <c r="BG84" s="115">
        <v>0</v>
      </c>
      <c r="BH84" s="115">
        <v>0</v>
      </c>
      <c r="BI84" s="115">
        <v>0</v>
      </c>
      <c r="BJ84" s="115">
        <v>0</v>
      </c>
      <c r="BK84" s="115">
        <v>7</v>
      </c>
      <c r="BL84" s="115">
        <v>0</v>
      </c>
      <c r="BM84" s="115">
        <v>0</v>
      </c>
      <c r="BN84" s="115">
        <v>0</v>
      </c>
      <c r="BO84" s="115">
        <v>1</v>
      </c>
      <c r="BP84" s="115">
        <v>0</v>
      </c>
      <c r="BQ84" s="115">
        <v>0</v>
      </c>
      <c r="BR84" s="115">
        <v>0</v>
      </c>
      <c r="BS84" s="115">
        <v>0</v>
      </c>
    </row>
    <row r="85" spans="1:71" s="90" customFormat="1" x14ac:dyDescent="0.25">
      <c r="A85" s="110" t="s">
        <v>55</v>
      </c>
      <c r="B85" s="110">
        <f t="shared" si="14"/>
        <v>3.3</v>
      </c>
      <c r="C85" s="110">
        <f t="shared" si="15"/>
        <v>3.3</v>
      </c>
      <c r="D85" s="110">
        <f t="shared" si="16"/>
        <v>0.98999999999999988</v>
      </c>
      <c r="E85" s="99">
        <f t="shared" si="13"/>
        <v>61.696799999999996</v>
      </c>
      <c r="H85" s="115" t="s">
        <v>55</v>
      </c>
      <c r="I85" s="115">
        <v>0</v>
      </c>
      <c r="J85" s="115">
        <v>0</v>
      </c>
      <c r="K85" s="115">
        <v>0</v>
      </c>
      <c r="L85" s="115">
        <v>0</v>
      </c>
      <c r="M85" s="115">
        <v>0</v>
      </c>
      <c r="N85" s="115">
        <v>0</v>
      </c>
      <c r="O85" s="115">
        <v>0</v>
      </c>
      <c r="P85" s="115">
        <v>0</v>
      </c>
      <c r="Q85" s="115">
        <v>3.3</v>
      </c>
      <c r="R85" s="115">
        <v>0</v>
      </c>
      <c r="S85" s="115">
        <v>0</v>
      </c>
      <c r="T85" s="115">
        <v>0</v>
      </c>
      <c r="U85" s="115">
        <v>0</v>
      </c>
      <c r="V85" s="115">
        <v>0</v>
      </c>
      <c r="W85" s="115">
        <v>0</v>
      </c>
      <c r="X85" s="115">
        <v>0</v>
      </c>
      <c r="Y85" s="115">
        <v>0</v>
      </c>
      <c r="Z85" s="115">
        <v>0</v>
      </c>
      <c r="AA85" s="115">
        <v>3.3</v>
      </c>
      <c r="AB85" s="115">
        <v>0</v>
      </c>
      <c r="AC85" s="115">
        <v>0</v>
      </c>
      <c r="AD85" s="115">
        <v>0</v>
      </c>
      <c r="AE85" s="115">
        <v>0</v>
      </c>
      <c r="AF85" s="115">
        <v>0</v>
      </c>
      <c r="AG85" s="115">
        <v>0</v>
      </c>
      <c r="AH85" s="115">
        <v>0</v>
      </c>
      <c r="AI85" s="115">
        <v>0</v>
      </c>
      <c r="AJ85" s="115">
        <v>0</v>
      </c>
      <c r="AK85" s="115">
        <v>1</v>
      </c>
      <c r="AL85" s="115">
        <v>0</v>
      </c>
      <c r="AM85" s="93"/>
      <c r="AN85" s="93"/>
      <c r="AO85" s="115" t="s">
        <v>55</v>
      </c>
      <c r="AP85" s="115">
        <v>0</v>
      </c>
      <c r="AQ85" s="115">
        <v>403.88</v>
      </c>
      <c r="AR85" s="115">
        <v>0</v>
      </c>
      <c r="AS85" s="115">
        <v>0</v>
      </c>
      <c r="AT85" s="115">
        <v>0</v>
      </c>
      <c r="AU85" s="115">
        <v>34.94</v>
      </c>
      <c r="AV85" s="115">
        <v>0</v>
      </c>
      <c r="AW85" s="115">
        <v>0</v>
      </c>
      <c r="AX85" s="115">
        <v>0</v>
      </c>
      <c r="AY85" s="115">
        <v>0</v>
      </c>
      <c r="AZ85" s="115">
        <v>0</v>
      </c>
      <c r="BA85" s="115">
        <v>78.94</v>
      </c>
      <c r="BB85" s="115">
        <v>0</v>
      </c>
      <c r="BC85" s="115">
        <v>0</v>
      </c>
      <c r="BD85" s="115">
        <v>0</v>
      </c>
      <c r="BE85" s="115">
        <v>34.94</v>
      </c>
      <c r="BF85" s="115">
        <v>0</v>
      </c>
      <c r="BG85" s="115">
        <v>0</v>
      </c>
      <c r="BH85" s="115">
        <v>0</v>
      </c>
      <c r="BI85" s="115">
        <v>0</v>
      </c>
      <c r="BJ85" s="115">
        <v>0</v>
      </c>
      <c r="BK85" s="115">
        <v>7</v>
      </c>
      <c r="BL85" s="115">
        <v>0</v>
      </c>
      <c r="BM85" s="115">
        <v>0</v>
      </c>
      <c r="BN85" s="115">
        <v>0</v>
      </c>
      <c r="BO85" s="115">
        <v>1</v>
      </c>
      <c r="BP85" s="115">
        <v>0</v>
      </c>
      <c r="BQ85" s="115">
        <v>0</v>
      </c>
      <c r="BR85" s="115">
        <v>0</v>
      </c>
      <c r="BS85" s="115">
        <v>0</v>
      </c>
    </row>
    <row r="86" spans="1:71" s="90" customFormat="1" x14ac:dyDescent="0.25">
      <c r="A86" s="110" t="s">
        <v>56</v>
      </c>
      <c r="B86" s="110">
        <f t="shared" si="14"/>
        <v>5.01</v>
      </c>
      <c r="C86" s="110">
        <f t="shared" si="15"/>
        <v>5.01</v>
      </c>
      <c r="D86" s="110">
        <f t="shared" si="16"/>
        <v>1.5029999999999999</v>
      </c>
      <c r="E86" s="99">
        <f t="shared" si="13"/>
        <v>93.666959999999989</v>
      </c>
      <c r="H86" s="115" t="s">
        <v>56</v>
      </c>
      <c r="I86" s="115">
        <v>0</v>
      </c>
      <c r="J86" s="115">
        <v>0</v>
      </c>
      <c r="K86" s="115">
        <v>0</v>
      </c>
      <c r="L86" s="115">
        <v>0</v>
      </c>
      <c r="M86" s="115">
        <v>0</v>
      </c>
      <c r="N86" s="115">
        <v>0</v>
      </c>
      <c r="O86" s="115">
        <v>0</v>
      </c>
      <c r="P86" s="115">
        <v>0</v>
      </c>
      <c r="Q86" s="115">
        <v>5.01</v>
      </c>
      <c r="R86" s="115">
        <v>0</v>
      </c>
      <c r="S86" s="115">
        <v>0</v>
      </c>
      <c r="T86" s="115">
        <v>0</v>
      </c>
      <c r="U86" s="115">
        <v>0</v>
      </c>
      <c r="V86" s="115">
        <v>0</v>
      </c>
      <c r="W86" s="115">
        <v>0</v>
      </c>
      <c r="X86" s="115">
        <v>0</v>
      </c>
      <c r="Y86" s="115">
        <v>0</v>
      </c>
      <c r="Z86" s="115">
        <v>0</v>
      </c>
      <c r="AA86" s="115">
        <v>5.01</v>
      </c>
      <c r="AB86" s="115">
        <v>0</v>
      </c>
      <c r="AC86" s="115">
        <v>0</v>
      </c>
      <c r="AD86" s="115">
        <v>0</v>
      </c>
      <c r="AE86" s="115">
        <v>0</v>
      </c>
      <c r="AF86" s="115">
        <v>0</v>
      </c>
      <c r="AG86" s="115">
        <v>0</v>
      </c>
      <c r="AH86" s="115">
        <v>0</v>
      </c>
      <c r="AI86" s="115">
        <v>0</v>
      </c>
      <c r="AJ86" s="115">
        <v>0</v>
      </c>
      <c r="AK86" s="115">
        <v>1</v>
      </c>
      <c r="AL86" s="115">
        <v>0</v>
      </c>
      <c r="AM86" s="93"/>
      <c r="AN86" s="93"/>
      <c r="AO86" s="115" t="s">
        <v>56</v>
      </c>
      <c r="AP86" s="115">
        <v>0</v>
      </c>
      <c r="AQ86" s="115">
        <v>474.23</v>
      </c>
      <c r="AR86" s="115">
        <v>0</v>
      </c>
      <c r="AS86" s="115">
        <v>0</v>
      </c>
      <c r="AT86" s="115">
        <v>0</v>
      </c>
      <c r="AU86" s="115">
        <v>39.4</v>
      </c>
      <c r="AV86" s="115">
        <v>0</v>
      </c>
      <c r="AW86" s="115">
        <v>0</v>
      </c>
      <c r="AX86" s="115">
        <v>0</v>
      </c>
      <c r="AY86" s="115">
        <v>0</v>
      </c>
      <c r="AZ86" s="115">
        <v>0</v>
      </c>
      <c r="BA86" s="115">
        <v>89.75</v>
      </c>
      <c r="BB86" s="115">
        <v>0</v>
      </c>
      <c r="BC86" s="115">
        <v>0</v>
      </c>
      <c r="BD86" s="115">
        <v>0</v>
      </c>
      <c r="BE86" s="115">
        <v>39.4</v>
      </c>
      <c r="BF86" s="115">
        <v>0</v>
      </c>
      <c r="BG86" s="115">
        <v>0</v>
      </c>
      <c r="BH86" s="115">
        <v>0</v>
      </c>
      <c r="BI86" s="115">
        <v>0</v>
      </c>
      <c r="BJ86" s="115">
        <v>0</v>
      </c>
      <c r="BK86" s="115">
        <v>7</v>
      </c>
      <c r="BL86" s="115">
        <v>0</v>
      </c>
      <c r="BM86" s="115">
        <v>0</v>
      </c>
      <c r="BN86" s="115">
        <v>0</v>
      </c>
      <c r="BO86" s="115">
        <v>1</v>
      </c>
      <c r="BP86" s="115">
        <v>0</v>
      </c>
      <c r="BQ86" s="115">
        <v>0</v>
      </c>
      <c r="BR86" s="115">
        <v>0</v>
      </c>
      <c r="BS86" s="115">
        <v>0</v>
      </c>
    </row>
    <row r="87" spans="1:71" s="90" customFormat="1" x14ac:dyDescent="0.25">
      <c r="A87" s="30"/>
      <c r="B87" s="30"/>
      <c r="C87" s="30"/>
      <c r="D87" s="30"/>
      <c r="E87" s="30"/>
      <c r="H87" s="93"/>
      <c r="I87" s="93"/>
      <c r="J87" s="93"/>
      <c r="K87" s="93"/>
      <c r="L87" s="93"/>
      <c r="M87" s="93"/>
      <c r="N87" s="93"/>
      <c r="O87" s="93"/>
      <c r="P87" s="93"/>
      <c r="Q87" s="93"/>
      <c r="R87" s="93"/>
      <c r="S87" s="93"/>
      <c r="T87" s="93"/>
      <c r="U87" s="93"/>
      <c r="V87" s="93"/>
      <c r="W87" s="93"/>
      <c r="X87" s="93"/>
      <c r="Y87" s="93"/>
      <c r="Z87" s="93"/>
      <c r="AA87" s="93"/>
      <c r="AB87" s="93"/>
      <c r="AC87" s="93"/>
      <c r="AD87" s="93"/>
      <c r="AE87" s="93"/>
      <c r="AF87" s="93"/>
      <c r="AG87" s="93"/>
      <c r="AH87" s="93"/>
      <c r="AI87" s="93"/>
      <c r="AJ87" s="93"/>
      <c r="AK87" s="93"/>
      <c r="AL87" s="93"/>
      <c r="AM87" s="93"/>
      <c r="AN87" s="93"/>
      <c r="AO87" s="93"/>
      <c r="AP87" s="93"/>
      <c r="AQ87" s="93"/>
      <c r="AR87" s="93"/>
      <c r="AS87" s="93"/>
      <c r="AT87" s="93"/>
      <c r="AU87" s="93"/>
      <c r="AV87" s="93"/>
      <c r="AW87" s="93"/>
      <c r="AX87" s="93"/>
      <c r="AY87" s="93"/>
      <c r="AZ87" s="93"/>
      <c r="BA87" s="93"/>
      <c r="BB87" s="93"/>
      <c r="BC87" s="93"/>
      <c r="BD87" s="93"/>
      <c r="BE87" s="93"/>
      <c r="BF87" s="93"/>
      <c r="BG87" s="93"/>
      <c r="BH87" s="93"/>
      <c r="BI87" s="93"/>
      <c r="BJ87" s="93"/>
      <c r="BK87" s="93"/>
      <c r="BL87" s="93"/>
      <c r="BM87" s="93"/>
      <c r="BN87" s="93"/>
      <c r="BO87" s="93"/>
      <c r="BP87" s="93"/>
      <c r="BQ87" s="93"/>
      <c r="BR87" s="93"/>
      <c r="BS87" s="93"/>
    </row>
    <row r="88" spans="1:71" s="90" customFormat="1" x14ac:dyDescent="0.25">
      <c r="H88" s="84" t="s">
        <v>73</v>
      </c>
      <c r="I88" s="84"/>
      <c r="J88" s="84"/>
      <c r="K88" s="84"/>
      <c r="L88" s="84"/>
      <c r="M88" s="84"/>
      <c r="N88" s="84"/>
      <c r="O88" s="84"/>
      <c r="P88" s="84"/>
      <c r="Q88" s="84"/>
      <c r="R88" s="84"/>
      <c r="S88" s="84"/>
      <c r="T88" s="84"/>
      <c r="U88" s="84"/>
      <c r="V88" s="84"/>
      <c r="W88" s="84"/>
      <c r="X88" s="84"/>
      <c r="Y88" s="84"/>
      <c r="Z88" s="84"/>
      <c r="AA88" s="84"/>
      <c r="AB88" s="84"/>
      <c r="AC88" s="84"/>
      <c r="AD88" s="84"/>
      <c r="AE88" s="84"/>
      <c r="AF88" s="84"/>
      <c r="AG88" s="84"/>
      <c r="AH88" s="84"/>
      <c r="AI88" s="84"/>
      <c r="AJ88" s="84"/>
      <c r="AK88" s="84"/>
      <c r="AL88" s="84"/>
      <c r="AM88" s="93"/>
      <c r="AN88" s="93"/>
      <c r="AO88" s="84" t="s">
        <v>70</v>
      </c>
      <c r="AP88" s="84"/>
      <c r="AQ88" s="84"/>
      <c r="AR88" s="84"/>
      <c r="AS88" s="84"/>
      <c r="AT88" s="84"/>
      <c r="AU88" s="84"/>
      <c r="AV88" s="84"/>
      <c r="AW88" s="84"/>
      <c r="AX88" s="84"/>
      <c r="AY88" s="84"/>
      <c r="AZ88" s="84"/>
      <c r="BA88" s="84"/>
      <c r="BB88" s="84"/>
      <c r="BC88" s="84"/>
      <c r="BD88" s="84"/>
      <c r="BE88" s="84"/>
      <c r="BF88" s="84"/>
      <c r="BG88" s="84"/>
      <c r="BH88" s="84"/>
      <c r="BI88" s="84"/>
    </row>
    <row r="89" spans="1:71" s="90" customFormat="1" ht="15.75" x14ac:dyDescent="0.25">
      <c r="A89" s="260" t="s">
        <v>29</v>
      </c>
      <c r="B89" s="260"/>
      <c r="C89" s="260"/>
      <c r="D89" s="260"/>
      <c r="E89" s="260"/>
      <c r="H89" s="115"/>
      <c r="I89" s="115" t="s">
        <v>40</v>
      </c>
      <c r="J89" s="115" t="s">
        <v>40</v>
      </c>
      <c r="K89" s="115" t="s">
        <v>40</v>
      </c>
      <c r="L89" s="115" t="s">
        <v>40</v>
      </c>
      <c r="M89" s="115" t="s">
        <v>40</v>
      </c>
      <c r="N89" s="115" t="s">
        <v>40</v>
      </c>
      <c r="O89" s="115" t="s">
        <v>40</v>
      </c>
      <c r="P89" s="115" t="s">
        <v>40</v>
      </c>
      <c r="Q89" s="115" t="s">
        <v>40</v>
      </c>
      <c r="R89" s="115" t="s">
        <v>40</v>
      </c>
      <c r="S89" s="115" t="s">
        <v>41</v>
      </c>
      <c r="T89" s="115" t="s">
        <v>41</v>
      </c>
      <c r="U89" s="115" t="s">
        <v>41</v>
      </c>
      <c r="V89" s="115" t="s">
        <v>41</v>
      </c>
      <c r="W89" s="115" t="s">
        <v>41</v>
      </c>
      <c r="X89" s="115" t="s">
        <v>41</v>
      </c>
      <c r="Y89" s="115" t="s">
        <v>41</v>
      </c>
      <c r="Z89" s="115" t="s">
        <v>41</v>
      </c>
      <c r="AA89" s="115" t="s">
        <v>41</v>
      </c>
      <c r="AB89" s="115" t="s">
        <v>41</v>
      </c>
      <c r="AC89" s="115" t="s">
        <v>42</v>
      </c>
      <c r="AD89" s="115" t="s">
        <v>42</v>
      </c>
      <c r="AE89" s="115" t="s">
        <v>42</v>
      </c>
      <c r="AF89" s="115" t="s">
        <v>42</v>
      </c>
      <c r="AG89" s="115" t="s">
        <v>42</v>
      </c>
      <c r="AH89" s="115" t="s">
        <v>42</v>
      </c>
      <c r="AI89" s="115" t="s">
        <v>42</v>
      </c>
      <c r="AJ89" s="115" t="s">
        <v>42</v>
      </c>
      <c r="AK89" s="115" t="s">
        <v>42</v>
      </c>
      <c r="AL89" s="115" t="s">
        <v>42</v>
      </c>
      <c r="AM89" s="93"/>
      <c r="AN89" s="93"/>
      <c r="AO89" s="115"/>
      <c r="AP89" s="115" t="s">
        <v>40</v>
      </c>
      <c r="AQ89" s="115" t="s">
        <v>40</v>
      </c>
      <c r="AR89" s="115" t="s">
        <v>40</v>
      </c>
      <c r="AS89" s="115" t="s">
        <v>40</v>
      </c>
      <c r="AT89" s="115" t="s">
        <v>40</v>
      </c>
      <c r="AU89" s="115" t="s">
        <v>40</v>
      </c>
      <c r="AV89" s="115" t="s">
        <v>40</v>
      </c>
      <c r="AW89" s="115" t="s">
        <v>40</v>
      </c>
      <c r="AX89" s="115" t="s">
        <v>40</v>
      </c>
      <c r="AY89" s="115" t="s">
        <v>40</v>
      </c>
      <c r="AZ89" s="115" t="s">
        <v>41</v>
      </c>
      <c r="BA89" s="115" t="s">
        <v>41</v>
      </c>
      <c r="BB89" s="115" t="s">
        <v>41</v>
      </c>
      <c r="BC89" s="115" t="s">
        <v>41</v>
      </c>
      <c r="BD89" s="115" t="s">
        <v>41</v>
      </c>
      <c r="BE89" s="115" t="s">
        <v>41</v>
      </c>
      <c r="BF89" s="115" t="s">
        <v>41</v>
      </c>
      <c r="BG89" s="115" t="s">
        <v>41</v>
      </c>
      <c r="BH89" s="115" t="s">
        <v>41</v>
      </c>
      <c r="BI89" s="115" t="s">
        <v>41</v>
      </c>
      <c r="BJ89" s="115" t="s">
        <v>42</v>
      </c>
      <c r="BK89" s="115" t="s">
        <v>42</v>
      </c>
      <c r="BL89" s="115" t="s">
        <v>42</v>
      </c>
      <c r="BM89" s="115" t="s">
        <v>42</v>
      </c>
      <c r="BN89" s="115" t="s">
        <v>42</v>
      </c>
      <c r="BO89" s="115" t="s">
        <v>42</v>
      </c>
      <c r="BP89" s="115" t="s">
        <v>42</v>
      </c>
      <c r="BQ89" s="115" t="s">
        <v>42</v>
      </c>
      <c r="BR89" s="115" t="s">
        <v>42</v>
      </c>
      <c r="BS89" s="115" t="s">
        <v>42</v>
      </c>
    </row>
    <row r="90" spans="1:71" s="90" customFormat="1" ht="45.75" thickBot="1" x14ac:dyDescent="0.3">
      <c r="A90" s="85" t="s">
        <v>4</v>
      </c>
      <c r="B90" s="104" t="s">
        <v>17</v>
      </c>
      <c r="C90" s="104" t="s">
        <v>5</v>
      </c>
      <c r="D90" s="103" t="s">
        <v>0</v>
      </c>
      <c r="E90" s="104" t="s">
        <v>7</v>
      </c>
      <c r="H90" s="28" t="s">
        <v>4</v>
      </c>
      <c r="I90" s="28" t="s">
        <v>43</v>
      </c>
      <c r="J90" s="28" t="s">
        <v>44</v>
      </c>
      <c r="K90" s="28" t="s">
        <v>57</v>
      </c>
      <c r="L90" s="28" t="s">
        <v>50</v>
      </c>
      <c r="M90" s="28" t="s">
        <v>47</v>
      </c>
      <c r="N90" s="28" t="s">
        <v>48</v>
      </c>
      <c r="O90" s="28" t="s">
        <v>46</v>
      </c>
      <c r="P90" s="28" t="s">
        <v>51</v>
      </c>
      <c r="Q90" s="28" t="s">
        <v>49</v>
      </c>
      <c r="R90" s="28" t="s">
        <v>45</v>
      </c>
      <c r="S90" s="28" t="s">
        <v>43</v>
      </c>
      <c r="T90" s="28" t="s">
        <v>44</v>
      </c>
      <c r="U90" s="28" t="s">
        <v>57</v>
      </c>
      <c r="V90" s="28" t="s">
        <v>50</v>
      </c>
      <c r="W90" s="28" t="s">
        <v>47</v>
      </c>
      <c r="X90" s="28" t="s">
        <v>48</v>
      </c>
      <c r="Y90" s="28" t="s">
        <v>46</v>
      </c>
      <c r="Z90" s="28" t="s">
        <v>51</v>
      </c>
      <c r="AA90" s="28" t="s">
        <v>49</v>
      </c>
      <c r="AB90" s="28" t="s">
        <v>45</v>
      </c>
      <c r="AC90" s="28" t="s">
        <v>43</v>
      </c>
      <c r="AD90" s="28" t="s">
        <v>44</v>
      </c>
      <c r="AE90" s="28" t="s">
        <v>57</v>
      </c>
      <c r="AF90" s="28" t="s">
        <v>50</v>
      </c>
      <c r="AG90" s="28" t="s">
        <v>47</v>
      </c>
      <c r="AH90" s="28" t="s">
        <v>48</v>
      </c>
      <c r="AI90" s="28" t="s">
        <v>46</v>
      </c>
      <c r="AJ90" s="28" t="s">
        <v>51</v>
      </c>
      <c r="AK90" s="28" t="s">
        <v>49</v>
      </c>
      <c r="AL90" s="28" t="s">
        <v>45</v>
      </c>
      <c r="AM90" s="93"/>
      <c r="AN90" s="93"/>
      <c r="AO90" s="28" t="s">
        <v>4</v>
      </c>
      <c r="AP90" s="28" t="s">
        <v>43</v>
      </c>
      <c r="AQ90" s="28" t="s">
        <v>44</v>
      </c>
      <c r="AR90" s="28" t="s">
        <v>57</v>
      </c>
      <c r="AS90" s="28" t="s">
        <v>50</v>
      </c>
      <c r="AT90" s="28" t="s">
        <v>47</v>
      </c>
      <c r="AU90" s="28" t="s">
        <v>48</v>
      </c>
      <c r="AV90" s="28" t="s">
        <v>46</v>
      </c>
      <c r="AW90" s="28" t="s">
        <v>51</v>
      </c>
      <c r="AX90" s="28" t="s">
        <v>49</v>
      </c>
      <c r="AY90" s="28" t="s">
        <v>45</v>
      </c>
      <c r="AZ90" s="28" t="s">
        <v>43</v>
      </c>
      <c r="BA90" s="28" t="s">
        <v>44</v>
      </c>
      <c r="BB90" s="28" t="s">
        <v>57</v>
      </c>
      <c r="BC90" s="28" t="s">
        <v>50</v>
      </c>
      <c r="BD90" s="28" t="s">
        <v>47</v>
      </c>
      <c r="BE90" s="28" t="s">
        <v>48</v>
      </c>
      <c r="BF90" s="28" t="s">
        <v>46</v>
      </c>
      <c r="BG90" s="28" t="s">
        <v>51</v>
      </c>
      <c r="BH90" s="28" t="s">
        <v>49</v>
      </c>
      <c r="BI90" s="28" t="s">
        <v>45</v>
      </c>
      <c r="BJ90" s="28" t="s">
        <v>43</v>
      </c>
      <c r="BK90" s="28" t="s">
        <v>44</v>
      </c>
      <c r="BL90" s="28" t="s">
        <v>57</v>
      </c>
      <c r="BM90" s="28" t="s">
        <v>50</v>
      </c>
      <c r="BN90" s="28" t="s">
        <v>47</v>
      </c>
      <c r="BO90" s="28" t="s">
        <v>48</v>
      </c>
      <c r="BP90" s="28" t="s">
        <v>46</v>
      </c>
      <c r="BQ90" s="28" t="s">
        <v>51</v>
      </c>
      <c r="BR90" s="28" t="s">
        <v>49</v>
      </c>
      <c r="BS90" s="28" t="s">
        <v>45</v>
      </c>
    </row>
    <row r="91" spans="1:71" s="90" customFormat="1" x14ac:dyDescent="0.25">
      <c r="A91" s="110" t="s">
        <v>9</v>
      </c>
      <c r="B91" s="110">
        <f>IF($D$5="P",SUM(AZ73:BB73),SUM(AZ73:BI73))</f>
        <v>101.17</v>
      </c>
      <c r="C91" s="110">
        <f>IF($D$5="P",SUM(AP73:AR73),SUM(AP73:AY73))</f>
        <v>360.01</v>
      </c>
      <c r="D91" s="110">
        <f>IF($D$5="P",$B$8*SUM(AP73:AR73)+$B$9*SUM(AP91:AR91),$B$8*SUM(AP73:AY73)+$B$9*SUM(AP91:AY91))</f>
        <v>135.95400000000001</v>
      </c>
      <c r="E91" s="99">
        <f t="shared" ref="E91:E104" si="17">D91*$B$5</f>
        <v>8472.6532800000004</v>
      </c>
      <c r="H91" s="87" t="s">
        <v>9</v>
      </c>
      <c r="I91" s="87">
        <f>'Stage 2_SMFL'!I91</f>
        <v>0</v>
      </c>
      <c r="J91" s="87">
        <f>'Stage 2_SMFL'!J91</f>
        <v>39.93</v>
      </c>
      <c r="K91" s="87">
        <f>'Stage 2_SMFL'!K91</f>
        <v>0</v>
      </c>
      <c r="L91" s="87">
        <f>'Stage 2_SMFL'!L91</f>
        <v>0</v>
      </c>
      <c r="M91" s="87">
        <f>'Stage 2_SMFL'!M91</f>
        <v>0</v>
      </c>
      <c r="N91" s="87">
        <f>'Stage 2_SMFL'!N91</f>
        <v>0</v>
      </c>
      <c r="O91" s="87">
        <f>'Stage 2_SMFL'!O91</f>
        <v>0</v>
      </c>
      <c r="P91" s="87">
        <f>'Stage 2_SMFL'!P91</f>
        <v>0</v>
      </c>
      <c r="Q91" s="87">
        <f>'Stage 2_SMFL'!Q91</f>
        <v>0</v>
      </c>
      <c r="R91" s="87">
        <f>'Stage 2_SMFL'!R91</f>
        <v>0</v>
      </c>
      <c r="S91" s="87">
        <f>'Stage 2_SMFL'!S91</f>
        <v>0</v>
      </c>
      <c r="T91" s="87">
        <f>'Stage 2_SMFL'!T91</f>
        <v>18.809999999999999</v>
      </c>
      <c r="U91" s="87">
        <f>'Stage 2_SMFL'!U91</f>
        <v>0</v>
      </c>
      <c r="V91" s="87">
        <f>'Stage 2_SMFL'!V91</f>
        <v>0</v>
      </c>
      <c r="W91" s="87">
        <f>'Stage 2_SMFL'!W91</f>
        <v>0</v>
      </c>
      <c r="X91" s="87">
        <f>'Stage 2_SMFL'!X91</f>
        <v>0</v>
      </c>
      <c r="Y91" s="87">
        <f>'Stage 2_SMFL'!Y91</f>
        <v>0</v>
      </c>
      <c r="Z91" s="87">
        <f>'Stage 2_SMFL'!Z91</f>
        <v>0</v>
      </c>
      <c r="AA91" s="87">
        <f>'Stage 2_SMFL'!AA91</f>
        <v>0</v>
      </c>
      <c r="AB91" s="87">
        <f>'Stage 2_SMFL'!AB91</f>
        <v>0</v>
      </c>
      <c r="AC91" s="87">
        <f>'Stage 2_SMFL'!AC91</f>
        <v>0</v>
      </c>
      <c r="AD91" s="87">
        <f>'Stage 2_SMFL'!AD91</f>
        <v>3</v>
      </c>
      <c r="AE91" s="87">
        <f>'Stage 2_SMFL'!AE91</f>
        <v>0</v>
      </c>
      <c r="AF91" s="87">
        <f>'Stage 2_SMFL'!AF91</f>
        <v>0</v>
      </c>
      <c r="AG91" s="87">
        <f>'Stage 2_SMFL'!AG91</f>
        <v>0</v>
      </c>
      <c r="AH91" s="87">
        <f>'Stage 2_SMFL'!AH91</f>
        <v>0</v>
      </c>
      <c r="AI91" s="87">
        <f>'Stage 2_SMFL'!AI91</f>
        <v>0</v>
      </c>
      <c r="AJ91" s="87">
        <f>'Stage 2_SMFL'!AJ91</f>
        <v>0</v>
      </c>
      <c r="AK91" s="87">
        <f>'Stage 2_SMFL'!AK91</f>
        <v>0</v>
      </c>
      <c r="AL91" s="87">
        <f>'Stage 2_SMFL'!AL91</f>
        <v>0</v>
      </c>
      <c r="AM91" s="93"/>
      <c r="AN91" s="93"/>
      <c r="AO91" s="87" t="s">
        <v>9</v>
      </c>
      <c r="AP91" s="87">
        <f>'Stage 2_SMFL'!AP91</f>
        <v>0</v>
      </c>
      <c r="AQ91" s="87">
        <f>'Stage 2_SMFL'!AQ91</f>
        <v>39.93</v>
      </c>
      <c r="AR91" s="87">
        <f>'Stage 2_SMFL'!AR91</f>
        <v>0</v>
      </c>
      <c r="AS91" s="87">
        <f>'Stage 2_SMFL'!AS91</f>
        <v>0</v>
      </c>
      <c r="AT91" s="87">
        <f>'Stage 2_SMFL'!AT91</f>
        <v>0</v>
      </c>
      <c r="AU91" s="87">
        <f>'Stage 2_SMFL'!AU91</f>
        <v>0</v>
      </c>
      <c r="AV91" s="87">
        <f>'Stage 2_SMFL'!AV91</f>
        <v>0</v>
      </c>
      <c r="AW91" s="87">
        <f>'Stage 2_SMFL'!AW91</f>
        <v>0</v>
      </c>
      <c r="AX91" s="87">
        <f>'Stage 2_SMFL'!AX91</f>
        <v>0</v>
      </c>
      <c r="AY91" s="87">
        <f>'Stage 2_SMFL'!AY91</f>
        <v>0</v>
      </c>
      <c r="AZ91" s="87">
        <f>'Stage 2_SMFL'!AZ91</f>
        <v>0</v>
      </c>
      <c r="BA91" s="87">
        <f>'Stage 2_SMFL'!BA91</f>
        <v>18.809999999999999</v>
      </c>
      <c r="BB91" s="87">
        <f>'Stage 2_SMFL'!BB91</f>
        <v>0</v>
      </c>
      <c r="BC91" s="87">
        <f>'Stage 2_SMFL'!BC91</f>
        <v>0</v>
      </c>
      <c r="BD91" s="87">
        <f>'Stage 2_SMFL'!BD91</f>
        <v>0</v>
      </c>
      <c r="BE91" s="87">
        <f>'Stage 2_SMFL'!BE91</f>
        <v>0</v>
      </c>
      <c r="BF91" s="87">
        <f>'Stage 2_SMFL'!BF91</f>
        <v>0</v>
      </c>
      <c r="BG91" s="87">
        <f>'Stage 2_SMFL'!BG91</f>
        <v>0</v>
      </c>
      <c r="BH91" s="87">
        <f>'Stage 2_SMFL'!BH91</f>
        <v>0</v>
      </c>
      <c r="BI91" s="87">
        <f>'Stage 2_SMFL'!BI91</f>
        <v>0</v>
      </c>
      <c r="BJ91" s="87">
        <f>'Stage 2_SMFL'!BJ91</f>
        <v>0</v>
      </c>
      <c r="BK91" s="87">
        <f>'Stage 2_SMFL'!BK91</f>
        <v>3</v>
      </c>
      <c r="BL91" s="87">
        <f>'Stage 2_SMFL'!BL91</f>
        <v>0</v>
      </c>
      <c r="BM91" s="87">
        <f>'Stage 2_SMFL'!BM91</f>
        <v>0</v>
      </c>
      <c r="BN91" s="87">
        <f>'Stage 2_SMFL'!BN91</f>
        <v>0</v>
      </c>
      <c r="BO91" s="87">
        <f>'Stage 2_SMFL'!BO91</f>
        <v>0</v>
      </c>
      <c r="BP91" s="87">
        <f>'Stage 2_SMFL'!BP91</f>
        <v>0</v>
      </c>
      <c r="BQ91" s="87">
        <f>'Stage 2_SMFL'!BQ91</f>
        <v>0</v>
      </c>
      <c r="BR91" s="87">
        <f>'Stage 2_SMFL'!BR91</f>
        <v>0</v>
      </c>
      <c r="BS91" s="87">
        <f>'Stage 2_SMFL'!BS91</f>
        <v>0</v>
      </c>
    </row>
    <row r="92" spans="1:71" s="90" customFormat="1" x14ac:dyDescent="0.25">
      <c r="A92" s="110" t="s">
        <v>10</v>
      </c>
      <c r="B92" s="110">
        <f t="shared" ref="B92:B104" si="18">IF($D$5="P",SUM(AZ74:BB74),SUM(AZ74:BI74))</f>
        <v>58.3</v>
      </c>
      <c r="C92" s="110">
        <f t="shared" ref="C92:C104" si="19">IF($D$5="P",SUM(AP74:AR74),SUM(AP74:AY74))</f>
        <v>214.62</v>
      </c>
      <c r="D92" s="110">
        <f t="shared" ref="D92:D104" si="20">IF($D$5="P",$B$8*SUM(AP74:AR74)+$B$9*SUM(AP92:AR92),$B$8*SUM(AP74:AY74)+$B$9*SUM(AP92:AY92))</f>
        <v>64.385999999999996</v>
      </c>
      <c r="E92" s="99">
        <f t="shared" si="17"/>
        <v>4012.5355199999999</v>
      </c>
      <c r="H92" s="115" t="s">
        <v>10</v>
      </c>
      <c r="I92" s="87">
        <v>0</v>
      </c>
      <c r="J92" s="87">
        <f>'Stage 2_SMFL'!J92</f>
        <v>0</v>
      </c>
      <c r="K92" s="87">
        <f>'Stage 2_SMFL'!K92</f>
        <v>0</v>
      </c>
      <c r="L92" s="87">
        <f>'Stage 2_SMFL'!L92</f>
        <v>0</v>
      </c>
      <c r="M92" s="87">
        <f>'Stage 2_SMFL'!M92</f>
        <v>0</v>
      </c>
      <c r="N92" s="87">
        <f>'Stage 2_SMFL'!N92</f>
        <v>0</v>
      </c>
      <c r="O92" s="87">
        <f>'Stage 2_SMFL'!O92</f>
        <v>0</v>
      </c>
      <c r="P92" s="87">
        <f>'Stage 2_SMFL'!P92</f>
        <v>0</v>
      </c>
      <c r="Q92" s="87">
        <f>'Stage 2_SMFL'!Q92</f>
        <v>0</v>
      </c>
      <c r="R92" s="87">
        <f>'Stage 2_SMFL'!R92</f>
        <v>0</v>
      </c>
      <c r="S92" s="87">
        <v>0</v>
      </c>
      <c r="T92" s="87">
        <f>'Stage 2_SMFL'!T92</f>
        <v>0</v>
      </c>
      <c r="U92" s="87">
        <f>'Stage 2_SMFL'!U92</f>
        <v>0</v>
      </c>
      <c r="V92" s="87">
        <f>'Stage 2_SMFL'!V92</f>
        <v>0</v>
      </c>
      <c r="W92" s="87">
        <f>'Stage 2_SMFL'!W92</f>
        <v>0</v>
      </c>
      <c r="X92" s="87">
        <f>'Stage 2_SMFL'!X92</f>
        <v>0</v>
      </c>
      <c r="Y92" s="87">
        <f>'Stage 2_SMFL'!Y92</f>
        <v>0</v>
      </c>
      <c r="Z92" s="87">
        <f>'Stage 2_SMFL'!Z92</f>
        <v>0</v>
      </c>
      <c r="AA92" s="87">
        <f>'Stage 2_SMFL'!AA92</f>
        <v>0</v>
      </c>
      <c r="AB92" s="87">
        <f>'Stage 2_SMFL'!AB92</f>
        <v>0</v>
      </c>
      <c r="AC92" s="87">
        <v>0</v>
      </c>
      <c r="AD92" s="87">
        <f>'Stage 2_SMFL'!AD92</f>
        <v>0</v>
      </c>
      <c r="AE92" s="87">
        <f>'Stage 2_SMFL'!AE92</f>
        <v>0</v>
      </c>
      <c r="AF92" s="87">
        <f>'Stage 2_SMFL'!AF92</f>
        <v>0</v>
      </c>
      <c r="AG92" s="87">
        <f>'Stage 2_SMFL'!AG92</f>
        <v>0</v>
      </c>
      <c r="AH92" s="87">
        <f>'Stage 2_SMFL'!AH92</f>
        <v>0</v>
      </c>
      <c r="AI92" s="87">
        <f>'Stage 2_SMFL'!AI92</f>
        <v>0</v>
      </c>
      <c r="AJ92" s="87">
        <f>'Stage 2_SMFL'!AJ92</f>
        <v>0</v>
      </c>
      <c r="AK92" s="87">
        <f>'Stage 2_SMFL'!AK92</f>
        <v>0</v>
      </c>
      <c r="AL92" s="87">
        <f>'Stage 2_SMFL'!AL92</f>
        <v>0</v>
      </c>
      <c r="AM92" s="93"/>
      <c r="AN92" s="93"/>
      <c r="AO92" s="115" t="s">
        <v>10</v>
      </c>
      <c r="AP92" s="87">
        <v>0</v>
      </c>
      <c r="AQ92" s="87">
        <f>'Stage 2_SMFL'!AQ92</f>
        <v>0</v>
      </c>
      <c r="AR92" s="87">
        <f>'Stage 2_SMFL'!AR92</f>
        <v>0</v>
      </c>
      <c r="AS92" s="87">
        <f>'Stage 2_SMFL'!AS92</f>
        <v>0</v>
      </c>
      <c r="AT92" s="87">
        <f>'Stage 2_SMFL'!AT92</f>
        <v>0</v>
      </c>
      <c r="AU92" s="87">
        <f>'Stage 2_SMFL'!AU92</f>
        <v>0</v>
      </c>
      <c r="AV92" s="87">
        <f>'Stage 2_SMFL'!AV92</f>
        <v>0</v>
      </c>
      <c r="AW92" s="87">
        <f>'Stage 2_SMFL'!AW92</f>
        <v>0</v>
      </c>
      <c r="AX92" s="87">
        <f>'Stage 2_SMFL'!AX92</f>
        <v>0</v>
      </c>
      <c r="AY92" s="87">
        <f>'Stage 2_SMFL'!AY92</f>
        <v>0</v>
      </c>
      <c r="AZ92" s="87">
        <v>0</v>
      </c>
      <c r="BA92" s="87">
        <f>'Stage 2_SMFL'!BA92</f>
        <v>0</v>
      </c>
      <c r="BB92" s="87">
        <f>'Stage 2_SMFL'!BB92</f>
        <v>0</v>
      </c>
      <c r="BC92" s="87">
        <f>'Stage 2_SMFL'!BC92</f>
        <v>0</v>
      </c>
      <c r="BD92" s="87">
        <f>'Stage 2_SMFL'!BD92</f>
        <v>0</v>
      </c>
      <c r="BE92" s="87">
        <f>'Stage 2_SMFL'!BE92</f>
        <v>0</v>
      </c>
      <c r="BF92" s="87">
        <f>'Stage 2_SMFL'!BF92</f>
        <v>0</v>
      </c>
      <c r="BG92" s="87">
        <f>'Stage 2_SMFL'!BG92</f>
        <v>0</v>
      </c>
      <c r="BH92" s="87">
        <f>'Stage 2_SMFL'!BH92</f>
        <v>0</v>
      </c>
      <c r="BI92" s="87">
        <f>'Stage 2_SMFL'!BI92</f>
        <v>0</v>
      </c>
      <c r="BJ92" s="87">
        <v>0</v>
      </c>
      <c r="BK92" s="87">
        <f>'Stage 2_SMFL'!BK92</f>
        <v>0</v>
      </c>
      <c r="BL92" s="87">
        <f>'Stage 2_SMFL'!BL92</f>
        <v>0</v>
      </c>
      <c r="BM92" s="87">
        <f>'Stage 2_SMFL'!BM92</f>
        <v>0</v>
      </c>
      <c r="BN92" s="87">
        <f>'Stage 2_SMFL'!BN92</f>
        <v>0</v>
      </c>
      <c r="BO92" s="87">
        <f>'Stage 2_SMFL'!BO92</f>
        <v>0</v>
      </c>
      <c r="BP92" s="87">
        <f>'Stage 2_SMFL'!BP92</f>
        <v>0</v>
      </c>
      <c r="BQ92" s="87">
        <f>'Stage 2_SMFL'!BQ92</f>
        <v>0</v>
      </c>
      <c r="BR92" s="87">
        <f>'Stage 2_SMFL'!BR92</f>
        <v>0</v>
      </c>
      <c r="BS92" s="87">
        <f>'Stage 2_SMFL'!BS92</f>
        <v>0</v>
      </c>
    </row>
    <row r="93" spans="1:71" s="90" customFormat="1" x14ac:dyDescent="0.25">
      <c r="A93" s="110" t="s">
        <v>11</v>
      </c>
      <c r="B93" s="110">
        <f t="shared" si="18"/>
        <v>99.089999999999989</v>
      </c>
      <c r="C93" s="110">
        <f t="shared" si="19"/>
        <v>293.13000000000005</v>
      </c>
      <c r="D93" s="110">
        <f t="shared" si="20"/>
        <v>87.939000000000007</v>
      </c>
      <c r="E93" s="99">
        <f t="shared" si="17"/>
        <v>5480.3584800000008</v>
      </c>
      <c r="H93" s="115" t="s">
        <v>11</v>
      </c>
      <c r="I93" s="87">
        <f>'Stage 2_SMFL'!I93</f>
        <v>0</v>
      </c>
      <c r="J93" s="87">
        <f>'Stage 2_SMFL'!J93</f>
        <v>0</v>
      </c>
      <c r="K93" s="87">
        <f>'Stage 2_SMFL'!K93</f>
        <v>0</v>
      </c>
      <c r="L93" s="87">
        <f>'Stage 2_SMFL'!L93</f>
        <v>0</v>
      </c>
      <c r="M93" s="87">
        <f>'Stage 2_SMFL'!M93</f>
        <v>0</v>
      </c>
      <c r="N93" s="87">
        <f>'Stage 2_SMFL'!N93</f>
        <v>0</v>
      </c>
      <c r="O93" s="87">
        <f>'Stage 2_SMFL'!O93</f>
        <v>0</v>
      </c>
      <c r="P93" s="87">
        <f>'Stage 2_SMFL'!P93</f>
        <v>0</v>
      </c>
      <c r="Q93" s="87">
        <f>'Stage 2_SMFL'!Q93</f>
        <v>0</v>
      </c>
      <c r="R93" s="87">
        <f>'Stage 2_SMFL'!R93</f>
        <v>0</v>
      </c>
      <c r="S93" s="87">
        <f>'Stage 2_SMFL'!S93</f>
        <v>0</v>
      </c>
      <c r="T93" s="87">
        <f>'Stage 2_SMFL'!T93</f>
        <v>0</v>
      </c>
      <c r="U93" s="87">
        <f>'Stage 2_SMFL'!U93</f>
        <v>0</v>
      </c>
      <c r="V93" s="87">
        <f>'Stage 2_SMFL'!V93</f>
        <v>0</v>
      </c>
      <c r="W93" s="87">
        <f>'Stage 2_SMFL'!W93</f>
        <v>0</v>
      </c>
      <c r="X93" s="87">
        <f>'Stage 2_SMFL'!X93</f>
        <v>0</v>
      </c>
      <c r="Y93" s="87">
        <f>'Stage 2_SMFL'!Y93</f>
        <v>0</v>
      </c>
      <c r="Z93" s="87">
        <f>'Stage 2_SMFL'!Z93</f>
        <v>0</v>
      </c>
      <c r="AA93" s="87">
        <f>'Stage 2_SMFL'!AA93</f>
        <v>0</v>
      </c>
      <c r="AB93" s="87">
        <f>'Stage 2_SMFL'!AB93</f>
        <v>0</v>
      </c>
      <c r="AC93" s="87">
        <f>'Stage 2_SMFL'!AC93</f>
        <v>0</v>
      </c>
      <c r="AD93" s="87">
        <f>'Stage 2_SMFL'!AD93</f>
        <v>0</v>
      </c>
      <c r="AE93" s="87">
        <f>'Stage 2_SMFL'!AE93</f>
        <v>0</v>
      </c>
      <c r="AF93" s="87">
        <f>'Stage 2_SMFL'!AF93</f>
        <v>0</v>
      </c>
      <c r="AG93" s="87">
        <f>'Stage 2_SMFL'!AG93</f>
        <v>0</v>
      </c>
      <c r="AH93" s="87">
        <f>'Stage 2_SMFL'!AH93</f>
        <v>0</v>
      </c>
      <c r="AI93" s="87">
        <f>'Stage 2_SMFL'!AI93</f>
        <v>0</v>
      </c>
      <c r="AJ93" s="87">
        <f>'Stage 2_SMFL'!AJ93</f>
        <v>0</v>
      </c>
      <c r="AK93" s="87">
        <f>'Stage 2_SMFL'!AK93</f>
        <v>0</v>
      </c>
      <c r="AL93" s="87">
        <f>'Stage 2_SMFL'!AL93</f>
        <v>0</v>
      </c>
      <c r="AM93" s="93"/>
      <c r="AN93" s="93"/>
      <c r="AO93" s="115" t="s">
        <v>11</v>
      </c>
      <c r="AP93" s="87">
        <v>0</v>
      </c>
      <c r="AQ93" s="87">
        <f>'Stage 2_SMFL'!AQ93</f>
        <v>0</v>
      </c>
      <c r="AR93" s="87">
        <f>'Stage 2_SMFL'!AR93</f>
        <v>0</v>
      </c>
      <c r="AS93" s="87">
        <f>'Stage 2_SMFL'!AS93</f>
        <v>0</v>
      </c>
      <c r="AT93" s="87">
        <f>'Stage 2_SMFL'!AT93</f>
        <v>0</v>
      </c>
      <c r="AU93" s="87">
        <f>'Stage 2_SMFL'!AU93</f>
        <v>0</v>
      </c>
      <c r="AV93" s="87">
        <f>'Stage 2_SMFL'!AV93</f>
        <v>0</v>
      </c>
      <c r="AW93" s="87">
        <f>'Stage 2_SMFL'!AW93</f>
        <v>0</v>
      </c>
      <c r="AX93" s="87">
        <f>'Stage 2_SMFL'!AX93</f>
        <v>0</v>
      </c>
      <c r="AY93" s="87">
        <f>'Stage 2_SMFL'!AY93</f>
        <v>0</v>
      </c>
      <c r="AZ93" s="87">
        <v>0</v>
      </c>
      <c r="BA93" s="87">
        <f>'Stage 2_SMFL'!BA93</f>
        <v>0</v>
      </c>
      <c r="BB93" s="87">
        <f>'Stage 2_SMFL'!BB93</f>
        <v>0</v>
      </c>
      <c r="BC93" s="87">
        <f>'Stage 2_SMFL'!BC93</f>
        <v>0</v>
      </c>
      <c r="BD93" s="87">
        <f>'Stage 2_SMFL'!BD93</f>
        <v>0</v>
      </c>
      <c r="BE93" s="87">
        <f>'Stage 2_SMFL'!BE93</f>
        <v>0</v>
      </c>
      <c r="BF93" s="87">
        <f>'Stage 2_SMFL'!BF93</f>
        <v>0</v>
      </c>
      <c r="BG93" s="87">
        <f>'Stage 2_SMFL'!BG93</f>
        <v>0</v>
      </c>
      <c r="BH93" s="87">
        <f>'Stage 2_SMFL'!BH93</f>
        <v>0</v>
      </c>
      <c r="BI93" s="87">
        <f>'Stage 2_SMFL'!BI93</f>
        <v>0</v>
      </c>
      <c r="BJ93" s="87">
        <v>0</v>
      </c>
      <c r="BK93" s="87">
        <f>'Stage 2_SMFL'!BK93</f>
        <v>0</v>
      </c>
      <c r="BL93" s="87">
        <f>'Stage 2_SMFL'!BL93</f>
        <v>0</v>
      </c>
      <c r="BM93" s="87">
        <f>'Stage 2_SMFL'!BM93</f>
        <v>0</v>
      </c>
      <c r="BN93" s="87">
        <f>'Stage 2_SMFL'!BN93</f>
        <v>0</v>
      </c>
      <c r="BO93" s="87">
        <f>'Stage 2_SMFL'!BO93</f>
        <v>0</v>
      </c>
      <c r="BP93" s="87">
        <f>'Stage 2_SMFL'!BP93</f>
        <v>0</v>
      </c>
      <c r="BQ93" s="87">
        <f>'Stage 2_SMFL'!BQ93</f>
        <v>0</v>
      </c>
      <c r="BR93" s="87">
        <f>'Stage 2_SMFL'!BR93</f>
        <v>0</v>
      </c>
      <c r="BS93" s="87">
        <f>'Stage 2_SMFL'!BS93</f>
        <v>0</v>
      </c>
    </row>
    <row r="94" spans="1:71" s="90" customFormat="1" x14ac:dyDescent="0.25">
      <c r="A94" s="110" t="s">
        <v>12</v>
      </c>
      <c r="B94" s="110">
        <f t="shared" si="18"/>
        <v>31.75</v>
      </c>
      <c r="C94" s="110">
        <f t="shared" si="19"/>
        <v>74.84</v>
      </c>
      <c r="D94" s="110">
        <f t="shared" si="20"/>
        <v>22.452000000000002</v>
      </c>
      <c r="E94" s="99">
        <f t="shared" si="17"/>
        <v>1399.2086400000001</v>
      </c>
      <c r="F94" s="84"/>
      <c r="G94" s="84"/>
      <c r="H94" s="115" t="s">
        <v>12</v>
      </c>
      <c r="I94" s="115">
        <v>0</v>
      </c>
      <c r="J94" s="115">
        <v>0</v>
      </c>
      <c r="K94" s="115">
        <v>0</v>
      </c>
      <c r="L94" s="115">
        <v>0</v>
      </c>
      <c r="M94" s="115">
        <v>0</v>
      </c>
      <c r="N94" s="115">
        <v>0</v>
      </c>
      <c r="O94" s="115">
        <v>0</v>
      </c>
      <c r="P94" s="115">
        <v>0</v>
      </c>
      <c r="Q94" s="115">
        <v>0</v>
      </c>
      <c r="R94" s="115">
        <v>0</v>
      </c>
      <c r="S94" s="115">
        <v>0</v>
      </c>
      <c r="T94" s="115">
        <v>0</v>
      </c>
      <c r="U94" s="115">
        <v>0</v>
      </c>
      <c r="V94" s="115">
        <v>0</v>
      </c>
      <c r="W94" s="115">
        <v>0</v>
      </c>
      <c r="X94" s="115">
        <v>0</v>
      </c>
      <c r="Y94" s="115">
        <v>0</v>
      </c>
      <c r="Z94" s="115">
        <v>0</v>
      </c>
      <c r="AA94" s="115">
        <v>0</v>
      </c>
      <c r="AB94" s="115">
        <v>0</v>
      </c>
      <c r="AC94" s="115">
        <v>0</v>
      </c>
      <c r="AD94" s="115">
        <v>0</v>
      </c>
      <c r="AE94" s="115">
        <v>0</v>
      </c>
      <c r="AF94" s="115">
        <v>0</v>
      </c>
      <c r="AG94" s="115">
        <v>0</v>
      </c>
      <c r="AH94" s="115">
        <v>0</v>
      </c>
      <c r="AI94" s="115">
        <v>0</v>
      </c>
      <c r="AJ94" s="115">
        <v>0</v>
      </c>
      <c r="AK94" s="115">
        <v>0</v>
      </c>
      <c r="AL94" s="115">
        <v>0</v>
      </c>
      <c r="AM94" s="93"/>
      <c r="AN94" s="93"/>
      <c r="AO94" s="115" t="s">
        <v>12</v>
      </c>
      <c r="AP94" s="115">
        <v>0</v>
      </c>
      <c r="AQ94" s="115">
        <v>0</v>
      </c>
      <c r="AR94" s="115">
        <v>0</v>
      </c>
      <c r="AS94" s="115">
        <v>0</v>
      </c>
      <c r="AT94" s="115">
        <v>0</v>
      </c>
      <c r="AU94" s="115">
        <v>0</v>
      </c>
      <c r="AV94" s="115">
        <v>0</v>
      </c>
      <c r="AW94" s="115">
        <v>0</v>
      </c>
      <c r="AX94" s="115">
        <v>0</v>
      </c>
      <c r="AY94" s="115">
        <v>0</v>
      </c>
      <c r="AZ94" s="115">
        <v>0</v>
      </c>
      <c r="BA94" s="115">
        <v>0</v>
      </c>
      <c r="BB94" s="115">
        <v>0</v>
      </c>
      <c r="BC94" s="115">
        <v>0</v>
      </c>
      <c r="BD94" s="115">
        <v>0</v>
      </c>
      <c r="BE94" s="115">
        <v>0</v>
      </c>
      <c r="BF94" s="115">
        <v>0</v>
      </c>
      <c r="BG94" s="115">
        <v>0</v>
      </c>
      <c r="BH94" s="115">
        <v>0</v>
      </c>
      <c r="BI94" s="115">
        <v>0</v>
      </c>
      <c r="BJ94" s="115">
        <v>0</v>
      </c>
      <c r="BK94" s="115">
        <v>0</v>
      </c>
      <c r="BL94" s="115">
        <v>0</v>
      </c>
      <c r="BM94" s="115">
        <v>0</v>
      </c>
      <c r="BN94" s="115">
        <v>0</v>
      </c>
      <c r="BO94" s="115">
        <v>0</v>
      </c>
      <c r="BP94" s="115">
        <v>0</v>
      </c>
      <c r="BQ94" s="115">
        <v>0</v>
      </c>
      <c r="BR94" s="115">
        <v>0</v>
      </c>
      <c r="BS94" s="115">
        <v>0</v>
      </c>
    </row>
    <row r="95" spans="1:71" s="90" customFormat="1" x14ac:dyDescent="0.25">
      <c r="A95" s="110" t="s">
        <v>13</v>
      </c>
      <c r="B95" s="110">
        <f t="shared" si="18"/>
        <v>33.28</v>
      </c>
      <c r="C95" s="110">
        <f t="shared" si="19"/>
        <v>101.06</v>
      </c>
      <c r="D95" s="110">
        <f t="shared" si="20"/>
        <v>30.317999999999998</v>
      </c>
      <c r="E95" s="110">
        <f t="shared" si="17"/>
        <v>1889.4177599999998</v>
      </c>
      <c r="F95" s="84"/>
      <c r="G95" s="84"/>
      <c r="H95" s="115" t="s">
        <v>13</v>
      </c>
      <c r="I95" s="115">
        <v>0</v>
      </c>
      <c r="J95" s="115">
        <v>0</v>
      </c>
      <c r="K95" s="115">
        <v>0</v>
      </c>
      <c r="L95" s="115">
        <v>0</v>
      </c>
      <c r="M95" s="115">
        <v>0</v>
      </c>
      <c r="N95" s="115">
        <v>0</v>
      </c>
      <c r="O95" s="115">
        <v>0</v>
      </c>
      <c r="P95" s="115">
        <v>0</v>
      </c>
      <c r="Q95" s="115">
        <v>0</v>
      </c>
      <c r="R95" s="115">
        <v>0</v>
      </c>
      <c r="S95" s="115">
        <v>0</v>
      </c>
      <c r="T95" s="115">
        <v>0</v>
      </c>
      <c r="U95" s="115">
        <v>0</v>
      </c>
      <c r="V95" s="115">
        <v>0</v>
      </c>
      <c r="W95" s="115">
        <v>0</v>
      </c>
      <c r="X95" s="115">
        <v>0</v>
      </c>
      <c r="Y95" s="115">
        <v>0</v>
      </c>
      <c r="Z95" s="115">
        <v>0</v>
      </c>
      <c r="AA95" s="115">
        <v>0</v>
      </c>
      <c r="AB95" s="115">
        <v>0</v>
      </c>
      <c r="AC95" s="115">
        <v>0</v>
      </c>
      <c r="AD95" s="115">
        <v>0</v>
      </c>
      <c r="AE95" s="115">
        <v>0</v>
      </c>
      <c r="AF95" s="115">
        <v>0</v>
      </c>
      <c r="AG95" s="115">
        <v>0</v>
      </c>
      <c r="AH95" s="115">
        <v>0</v>
      </c>
      <c r="AI95" s="115">
        <v>0</v>
      </c>
      <c r="AJ95" s="115">
        <v>0</v>
      </c>
      <c r="AK95" s="115">
        <v>0</v>
      </c>
      <c r="AL95" s="115">
        <v>0</v>
      </c>
      <c r="AM95" s="93"/>
      <c r="AN95" s="93"/>
      <c r="AO95" s="115" t="s">
        <v>13</v>
      </c>
      <c r="AP95" s="115">
        <v>0</v>
      </c>
      <c r="AQ95" s="115">
        <v>0</v>
      </c>
      <c r="AR95" s="115">
        <v>0</v>
      </c>
      <c r="AS95" s="115">
        <v>0</v>
      </c>
      <c r="AT95" s="115">
        <v>0</v>
      </c>
      <c r="AU95" s="115">
        <v>0</v>
      </c>
      <c r="AV95" s="115">
        <v>0</v>
      </c>
      <c r="AW95" s="115">
        <v>0</v>
      </c>
      <c r="AX95" s="115">
        <v>0</v>
      </c>
      <c r="AY95" s="115">
        <v>0</v>
      </c>
      <c r="AZ95" s="115">
        <v>0</v>
      </c>
      <c r="BA95" s="115">
        <v>0</v>
      </c>
      <c r="BB95" s="115">
        <v>0</v>
      </c>
      <c r="BC95" s="115">
        <v>0</v>
      </c>
      <c r="BD95" s="115">
        <v>0</v>
      </c>
      <c r="BE95" s="115">
        <v>0</v>
      </c>
      <c r="BF95" s="115">
        <v>0</v>
      </c>
      <c r="BG95" s="115">
        <v>0</v>
      </c>
      <c r="BH95" s="115">
        <v>0</v>
      </c>
      <c r="BI95" s="115">
        <v>0</v>
      </c>
      <c r="BJ95" s="115">
        <v>0</v>
      </c>
      <c r="BK95" s="115">
        <v>0</v>
      </c>
      <c r="BL95" s="115">
        <v>0</v>
      </c>
      <c r="BM95" s="115">
        <v>0</v>
      </c>
      <c r="BN95" s="115">
        <v>0</v>
      </c>
      <c r="BO95" s="115">
        <v>0</v>
      </c>
      <c r="BP95" s="115">
        <v>0</v>
      </c>
      <c r="BQ95" s="115">
        <v>0</v>
      </c>
      <c r="BR95" s="115">
        <v>0</v>
      </c>
      <c r="BS95" s="115">
        <v>0</v>
      </c>
    </row>
    <row r="96" spans="1:71" s="90" customFormat="1" x14ac:dyDescent="0.25">
      <c r="A96" s="110" t="s">
        <v>52</v>
      </c>
      <c r="B96" s="110">
        <f t="shared" si="18"/>
        <v>45.629999999999995</v>
      </c>
      <c r="C96" s="110">
        <f t="shared" si="19"/>
        <v>131.94</v>
      </c>
      <c r="D96" s="110">
        <f t="shared" si="20"/>
        <v>39.582000000000001</v>
      </c>
      <c r="E96" s="110">
        <f t="shared" si="17"/>
        <v>2466.7502399999998</v>
      </c>
      <c r="F96" s="84"/>
      <c r="G96" s="84"/>
      <c r="H96" s="115" t="s">
        <v>52</v>
      </c>
      <c r="I96" s="115">
        <v>0</v>
      </c>
      <c r="J96" s="115">
        <v>0</v>
      </c>
      <c r="K96" s="115">
        <v>0</v>
      </c>
      <c r="L96" s="115">
        <v>0</v>
      </c>
      <c r="M96" s="115">
        <v>0</v>
      </c>
      <c r="N96" s="115">
        <v>0</v>
      </c>
      <c r="O96" s="115">
        <v>0</v>
      </c>
      <c r="P96" s="115">
        <v>0</v>
      </c>
      <c r="Q96" s="115">
        <v>0</v>
      </c>
      <c r="R96" s="115">
        <v>0</v>
      </c>
      <c r="S96" s="115">
        <v>0</v>
      </c>
      <c r="T96" s="115">
        <v>0</v>
      </c>
      <c r="U96" s="115">
        <v>0</v>
      </c>
      <c r="V96" s="115">
        <v>0</v>
      </c>
      <c r="W96" s="115">
        <v>0</v>
      </c>
      <c r="X96" s="115">
        <v>0</v>
      </c>
      <c r="Y96" s="115">
        <v>0</v>
      </c>
      <c r="Z96" s="115">
        <v>0</v>
      </c>
      <c r="AA96" s="115">
        <v>0</v>
      </c>
      <c r="AB96" s="115">
        <v>0</v>
      </c>
      <c r="AC96" s="115">
        <v>0</v>
      </c>
      <c r="AD96" s="115">
        <v>0</v>
      </c>
      <c r="AE96" s="115">
        <v>0</v>
      </c>
      <c r="AF96" s="115">
        <v>0</v>
      </c>
      <c r="AG96" s="115">
        <v>0</v>
      </c>
      <c r="AH96" s="115">
        <v>0</v>
      </c>
      <c r="AI96" s="115">
        <v>0</v>
      </c>
      <c r="AJ96" s="115">
        <v>0</v>
      </c>
      <c r="AK96" s="115">
        <v>0</v>
      </c>
      <c r="AL96" s="115">
        <v>0</v>
      </c>
      <c r="AM96" s="93"/>
      <c r="AN96" s="93"/>
      <c r="AO96" s="115" t="s">
        <v>52</v>
      </c>
      <c r="AP96" s="115">
        <v>0</v>
      </c>
      <c r="AQ96" s="115">
        <v>0</v>
      </c>
      <c r="AR96" s="115">
        <v>0</v>
      </c>
      <c r="AS96" s="115">
        <v>0</v>
      </c>
      <c r="AT96" s="115">
        <v>0</v>
      </c>
      <c r="AU96" s="115">
        <v>0</v>
      </c>
      <c r="AV96" s="115">
        <v>0</v>
      </c>
      <c r="AW96" s="115">
        <v>0</v>
      </c>
      <c r="AX96" s="115">
        <v>0</v>
      </c>
      <c r="AY96" s="115">
        <v>0</v>
      </c>
      <c r="AZ96" s="115">
        <v>0</v>
      </c>
      <c r="BA96" s="115">
        <v>0</v>
      </c>
      <c r="BB96" s="115">
        <v>0</v>
      </c>
      <c r="BC96" s="115">
        <v>0</v>
      </c>
      <c r="BD96" s="115">
        <v>0</v>
      </c>
      <c r="BE96" s="115">
        <v>0</v>
      </c>
      <c r="BF96" s="115">
        <v>0</v>
      </c>
      <c r="BG96" s="115">
        <v>0</v>
      </c>
      <c r="BH96" s="115">
        <v>0</v>
      </c>
      <c r="BI96" s="115">
        <v>0</v>
      </c>
      <c r="BJ96" s="115">
        <v>0</v>
      </c>
      <c r="BK96" s="115">
        <v>0</v>
      </c>
      <c r="BL96" s="115">
        <v>0</v>
      </c>
      <c r="BM96" s="115">
        <v>0</v>
      </c>
      <c r="BN96" s="115">
        <v>0</v>
      </c>
      <c r="BO96" s="115">
        <v>0</v>
      </c>
      <c r="BP96" s="115">
        <v>0</v>
      </c>
      <c r="BQ96" s="115">
        <v>0</v>
      </c>
      <c r="BR96" s="115">
        <v>0</v>
      </c>
      <c r="BS96" s="115">
        <v>0</v>
      </c>
    </row>
    <row r="97" spans="1:71" s="90" customFormat="1" x14ac:dyDescent="0.25">
      <c r="A97" s="110" t="s">
        <v>14</v>
      </c>
      <c r="B97" s="110">
        <f t="shared" si="18"/>
        <v>49.900000000000006</v>
      </c>
      <c r="C97" s="110">
        <f t="shared" si="19"/>
        <v>156.76</v>
      </c>
      <c r="D97" s="110">
        <f t="shared" si="20"/>
        <v>47.027999999999999</v>
      </c>
      <c r="E97" s="110">
        <f t="shared" si="17"/>
        <v>2930.78496</v>
      </c>
      <c r="F97" s="84"/>
      <c r="G97" s="84"/>
      <c r="H97" s="115" t="s">
        <v>14</v>
      </c>
      <c r="I97" s="115">
        <v>0</v>
      </c>
      <c r="J97" s="115">
        <v>0</v>
      </c>
      <c r="K97" s="115">
        <v>0</v>
      </c>
      <c r="L97" s="115">
        <v>0</v>
      </c>
      <c r="M97" s="115">
        <v>0</v>
      </c>
      <c r="N97" s="115">
        <v>0</v>
      </c>
      <c r="O97" s="115">
        <v>0</v>
      </c>
      <c r="P97" s="115">
        <v>0</v>
      </c>
      <c r="Q97" s="115">
        <v>0</v>
      </c>
      <c r="R97" s="115">
        <v>0</v>
      </c>
      <c r="S97" s="115">
        <v>0</v>
      </c>
      <c r="T97" s="115">
        <v>0</v>
      </c>
      <c r="U97" s="115">
        <v>0</v>
      </c>
      <c r="V97" s="115">
        <v>0</v>
      </c>
      <c r="W97" s="115">
        <v>0</v>
      </c>
      <c r="X97" s="115">
        <v>0</v>
      </c>
      <c r="Y97" s="115">
        <v>0</v>
      </c>
      <c r="Z97" s="115">
        <v>0</v>
      </c>
      <c r="AA97" s="115">
        <v>0</v>
      </c>
      <c r="AB97" s="115">
        <v>0</v>
      </c>
      <c r="AC97" s="115">
        <v>0</v>
      </c>
      <c r="AD97" s="115">
        <v>0</v>
      </c>
      <c r="AE97" s="115">
        <v>0</v>
      </c>
      <c r="AF97" s="115">
        <v>0</v>
      </c>
      <c r="AG97" s="115">
        <v>0</v>
      </c>
      <c r="AH97" s="115">
        <v>0</v>
      </c>
      <c r="AI97" s="115">
        <v>0</v>
      </c>
      <c r="AJ97" s="115">
        <v>0</v>
      </c>
      <c r="AK97" s="115">
        <v>0</v>
      </c>
      <c r="AL97" s="115">
        <v>0</v>
      </c>
      <c r="AM97" s="93"/>
      <c r="AN97" s="93"/>
      <c r="AO97" s="115" t="s">
        <v>14</v>
      </c>
      <c r="AP97" s="115">
        <v>0</v>
      </c>
      <c r="AQ97" s="115">
        <v>0</v>
      </c>
      <c r="AR97" s="115">
        <v>0</v>
      </c>
      <c r="AS97" s="115">
        <v>0</v>
      </c>
      <c r="AT97" s="115">
        <v>0</v>
      </c>
      <c r="AU97" s="115">
        <v>0</v>
      </c>
      <c r="AV97" s="115">
        <v>0</v>
      </c>
      <c r="AW97" s="115">
        <v>0</v>
      </c>
      <c r="AX97" s="115">
        <v>0</v>
      </c>
      <c r="AY97" s="115">
        <v>0</v>
      </c>
      <c r="AZ97" s="115">
        <v>0</v>
      </c>
      <c r="BA97" s="115">
        <v>0</v>
      </c>
      <c r="BB97" s="115">
        <v>0</v>
      </c>
      <c r="BC97" s="115">
        <v>0</v>
      </c>
      <c r="BD97" s="115">
        <v>0</v>
      </c>
      <c r="BE97" s="115">
        <v>0</v>
      </c>
      <c r="BF97" s="115">
        <v>0</v>
      </c>
      <c r="BG97" s="115">
        <v>0</v>
      </c>
      <c r="BH97" s="115">
        <v>0</v>
      </c>
      <c r="BI97" s="115">
        <v>0</v>
      </c>
      <c r="BJ97" s="115">
        <v>0</v>
      </c>
      <c r="BK97" s="115">
        <v>0</v>
      </c>
      <c r="BL97" s="115">
        <v>0</v>
      </c>
      <c r="BM97" s="115">
        <v>0</v>
      </c>
      <c r="BN97" s="115">
        <v>0</v>
      </c>
      <c r="BO97" s="115">
        <v>0</v>
      </c>
      <c r="BP97" s="115">
        <v>0</v>
      </c>
      <c r="BQ97" s="115">
        <v>0</v>
      </c>
      <c r="BR97" s="115">
        <v>0</v>
      </c>
      <c r="BS97" s="115">
        <v>0</v>
      </c>
    </row>
    <row r="98" spans="1:71" s="90" customFormat="1" x14ac:dyDescent="0.25">
      <c r="A98" s="110" t="s">
        <v>15</v>
      </c>
      <c r="B98" s="110">
        <f t="shared" si="18"/>
        <v>69.31</v>
      </c>
      <c r="C98" s="110">
        <f t="shared" si="19"/>
        <v>226.51</v>
      </c>
      <c r="D98" s="110">
        <f t="shared" si="20"/>
        <v>67.952999999999989</v>
      </c>
      <c r="E98" s="110">
        <f t="shared" si="17"/>
        <v>4234.8309599999993</v>
      </c>
      <c r="F98" s="84"/>
      <c r="G98" s="84"/>
      <c r="H98" s="115" t="s">
        <v>15</v>
      </c>
      <c r="I98" s="115">
        <v>0</v>
      </c>
      <c r="J98" s="115">
        <v>0</v>
      </c>
      <c r="K98" s="115">
        <v>0</v>
      </c>
      <c r="L98" s="115">
        <v>0</v>
      </c>
      <c r="M98" s="115">
        <v>0</v>
      </c>
      <c r="N98" s="115">
        <v>0</v>
      </c>
      <c r="O98" s="115">
        <v>0</v>
      </c>
      <c r="P98" s="115">
        <v>0</v>
      </c>
      <c r="Q98" s="115">
        <v>0</v>
      </c>
      <c r="R98" s="115">
        <v>0</v>
      </c>
      <c r="S98" s="115">
        <v>0</v>
      </c>
      <c r="T98" s="115">
        <v>0</v>
      </c>
      <c r="U98" s="115">
        <v>0</v>
      </c>
      <c r="V98" s="115">
        <v>0</v>
      </c>
      <c r="W98" s="115">
        <v>0</v>
      </c>
      <c r="X98" s="115">
        <v>0</v>
      </c>
      <c r="Y98" s="115">
        <v>0</v>
      </c>
      <c r="Z98" s="115">
        <v>0</v>
      </c>
      <c r="AA98" s="115">
        <v>0</v>
      </c>
      <c r="AB98" s="115">
        <v>0</v>
      </c>
      <c r="AC98" s="115">
        <v>0</v>
      </c>
      <c r="AD98" s="115">
        <v>0</v>
      </c>
      <c r="AE98" s="115">
        <v>0</v>
      </c>
      <c r="AF98" s="115">
        <v>0</v>
      </c>
      <c r="AG98" s="115">
        <v>0</v>
      </c>
      <c r="AH98" s="115">
        <v>0</v>
      </c>
      <c r="AI98" s="115">
        <v>0</v>
      </c>
      <c r="AJ98" s="115">
        <v>0</v>
      </c>
      <c r="AK98" s="115">
        <v>0</v>
      </c>
      <c r="AL98" s="115">
        <v>0</v>
      </c>
      <c r="AM98" s="93"/>
      <c r="AN98" s="93"/>
      <c r="AO98" s="115" t="s">
        <v>15</v>
      </c>
      <c r="AP98" s="115">
        <v>0</v>
      </c>
      <c r="AQ98" s="115">
        <v>0</v>
      </c>
      <c r="AR98" s="115">
        <v>0</v>
      </c>
      <c r="AS98" s="115">
        <v>0</v>
      </c>
      <c r="AT98" s="115">
        <v>0</v>
      </c>
      <c r="AU98" s="115">
        <v>0</v>
      </c>
      <c r="AV98" s="115">
        <v>0</v>
      </c>
      <c r="AW98" s="115">
        <v>0</v>
      </c>
      <c r="AX98" s="115">
        <v>0</v>
      </c>
      <c r="AY98" s="115">
        <v>0</v>
      </c>
      <c r="AZ98" s="115">
        <v>0</v>
      </c>
      <c r="BA98" s="115">
        <v>0</v>
      </c>
      <c r="BB98" s="115">
        <v>0</v>
      </c>
      <c r="BC98" s="115">
        <v>0</v>
      </c>
      <c r="BD98" s="115">
        <v>0</v>
      </c>
      <c r="BE98" s="115">
        <v>0</v>
      </c>
      <c r="BF98" s="115">
        <v>0</v>
      </c>
      <c r="BG98" s="115">
        <v>0</v>
      </c>
      <c r="BH98" s="115">
        <v>0</v>
      </c>
      <c r="BI98" s="115">
        <v>0</v>
      </c>
      <c r="BJ98" s="115">
        <v>0</v>
      </c>
      <c r="BK98" s="115">
        <v>0</v>
      </c>
      <c r="BL98" s="115">
        <v>0</v>
      </c>
      <c r="BM98" s="115">
        <v>0</v>
      </c>
      <c r="BN98" s="115">
        <v>0</v>
      </c>
      <c r="BO98" s="115">
        <v>0</v>
      </c>
      <c r="BP98" s="115">
        <v>0</v>
      </c>
      <c r="BQ98" s="115">
        <v>0</v>
      </c>
      <c r="BR98" s="115">
        <v>0</v>
      </c>
      <c r="BS98" s="115">
        <v>0</v>
      </c>
    </row>
    <row r="99" spans="1:71" s="90" customFormat="1" x14ac:dyDescent="0.25">
      <c r="A99" s="110" t="s">
        <v>16</v>
      </c>
      <c r="B99" s="110">
        <f t="shared" si="18"/>
        <v>70.19</v>
      </c>
      <c r="C99" s="110">
        <f t="shared" si="19"/>
        <v>239.26</v>
      </c>
      <c r="D99" s="110">
        <f t="shared" si="20"/>
        <v>71.777999999999992</v>
      </c>
      <c r="E99" s="110">
        <f t="shared" si="17"/>
        <v>4473.2049599999991</v>
      </c>
      <c r="F99" s="84"/>
      <c r="G99" s="84"/>
      <c r="H99" s="115" t="s">
        <v>16</v>
      </c>
      <c r="I99" s="115">
        <v>0</v>
      </c>
      <c r="J99" s="115">
        <v>0</v>
      </c>
      <c r="K99" s="115">
        <v>0</v>
      </c>
      <c r="L99" s="115">
        <v>0</v>
      </c>
      <c r="M99" s="115">
        <v>0</v>
      </c>
      <c r="N99" s="115">
        <v>0</v>
      </c>
      <c r="O99" s="115">
        <v>0</v>
      </c>
      <c r="P99" s="115">
        <v>0</v>
      </c>
      <c r="Q99" s="115">
        <v>0</v>
      </c>
      <c r="R99" s="115">
        <v>0</v>
      </c>
      <c r="S99" s="115">
        <v>0</v>
      </c>
      <c r="T99" s="115">
        <v>0</v>
      </c>
      <c r="U99" s="115">
        <v>0</v>
      </c>
      <c r="V99" s="115">
        <v>0</v>
      </c>
      <c r="W99" s="115">
        <v>0</v>
      </c>
      <c r="X99" s="115">
        <v>0</v>
      </c>
      <c r="Y99" s="115">
        <v>0</v>
      </c>
      <c r="Z99" s="115">
        <v>0</v>
      </c>
      <c r="AA99" s="115">
        <v>0</v>
      </c>
      <c r="AB99" s="115">
        <v>0</v>
      </c>
      <c r="AC99" s="115">
        <v>0</v>
      </c>
      <c r="AD99" s="115">
        <v>0</v>
      </c>
      <c r="AE99" s="115">
        <v>0</v>
      </c>
      <c r="AF99" s="115">
        <v>0</v>
      </c>
      <c r="AG99" s="115">
        <v>0</v>
      </c>
      <c r="AH99" s="115">
        <v>0</v>
      </c>
      <c r="AI99" s="115">
        <v>0</v>
      </c>
      <c r="AJ99" s="115">
        <v>0</v>
      </c>
      <c r="AK99" s="115">
        <v>0</v>
      </c>
      <c r="AL99" s="115">
        <v>0</v>
      </c>
      <c r="AM99" s="93"/>
      <c r="AN99" s="93"/>
      <c r="AO99" s="115" t="s">
        <v>16</v>
      </c>
      <c r="AP99" s="115">
        <v>0</v>
      </c>
      <c r="AQ99" s="115">
        <v>0</v>
      </c>
      <c r="AR99" s="115">
        <v>0</v>
      </c>
      <c r="AS99" s="115">
        <v>0</v>
      </c>
      <c r="AT99" s="115">
        <v>0</v>
      </c>
      <c r="AU99" s="115">
        <v>0</v>
      </c>
      <c r="AV99" s="115">
        <v>0</v>
      </c>
      <c r="AW99" s="115">
        <v>0</v>
      </c>
      <c r="AX99" s="115">
        <v>0</v>
      </c>
      <c r="AY99" s="115">
        <v>0</v>
      </c>
      <c r="AZ99" s="115">
        <v>0</v>
      </c>
      <c r="BA99" s="115">
        <v>0</v>
      </c>
      <c r="BB99" s="115">
        <v>0</v>
      </c>
      <c r="BC99" s="115">
        <v>0</v>
      </c>
      <c r="BD99" s="115">
        <v>0</v>
      </c>
      <c r="BE99" s="115">
        <v>0</v>
      </c>
      <c r="BF99" s="115">
        <v>0</v>
      </c>
      <c r="BG99" s="115">
        <v>0</v>
      </c>
      <c r="BH99" s="115">
        <v>0</v>
      </c>
      <c r="BI99" s="115">
        <v>0</v>
      </c>
      <c r="BJ99" s="115">
        <v>0</v>
      </c>
      <c r="BK99" s="115">
        <v>0</v>
      </c>
      <c r="BL99" s="115">
        <v>0</v>
      </c>
      <c r="BM99" s="115">
        <v>0</v>
      </c>
      <c r="BN99" s="115">
        <v>0</v>
      </c>
      <c r="BO99" s="115">
        <v>0</v>
      </c>
      <c r="BP99" s="115">
        <v>0</v>
      </c>
      <c r="BQ99" s="115">
        <v>0</v>
      </c>
      <c r="BR99" s="115">
        <v>0</v>
      </c>
      <c r="BS99" s="115">
        <v>0</v>
      </c>
    </row>
    <row r="100" spans="1:71" s="90" customFormat="1" x14ac:dyDescent="0.25">
      <c r="A100" s="110" t="s">
        <v>24</v>
      </c>
      <c r="B100" s="110">
        <f t="shared" si="18"/>
        <v>72.12</v>
      </c>
      <c r="C100" s="110">
        <f t="shared" si="19"/>
        <v>256.04000000000002</v>
      </c>
      <c r="D100" s="110">
        <f t="shared" si="20"/>
        <v>76.811999999999998</v>
      </c>
      <c r="E100" s="110">
        <f t="shared" si="17"/>
        <v>4786.9238399999995</v>
      </c>
      <c r="F100" s="84"/>
      <c r="G100" s="84"/>
      <c r="H100" s="115" t="s">
        <v>24</v>
      </c>
      <c r="I100" s="115">
        <v>0</v>
      </c>
      <c r="J100" s="115">
        <v>0</v>
      </c>
      <c r="K100" s="115">
        <v>0</v>
      </c>
      <c r="L100" s="115">
        <v>0</v>
      </c>
      <c r="M100" s="115">
        <v>0</v>
      </c>
      <c r="N100" s="115">
        <v>0</v>
      </c>
      <c r="O100" s="115">
        <v>0</v>
      </c>
      <c r="P100" s="115">
        <v>0</v>
      </c>
      <c r="Q100" s="115">
        <v>0</v>
      </c>
      <c r="R100" s="115">
        <v>0</v>
      </c>
      <c r="S100" s="115">
        <v>0</v>
      </c>
      <c r="T100" s="115">
        <v>0</v>
      </c>
      <c r="U100" s="115">
        <v>0</v>
      </c>
      <c r="V100" s="115">
        <v>0</v>
      </c>
      <c r="W100" s="115">
        <v>0</v>
      </c>
      <c r="X100" s="115">
        <v>0</v>
      </c>
      <c r="Y100" s="115">
        <v>0</v>
      </c>
      <c r="Z100" s="115">
        <v>0</v>
      </c>
      <c r="AA100" s="115">
        <v>0</v>
      </c>
      <c r="AB100" s="115">
        <v>0</v>
      </c>
      <c r="AC100" s="115">
        <v>0</v>
      </c>
      <c r="AD100" s="115">
        <v>0</v>
      </c>
      <c r="AE100" s="115">
        <v>0</v>
      </c>
      <c r="AF100" s="115">
        <v>0</v>
      </c>
      <c r="AG100" s="115">
        <v>0</v>
      </c>
      <c r="AH100" s="115">
        <v>0</v>
      </c>
      <c r="AI100" s="115">
        <v>0</v>
      </c>
      <c r="AJ100" s="115">
        <v>0</v>
      </c>
      <c r="AK100" s="115">
        <v>0</v>
      </c>
      <c r="AL100" s="115">
        <v>0</v>
      </c>
      <c r="AM100" s="93"/>
      <c r="AN100" s="93"/>
      <c r="AO100" s="115" t="s">
        <v>24</v>
      </c>
      <c r="AP100" s="115">
        <v>0</v>
      </c>
      <c r="AQ100" s="115">
        <v>0</v>
      </c>
      <c r="AR100" s="115">
        <v>0</v>
      </c>
      <c r="AS100" s="115">
        <v>0</v>
      </c>
      <c r="AT100" s="115">
        <v>0</v>
      </c>
      <c r="AU100" s="115">
        <v>0</v>
      </c>
      <c r="AV100" s="115">
        <v>0</v>
      </c>
      <c r="AW100" s="115">
        <v>0</v>
      </c>
      <c r="AX100" s="115">
        <v>0</v>
      </c>
      <c r="AY100" s="115">
        <v>0</v>
      </c>
      <c r="AZ100" s="115">
        <v>0</v>
      </c>
      <c r="BA100" s="115">
        <v>0</v>
      </c>
      <c r="BB100" s="115">
        <v>0</v>
      </c>
      <c r="BC100" s="115">
        <v>0</v>
      </c>
      <c r="BD100" s="115">
        <v>0</v>
      </c>
      <c r="BE100" s="115">
        <v>0</v>
      </c>
      <c r="BF100" s="115">
        <v>0</v>
      </c>
      <c r="BG100" s="115">
        <v>0</v>
      </c>
      <c r="BH100" s="115">
        <v>0</v>
      </c>
      <c r="BI100" s="115">
        <v>0</v>
      </c>
      <c r="BJ100" s="115">
        <v>0</v>
      </c>
      <c r="BK100" s="115">
        <v>0</v>
      </c>
      <c r="BL100" s="115">
        <v>0</v>
      </c>
      <c r="BM100" s="115">
        <v>0</v>
      </c>
      <c r="BN100" s="115">
        <v>0</v>
      </c>
      <c r="BO100" s="115">
        <v>0</v>
      </c>
      <c r="BP100" s="115">
        <v>0</v>
      </c>
      <c r="BQ100" s="115">
        <v>0</v>
      </c>
      <c r="BR100" s="115">
        <v>0</v>
      </c>
      <c r="BS100" s="115">
        <v>0</v>
      </c>
    </row>
    <row r="101" spans="1:71" s="90" customFormat="1" x14ac:dyDescent="0.25">
      <c r="A101" s="110" t="s">
        <v>53</v>
      </c>
      <c r="B101" s="110">
        <f t="shared" si="18"/>
        <v>88.56</v>
      </c>
      <c r="C101" s="110">
        <f t="shared" si="19"/>
        <v>317.15000000000003</v>
      </c>
      <c r="D101" s="110">
        <f t="shared" si="20"/>
        <v>95.14500000000001</v>
      </c>
      <c r="E101" s="110">
        <f t="shared" si="17"/>
        <v>5929.4364000000005</v>
      </c>
      <c r="F101" s="84"/>
      <c r="G101" s="84"/>
      <c r="H101" s="115" t="s">
        <v>53</v>
      </c>
      <c r="I101" s="115">
        <v>0</v>
      </c>
      <c r="J101" s="115">
        <v>0</v>
      </c>
      <c r="K101" s="115">
        <v>0</v>
      </c>
      <c r="L101" s="115">
        <v>0</v>
      </c>
      <c r="M101" s="115">
        <v>0</v>
      </c>
      <c r="N101" s="115">
        <v>0</v>
      </c>
      <c r="O101" s="115">
        <v>0</v>
      </c>
      <c r="P101" s="115">
        <v>0</v>
      </c>
      <c r="Q101" s="115">
        <v>0</v>
      </c>
      <c r="R101" s="115">
        <v>0</v>
      </c>
      <c r="S101" s="115">
        <v>0</v>
      </c>
      <c r="T101" s="115">
        <v>0</v>
      </c>
      <c r="U101" s="115">
        <v>0</v>
      </c>
      <c r="V101" s="115">
        <v>0</v>
      </c>
      <c r="W101" s="115">
        <v>0</v>
      </c>
      <c r="X101" s="115">
        <v>0</v>
      </c>
      <c r="Y101" s="115">
        <v>0</v>
      </c>
      <c r="Z101" s="115">
        <v>0</v>
      </c>
      <c r="AA101" s="115">
        <v>0</v>
      </c>
      <c r="AB101" s="115">
        <v>0</v>
      </c>
      <c r="AC101" s="115">
        <v>0</v>
      </c>
      <c r="AD101" s="115">
        <v>0</v>
      </c>
      <c r="AE101" s="115">
        <v>0</v>
      </c>
      <c r="AF101" s="115">
        <v>0</v>
      </c>
      <c r="AG101" s="115">
        <v>0</v>
      </c>
      <c r="AH101" s="115">
        <v>0</v>
      </c>
      <c r="AI101" s="115">
        <v>0</v>
      </c>
      <c r="AJ101" s="115">
        <v>0</v>
      </c>
      <c r="AK101" s="115">
        <v>0</v>
      </c>
      <c r="AL101" s="115">
        <v>0</v>
      </c>
      <c r="AM101" s="93"/>
      <c r="AN101" s="93"/>
      <c r="AO101" s="115" t="s">
        <v>53</v>
      </c>
      <c r="AP101" s="115">
        <v>0</v>
      </c>
      <c r="AQ101" s="115">
        <v>0</v>
      </c>
      <c r="AR101" s="115">
        <v>0</v>
      </c>
      <c r="AS101" s="115">
        <v>0</v>
      </c>
      <c r="AT101" s="115">
        <v>0</v>
      </c>
      <c r="AU101" s="115">
        <v>0</v>
      </c>
      <c r="AV101" s="115">
        <v>0</v>
      </c>
      <c r="AW101" s="115">
        <v>0</v>
      </c>
      <c r="AX101" s="115">
        <v>0</v>
      </c>
      <c r="AY101" s="115">
        <v>0</v>
      </c>
      <c r="AZ101" s="115">
        <v>0</v>
      </c>
      <c r="BA101" s="115">
        <v>0</v>
      </c>
      <c r="BB101" s="115">
        <v>0</v>
      </c>
      <c r="BC101" s="115">
        <v>0</v>
      </c>
      <c r="BD101" s="115">
        <v>0</v>
      </c>
      <c r="BE101" s="115">
        <v>0</v>
      </c>
      <c r="BF101" s="115">
        <v>0</v>
      </c>
      <c r="BG101" s="115">
        <v>0</v>
      </c>
      <c r="BH101" s="115">
        <v>0</v>
      </c>
      <c r="BI101" s="115">
        <v>0</v>
      </c>
      <c r="BJ101" s="115">
        <v>0</v>
      </c>
      <c r="BK101" s="115">
        <v>0</v>
      </c>
      <c r="BL101" s="115">
        <v>0</v>
      </c>
      <c r="BM101" s="115">
        <v>0</v>
      </c>
      <c r="BN101" s="115">
        <v>0</v>
      </c>
      <c r="BO101" s="115">
        <v>0</v>
      </c>
      <c r="BP101" s="115">
        <v>0</v>
      </c>
      <c r="BQ101" s="115">
        <v>0</v>
      </c>
      <c r="BR101" s="115">
        <v>0</v>
      </c>
      <c r="BS101" s="115">
        <v>0</v>
      </c>
    </row>
    <row r="102" spans="1:71" x14ac:dyDescent="0.25">
      <c r="A102" s="110" t="s">
        <v>54</v>
      </c>
      <c r="B102" s="110">
        <f t="shared" si="18"/>
        <v>111.43</v>
      </c>
      <c r="C102" s="110">
        <f t="shared" si="19"/>
        <v>380.2</v>
      </c>
      <c r="D102" s="110">
        <f t="shared" si="20"/>
        <v>119.71599999999999</v>
      </c>
      <c r="E102" s="110">
        <f t="shared" si="17"/>
        <v>7460.7011199999997</v>
      </c>
      <c r="H102" s="115" t="s">
        <v>54</v>
      </c>
      <c r="I102" s="115">
        <v>0</v>
      </c>
      <c r="J102" s="115">
        <v>0</v>
      </c>
      <c r="K102" s="115">
        <v>0</v>
      </c>
      <c r="L102" s="115">
        <v>0</v>
      </c>
      <c r="M102" s="115">
        <v>0</v>
      </c>
      <c r="N102" s="115">
        <v>0</v>
      </c>
      <c r="O102" s="115">
        <v>0</v>
      </c>
      <c r="P102" s="115">
        <v>0</v>
      </c>
      <c r="Q102" s="115">
        <v>0</v>
      </c>
      <c r="R102" s="115">
        <v>0</v>
      </c>
      <c r="S102" s="115">
        <v>0</v>
      </c>
      <c r="T102" s="115">
        <v>0</v>
      </c>
      <c r="U102" s="115">
        <v>0</v>
      </c>
      <c r="V102" s="115">
        <v>0</v>
      </c>
      <c r="W102" s="115">
        <v>0</v>
      </c>
      <c r="X102" s="115">
        <v>0</v>
      </c>
      <c r="Y102" s="115">
        <v>0</v>
      </c>
      <c r="Z102" s="115">
        <v>0</v>
      </c>
      <c r="AA102" s="115">
        <v>0</v>
      </c>
      <c r="AB102" s="115">
        <v>0</v>
      </c>
      <c r="AC102" s="115">
        <v>0</v>
      </c>
      <c r="AD102" s="115">
        <v>0</v>
      </c>
      <c r="AE102" s="115">
        <v>0</v>
      </c>
      <c r="AF102" s="115">
        <v>0</v>
      </c>
      <c r="AG102" s="115">
        <v>0</v>
      </c>
      <c r="AH102" s="115">
        <v>0</v>
      </c>
      <c r="AI102" s="115">
        <v>0</v>
      </c>
      <c r="AJ102" s="115">
        <v>0</v>
      </c>
      <c r="AK102" s="115">
        <v>0</v>
      </c>
      <c r="AL102" s="115">
        <v>0</v>
      </c>
      <c r="AO102" s="115" t="s">
        <v>54</v>
      </c>
      <c r="AP102" s="115">
        <v>0</v>
      </c>
      <c r="AQ102" s="115">
        <v>8.08</v>
      </c>
      <c r="AR102" s="115">
        <v>0</v>
      </c>
      <c r="AS102" s="115">
        <v>0</v>
      </c>
      <c r="AT102" s="115">
        <v>0</v>
      </c>
      <c r="AU102" s="115">
        <v>0</v>
      </c>
      <c r="AV102" s="115">
        <v>0</v>
      </c>
      <c r="AW102" s="115">
        <v>0</v>
      </c>
      <c r="AX102" s="115">
        <v>0</v>
      </c>
      <c r="AY102" s="115">
        <v>0</v>
      </c>
      <c r="AZ102" s="115">
        <v>0</v>
      </c>
      <c r="BA102" s="115">
        <v>8.08</v>
      </c>
      <c r="BB102" s="115">
        <v>0</v>
      </c>
      <c r="BC102" s="115">
        <v>0</v>
      </c>
      <c r="BD102" s="115">
        <v>0</v>
      </c>
      <c r="BE102" s="115">
        <v>0</v>
      </c>
      <c r="BF102" s="115">
        <v>0</v>
      </c>
      <c r="BG102" s="115">
        <v>0</v>
      </c>
      <c r="BH102" s="115">
        <v>0</v>
      </c>
      <c r="BI102" s="115">
        <v>0</v>
      </c>
      <c r="BJ102" s="115">
        <v>0</v>
      </c>
      <c r="BK102" s="115">
        <v>1</v>
      </c>
      <c r="BL102" s="115">
        <v>0</v>
      </c>
      <c r="BM102" s="115">
        <v>0</v>
      </c>
      <c r="BN102" s="115">
        <v>0</v>
      </c>
      <c r="BO102" s="115">
        <v>0</v>
      </c>
      <c r="BP102" s="115">
        <v>0</v>
      </c>
      <c r="BQ102" s="115">
        <v>0</v>
      </c>
      <c r="BR102" s="115">
        <v>0</v>
      </c>
      <c r="BS102" s="115">
        <v>0</v>
      </c>
    </row>
    <row r="103" spans="1:71" x14ac:dyDescent="0.25">
      <c r="A103" s="110" t="s">
        <v>55</v>
      </c>
      <c r="B103" s="110">
        <f t="shared" si="18"/>
        <v>113.88</v>
      </c>
      <c r="C103" s="110">
        <f t="shared" si="19"/>
        <v>438.82</v>
      </c>
      <c r="D103" s="110">
        <f t="shared" si="20"/>
        <v>153.46499999999997</v>
      </c>
      <c r="E103" s="110">
        <f t="shared" si="17"/>
        <v>9563.9387999999981</v>
      </c>
      <c r="H103" s="115" t="s">
        <v>55</v>
      </c>
      <c r="I103" s="115">
        <v>0</v>
      </c>
      <c r="J103" s="115">
        <v>0</v>
      </c>
      <c r="K103" s="115">
        <v>0</v>
      </c>
      <c r="L103" s="115">
        <v>0</v>
      </c>
      <c r="M103" s="115">
        <v>0</v>
      </c>
      <c r="N103" s="115">
        <v>0</v>
      </c>
      <c r="O103" s="115">
        <v>0</v>
      </c>
      <c r="P103" s="115">
        <v>0</v>
      </c>
      <c r="Q103" s="115">
        <v>0</v>
      </c>
      <c r="R103" s="115">
        <v>0</v>
      </c>
      <c r="S103" s="115">
        <v>0</v>
      </c>
      <c r="T103" s="115">
        <v>0</v>
      </c>
      <c r="U103" s="115">
        <v>0</v>
      </c>
      <c r="V103" s="115">
        <v>0</v>
      </c>
      <c r="W103" s="115">
        <v>0</v>
      </c>
      <c r="X103" s="115">
        <v>0</v>
      </c>
      <c r="Y103" s="115">
        <v>0</v>
      </c>
      <c r="Z103" s="115">
        <v>0</v>
      </c>
      <c r="AA103" s="115">
        <v>0</v>
      </c>
      <c r="AB103" s="115">
        <v>0</v>
      </c>
      <c r="AC103" s="115">
        <v>0</v>
      </c>
      <c r="AD103" s="115">
        <v>0</v>
      </c>
      <c r="AE103" s="115">
        <v>0</v>
      </c>
      <c r="AF103" s="115">
        <v>0</v>
      </c>
      <c r="AG103" s="115">
        <v>0</v>
      </c>
      <c r="AH103" s="115">
        <v>0</v>
      </c>
      <c r="AI103" s="115">
        <v>0</v>
      </c>
      <c r="AJ103" s="115">
        <v>0</v>
      </c>
      <c r="AK103" s="115">
        <v>0</v>
      </c>
      <c r="AL103" s="115">
        <v>0</v>
      </c>
      <c r="AO103" s="115" t="s">
        <v>55</v>
      </c>
      <c r="AP103" s="115">
        <v>0</v>
      </c>
      <c r="AQ103" s="115">
        <v>31.17</v>
      </c>
      <c r="AR103" s="115">
        <v>0</v>
      </c>
      <c r="AS103" s="115">
        <v>0</v>
      </c>
      <c r="AT103" s="115">
        <v>0</v>
      </c>
      <c r="AU103" s="115">
        <v>0</v>
      </c>
      <c r="AV103" s="115">
        <v>0</v>
      </c>
      <c r="AW103" s="115">
        <v>0</v>
      </c>
      <c r="AX103" s="115">
        <v>0</v>
      </c>
      <c r="AY103" s="115">
        <v>0</v>
      </c>
      <c r="AZ103" s="115">
        <v>0</v>
      </c>
      <c r="BA103" s="115">
        <v>16.739999999999998</v>
      </c>
      <c r="BB103" s="115">
        <v>0</v>
      </c>
      <c r="BC103" s="115">
        <v>0</v>
      </c>
      <c r="BD103" s="115">
        <v>0</v>
      </c>
      <c r="BE103" s="115">
        <v>0</v>
      </c>
      <c r="BF103" s="115">
        <v>0</v>
      </c>
      <c r="BG103" s="115">
        <v>0</v>
      </c>
      <c r="BH103" s="115">
        <v>0</v>
      </c>
      <c r="BI103" s="115">
        <v>0</v>
      </c>
      <c r="BJ103" s="115">
        <v>0</v>
      </c>
      <c r="BK103" s="115">
        <v>3</v>
      </c>
      <c r="BL103" s="115">
        <v>0</v>
      </c>
      <c r="BM103" s="115">
        <v>0</v>
      </c>
      <c r="BN103" s="115">
        <v>0</v>
      </c>
      <c r="BO103" s="115">
        <v>0</v>
      </c>
      <c r="BP103" s="115">
        <v>0</v>
      </c>
      <c r="BQ103" s="115">
        <v>0</v>
      </c>
      <c r="BR103" s="115">
        <v>0</v>
      </c>
      <c r="BS103" s="115">
        <v>0</v>
      </c>
    </row>
    <row r="104" spans="1:71" x14ac:dyDescent="0.25">
      <c r="A104" s="110" t="s">
        <v>56</v>
      </c>
      <c r="B104" s="110">
        <f t="shared" si="18"/>
        <v>129.15</v>
      </c>
      <c r="C104" s="110">
        <f t="shared" si="19"/>
        <v>513.63</v>
      </c>
      <c r="D104" s="110">
        <f t="shared" si="20"/>
        <v>192.73599999999999</v>
      </c>
      <c r="E104" s="110">
        <f t="shared" si="17"/>
        <v>12011.30752</v>
      </c>
      <c r="H104" s="115" t="s">
        <v>56</v>
      </c>
      <c r="I104" s="115">
        <v>0</v>
      </c>
      <c r="J104" s="115">
        <v>0</v>
      </c>
      <c r="K104" s="115">
        <v>0</v>
      </c>
      <c r="L104" s="115">
        <v>0</v>
      </c>
      <c r="M104" s="115">
        <v>0</v>
      </c>
      <c r="N104" s="115">
        <v>0</v>
      </c>
      <c r="O104" s="115">
        <v>0</v>
      </c>
      <c r="P104" s="115">
        <v>0</v>
      </c>
      <c r="Q104" s="115">
        <v>0</v>
      </c>
      <c r="R104" s="115">
        <v>0</v>
      </c>
      <c r="S104" s="115">
        <v>0</v>
      </c>
      <c r="T104" s="115">
        <v>0</v>
      </c>
      <c r="U104" s="115">
        <v>0</v>
      </c>
      <c r="V104" s="115">
        <v>0</v>
      </c>
      <c r="W104" s="115">
        <v>0</v>
      </c>
      <c r="X104" s="115">
        <v>0</v>
      </c>
      <c r="Y104" s="115">
        <v>0</v>
      </c>
      <c r="Z104" s="115">
        <v>0</v>
      </c>
      <c r="AA104" s="115">
        <v>0</v>
      </c>
      <c r="AB104" s="115">
        <v>0</v>
      </c>
      <c r="AC104" s="115">
        <v>0</v>
      </c>
      <c r="AD104" s="115">
        <v>0</v>
      </c>
      <c r="AE104" s="115">
        <v>0</v>
      </c>
      <c r="AF104" s="115">
        <v>0</v>
      </c>
      <c r="AG104" s="115">
        <v>0</v>
      </c>
      <c r="AH104" s="115">
        <v>0</v>
      </c>
      <c r="AI104" s="115">
        <v>0</v>
      </c>
      <c r="AJ104" s="115">
        <v>0</v>
      </c>
      <c r="AK104" s="115">
        <v>0</v>
      </c>
      <c r="AL104" s="115">
        <v>0</v>
      </c>
      <c r="AO104" s="115" t="s">
        <v>56</v>
      </c>
      <c r="AP104" s="115">
        <v>0</v>
      </c>
      <c r="AQ104" s="115">
        <v>55.21</v>
      </c>
      <c r="AR104" s="115">
        <v>0</v>
      </c>
      <c r="AS104" s="115">
        <v>0</v>
      </c>
      <c r="AT104" s="115">
        <v>0</v>
      </c>
      <c r="AU104" s="115">
        <v>0</v>
      </c>
      <c r="AV104" s="115">
        <v>0</v>
      </c>
      <c r="AW104" s="115">
        <v>0</v>
      </c>
      <c r="AX104" s="115">
        <v>0</v>
      </c>
      <c r="AY104" s="115">
        <v>0</v>
      </c>
      <c r="AZ104" s="115">
        <v>0</v>
      </c>
      <c r="BA104" s="115">
        <v>22.05</v>
      </c>
      <c r="BB104" s="115">
        <v>0</v>
      </c>
      <c r="BC104" s="115">
        <v>0</v>
      </c>
      <c r="BD104" s="115">
        <v>0</v>
      </c>
      <c r="BE104" s="115">
        <v>0</v>
      </c>
      <c r="BF104" s="115">
        <v>0</v>
      </c>
      <c r="BG104" s="115">
        <v>0</v>
      </c>
      <c r="BH104" s="115">
        <v>0</v>
      </c>
      <c r="BI104" s="115">
        <v>0</v>
      </c>
      <c r="BJ104" s="115">
        <v>0</v>
      </c>
      <c r="BK104" s="115">
        <v>3</v>
      </c>
      <c r="BL104" s="115">
        <v>0</v>
      </c>
      <c r="BM104" s="115">
        <v>0</v>
      </c>
      <c r="BN104" s="115">
        <v>0</v>
      </c>
      <c r="BO104" s="115">
        <v>0</v>
      </c>
      <c r="BP104" s="115">
        <v>0</v>
      </c>
      <c r="BQ104" s="115">
        <v>0</v>
      </c>
      <c r="BR104" s="115">
        <v>0</v>
      </c>
      <c r="BS104" s="115">
        <v>0</v>
      </c>
    </row>
    <row r="107" spans="1:71" x14ac:dyDescent="0.25">
      <c r="H107" s="84" t="s">
        <v>80</v>
      </c>
    </row>
    <row r="108" spans="1:71" ht="15.75" x14ac:dyDescent="0.25">
      <c r="A108" s="260" t="s">
        <v>82</v>
      </c>
      <c r="B108" s="260"/>
      <c r="C108" s="260"/>
      <c r="D108" s="260"/>
      <c r="E108" s="260"/>
      <c r="H108" s="115"/>
      <c r="I108" s="115" t="s">
        <v>40</v>
      </c>
      <c r="J108" s="115" t="s">
        <v>40</v>
      </c>
      <c r="K108" s="115" t="s">
        <v>40</v>
      </c>
      <c r="L108" s="115" t="s">
        <v>40</v>
      </c>
      <c r="M108" s="115" t="s">
        <v>40</v>
      </c>
      <c r="N108" s="115" t="s">
        <v>40</v>
      </c>
      <c r="O108" s="115" t="s">
        <v>40</v>
      </c>
      <c r="P108" s="115" t="s">
        <v>40</v>
      </c>
      <c r="Q108" s="115" t="s">
        <v>40</v>
      </c>
      <c r="R108" s="115" t="s">
        <v>40</v>
      </c>
      <c r="S108" s="115" t="s">
        <v>41</v>
      </c>
      <c r="T108" s="115" t="s">
        <v>41</v>
      </c>
      <c r="U108" s="115" t="s">
        <v>41</v>
      </c>
      <c r="V108" s="115" t="s">
        <v>41</v>
      </c>
      <c r="W108" s="115" t="s">
        <v>41</v>
      </c>
      <c r="X108" s="115" t="s">
        <v>41</v>
      </c>
      <c r="Y108" s="115" t="s">
        <v>41</v>
      </c>
      <c r="Z108" s="115" t="s">
        <v>41</v>
      </c>
      <c r="AA108" s="115" t="s">
        <v>41</v>
      </c>
      <c r="AB108" s="115" t="s">
        <v>41</v>
      </c>
      <c r="AC108" s="115" t="s">
        <v>42</v>
      </c>
      <c r="AD108" s="115" t="s">
        <v>42</v>
      </c>
      <c r="AE108" s="115" t="s">
        <v>42</v>
      </c>
      <c r="AF108" s="115" t="s">
        <v>42</v>
      </c>
      <c r="AG108" s="115" t="s">
        <v>42</v>
      </c>
      <c r="AH108" s="115" t="s">
        <v>42</v>
      </c>
      <c r="AI108" s="115" t="s">
        <v>42</v>
      </c>
      <c r="AJ108" s="115" t="s">
        <v>42</v>
      </c>
      <c r="AK108" s="115" t="s">
        <v>42</v>
      </c>
      <c r="AL108" s="115" t="s">
        <v>42</v>
      </c>
    </row>
    <row r="109" spans="1:71" ht="45.75" thickBot="1" x14ac:dyDescent="0.3">
      <c r="A109" s="85" t="s">
        <v>4</v>
      </c>
      <c r="B109" s="104" t="s">
        <v>17</v>
      </c>
      <c r="C109" s="104" t="s">
        <v>5</v>
      </c>
      <c r="D109" s="103" t="s">
        <v>0</v>
      </c>
      <c r="E109" s="104" t="s">
        <v>7</v>
      </c>
      <c r="H109" s="28" t="s">
        <v>4</v>
      </c>
      <c r="I109" s="28" t="s">
        <v>43</v>
      </c>
      <c r="J109" s="28" t="s">
        <v>44</v>
      </c>
      <c r="K109" s="28" t="s">
        <v>57</v>
      </c>
      <c r="L109" s="28" t="s">
        <v>50</v>
      </c>
      <c r="M109" s="28" t="s">
        <v>47</v>
      </c>
      <c r="N109" s="28" t="s">
        <v>48</v>
      </c>
      <c r="O109" s="28" t="s">
        <v>46</v>
      </c>
      <c r="P109" s="28" t="s">
        <v>51</v>
      </c>
      <c r="Q109" s="28" t="s">
        <v>49</v>
      </c>
      <c r="R109" s="28" t="s">
        <v>45</v>
      </c>
      <c r="S109" s="28" t="s">
        <v>43</v>
      </c>
      <c r="T109" s="28" t="s">
        <v>44</v>
      </c>
      <c r="U109" s="28" t="s">
        <v>57</v>
      </c>
      <c r="V109" s="28" t="s">
        <v>50</v>
      </c>
      <c r="W109" s="28" t="s">
        <v>47</v>
      </c>
      <c r="X109" s="28" t="s">
        <v>48</v>
      </c>
      <c r="Y109" s="28" t="s">
        <v>46</v>
      </c>
      <c r="Z109" s="28" t="s">
        <v>51</v>
      </c>
      <c r="AA109" s="28" t="s">
        <v>49</v>
      </c>
      <c r="AB109" s="28" t="s">
        <v>45</v>
      </c>
      <c r="AC109" s="28" t="s">
        <v>43</v>
      </c>
      <c r="AD109" s="28" t="s">
        <v>44</v>
      </c>
      <c r="AE109" s="28" t="s">
        <v>57</v>
      </c>
      <c r="AF109" s="28" t="s">
        <v>50</v>
      </c>
      <c r="AG109" s="28" t="s">
        <v>47</v>
      </c>
      <c r="AH109" s="28" t="s">
        <v>48</v>
      </c>
      <c r="AI109" s="28" t="s">
        <v>46</v>
      </c>
      <c r="AJ109" s="28" t="s">
        <v>51</v>
      </c>
      <c r="AK109" s="28" t="s">
        <v>49</v>
      </c>
      <c r="AL109" s="28" t="s">
        <v>45</v>
      </c>
    </row>
    <row r="110" spans="1:71" x14ac:dyDescent="0.25">
      <c r="A110" s="110" t="s">
        <v>9</v>
      </c>
      <c r="B110" s="110">
        <f>IF($D$5="P",SUM(S110:U110),SUM(S110:AB110))</f>
        <v>0</v>
      </c>
      <c r="C110" s="110">
        <f>IF($D$5="P",SUM(I110:K110),SUM(I110:R110))</f>
        <v>0</v>
      </c>
      <c r="D110" s="110">
        <f>IF($D$5="P",$B$8*SUM(I110:K110)+$B$9*SUM(I128:K128),$B$8*SUM(I110:R110)+$B$9*SUM(I128:R128))</f>
        <v>0</v>
      </c>
      <c r="E110" s="99">
        <f t="shared" ref="E110:E123" si="21">D110*$B$5</f>
        <v>0</v>
      </c>
      <c r="H110" s="87" t="s">
        <v>9</v>
      </c>
      <c r="I110" s="87"/>
      <c r="J110" s="87"/>
      <c r="K110" s="87"/>
      <c r="L110" s="87"/>
      <c r="M110" s="87"/>
      <c r="N110" s="87"/>
      <c r="O110" s="87"/>
      <c r="P110" s="87"/>
      <c r="Q110" s="87"/>
      <c r="R110" s="87"/>
      <c r="S110" s="87"/>
      <c r="T110" s="87"/>
      <c r="U110" s="87"/>
      <c r="V110" s="87"/>
      <c r="W110" s="87"/>
      <c r="X110" s="87"/>
      <c r="Y110" s="87"/>
      <c r="Z110" s="87"/>
      <c r="AA110" s="87"/>
      <c r="AB110" s="87"/>
      <c r="AC110" s="87"/>
      <c r="AD110" s="87"/>
      <c r="AE110" s="87"/>
      <c r="AF110" s="87"/>
      <c r="AG110" s="87"/>
      <c r="AH110" s="87"/>
      <c r="AI110" s="87"/>
      <c r="AJ110" s="87"/>
      <c r="AK110" s="87"/>
      <c r="AL110" s="87"/>
    </row>
    <row r="111" spans="1:71" x14ac:dyDescent="0.25">
      <c r="A111" s="110" t="s">
        <v>10</v>
      </c>
      <c r="B111" s="110">
        <f t="shared" ref="B111:B123" si="22">IF($D$5="P",SUM(S111:U111),SUM(S111:AB111))</f>
        <v>207.10999999999999</v>
      </c>
      <c r="C111" s="110">
        <f>IF($D$5="P",SUM(I111:K111),SUM(I111:R111))</f>
        <v>990.79000000000008</v>
      </c>
      <c r="D111" s="110">
        <f>IF($D$5="P",$B$8*SUM(I111:K111)+$B$9*SUM(I129:K129),$B$8*SUM(I111:R111)+$B$9*SUM(I129:R129))</f>
        <v>521.29300000000001</v>
      </c>
      <c r="E111" s="99">
        <f t="shared" si="21"/>
        <v>32486.979760000002</v>
      </c>
      <c r="H111" s="115" t="s">
        <v>10</v>
      </c>
      <c r="I111" s="115">
        <v>647.95000000000005</v>
      </c>
      <c r="J111" s="115">
        <v>328.02</v>
      </c>
      <c r="K111" s="115"/>
      <c r="L111" s="115"/>
      <c r="M111" s="115"/>
      <c r="N111" s="115">
        <v>14.82</v>
      </c>
      <c r="O111" s="115"/>
      <c r="P111" s="115"/>
      <c r="Q111" s="115"/>
      <c r="R111" s="115"/>
      <c r="S111" s="115">
        <v>121.8</v>
      </c>
      <c r="T111" s="115">
        <v>70.489999999999995</v>
      </c>
      <c r="U111" s="115"/>
      <c r="V111" s="115"/>
      <c r="W111" s="115"/>
      <c r="X111" s="115">
        <v>14.82</v>
      </c>
      <c r="Y111" s="115"/>
      <c r="Z111" s="115"/>
      <c r="AA111" s="115"/>
      <c r="AB111" s="115"/>
      <c r="AC111" s="115">
        <v>4</v>
      </c>
      <c r="AD111" s="115"/>
      <c r="AE111" s="115"/>
      <c r="AF111" s="115"/>
      <c r="AG111" s="115">
        <v>1</v>
      </c>
      <c r="AH111" s="115">
        <v>1</v>
      </c>
      <c r="AI111" s="115"/>
      <c r="AJ111" s="115"/>
      <c r="AK111" s="115"/>
      <c r="AL111" s="115"/>
    </row>
    <row r="112" spans="1:71" x14ac:dyDescent="0.25">
      <c r="A112" s="110" t="s">
        <v>11</v>
      </c>
      <c r="B112" s="110">
        <f t="shared" si="22"/>
        <v>207.10999999999999</v>
      </c>
      <c r="C112" s="110">
        <f t="shared" ref="C112:C123" si="23">IF($D$5="P",SUM(I112:K112),SUM(I112:R112))</f>
        <v>990.79000000000008</v>
      </c>
      <c r="D112" s="110">
        <f t="shared" ref="D112:D123" si="24">IF($D$5="P",$B$8*SUM(I112:K112)+$B$9*SUM(I130:K130),$B$8*SUM(I112:R112)+$B$9*SUM(I130:R130))</f>
        <v>521.29300000000001</v>
      </c>
      <c r="E112" s="99">
        <f t="shared" si="21"/>
        <v>32486.979760000002</v>
      </c>
      <c r="H112" s="115" t="s">
        <v>11</v>
      </c>
      <c r="I112" s="115">
        <v>647.95000000000005</v>
      </c>
      <c r="J112" s="115">
        <v>328.02</v>
      </c>
      <c r="K112" s="115"/>
      <c r="L112" s="115"/>
      <c r="M112" s="115"/>
      <c r="N112" s="115">
        <v>14.82</v>
      </c>
      <c r="O112" s="115"/>
      <c r="P112" s="115"/>
      <c r="Q112" s="115"/>
      <c r="R112" s="115"/>
      <c r="S112" s="115">
        <v>121.8</v>
      </c>
      <c r="T112" s="115">
        <v>70.489999999999995</v>
      </c>
      <c r="U112" s="115"/>
      <c r="V112" s="115"/>
      <c r="W112" s="115"/>
      <c r="X112" s="115">
        <v>14.82</v>
      </c>
      <c r="Y112" s="115"/>
      <c r="Z112" s="115"/>
      <c r="AA112" s="115"/>
      <c r="AB112" s="115"/>
      <c r="AC112" s="115"/>
      <c r="AD112" s="115"/>
      <c r="AE112" s="115"/>
      <c r="AF112" s="115"/>
      <c r="AG112" s="115"/>
      <c r="AH112" s="115"/>
      <c r="AI112" s="115"/>
      <c r="AJ112" s="115"/>
      <c r="AK112" s="115"/>
      <c r="AL112" s="115"/>
    </row>
    <row r="113" spans="1:38" s="93" customFormat="1" x14ac:dyDescent="0.25">
      <c r="A113" s="110" t="s">
        <v>12</v>
      </c>
      <c r="B113" s="110">
        <f t="shared" si="22"/>
        <v>10.94</v>
      </c>
      <c r="C113" s="110">
        <f t="shared" si="23"/>
        <v>10.94</v>
      </c>
      <c r="D113" s="110">
        <f t="shared" si="24"/>
        <v>3.2819999999999996</v>
      </c>
      <c r="E113" s="99">
        <f t="shared" si="21"/>
        <v>204.53423999999998</v>
      </c>
      <c r="F113" s="84"/>
      <c r="G113" s="84"/>
      <c r="H113" s="38" t="s">
        <v>12</v>
      </c>
      <c r="I113" s="115"/>
      <c r="J113" s="115"/>
      <c r="K113" s="115"/>
      <c r="L113" s="115"/>
      <c r="M113" s="115"/>
      <c r="N113" s="115">
        <v>10.94</v>
      </c>
      <c r="O113" s="115"/>
      <c r="P113" s="115"/>
      <c r="Q113" s="115"/>
      <c r="R113" s="115"/>
      <c r="S113" s="115"/>
      <c r="T113" s="115"/>
      <c r="U113" s="115"/>
      <c r="V113" s="115"/>
      <c r="W113" s="115"/>
      <c r="X113" s="115">
        <v>10.94</v>
      </c>
      <c r="Y113" s="115"/>
      <c r="Z113" s="115"/>
      <c r="AA113" s="115"/>
      <c r="AB113" s="115"/>
      <c r="AC113" s="115"/>
      <c r="AD113" s="115"/>
      <c r="AE113" s="115"/>
      <c r="AF113" s="115"/>
      <c r="AG113" s="115"/>
      <c r="AH113" s="115"/>
      <c r="AI113" s="115"/>
      <c r="AJ113" s="115"/>
      <c r="AK113" s="115"/>
      <c r="AL113" s="115"/>
    </row>
    <row r="114" spans="1:38" s="93" customFormat="1" x14ac:dyDescent="0.25">
      <c r="A114" s="110" t="s">
        <v>13</v>
      </c>
      <c r="B114" s="110">
        <f t="shared" si="22"/>
        <v>10.94</v>
      </c>
      <c r="C114" s="110">
        <f t="shared" si="23"/>
        <v>10.94</v>
      </c>
      <c r="D114" s="110">
        <f t="shared" si="24"/>
        <v>3.2819999999999996</v>
      </c>
      <c r="E114" s="110">
        <f t="shared" si="21"/>
        <v>204.53423999999998</v>
      </c>
      <c r="F114" s="84"/>
      <c r="G114" s="84"/>
      <c r="H114" s="115" t="s">
        <v>13</v>
      </c>
      <c r="I114" s="115"/>
      <c r="J114" s="115"/>
      <c r="K114" s="115"/>
      <c r="L114" s="115"/>
      <c r="M114" s="115"/>
      <c r="N114" s="115">
        <v>10.94</v>
      </c>
      <c r="O114" s="115"/>
      <c r="P114" s="115"/>
      <c r="Q114" s="115"/>
      <c r="R114" s="115"/>
      <c r="S114" s="115"/>
      <c r="T114" s="115"/>
      <c r="U114" s="115"/>
      <c r="V114" s="115"/>
      <c r="W114" s="115"/>
      <c r="X114" s="115">
        <v>10.94</v>
      </c>
      <c r="Y114" s="115"/>
      <c r="Z114" s="115"/>
      <c r="AA114" s="115"/>
      <c r="AB114" s="115"/>
      <c r="AC114" s="115"/>
      <c r="AD114" s="115"/>
      <c r="AE114" s="115"/>
      <c r="AF114" s="115"/>
      <c r="AG114" s="115"/>
      <c r="AH114" s="115"/>
      <c r="AI114" s="115"/>
      <c r="AJ114" s="115"/>
      <c r="AK114" s="115"/>
      <c r="AL114" s="115"/>
    </row>
    <row r="115" spans="1:38" s="93" customFormat="1" x14ac:dyDescent="0.25">
      <c r="A115" s="110" t="s">
        <v>52</v>
      </c>
      <c r="B115" s="110">
        <f t="shared" si="22"/>
        <v>10.94</v>
      </c>
      <c r="C115" s="110">
        <f t="shared" si="23"/>
        <v>10.94</v>
      </c>
      <c r="D115" s="110">
        <f t="shared" si="24"/>
        <v>3.2819999999999996</v>
      </c>
      <c r="E115" s="110">
        <f t="shared" si="21"/>
        <v>204.53423999999998</v>
      </c>
      <c r="F115" s="84"/>
      <c r="G115" s="84"/>
      <c r="H115" s="115" t="s">
        <v>52</v>
      </c>
      <c r="I115" s="115"/>
      <c r="J115" s="115"/>
      <c r="K115" s="115"/>
      <c r="L115" s="115"/>
      <c r="M115" s="115"/>
      <c r="N115" s="115">
        <v>10.94</v>
      </c>
      <c r="O115" s="115"/>
      <c r="P115" s="115"/>
      <c r="Q115" s="115"/>
      <c r="R115" s="115"/>
      <c r="S115" s="115"/>
      <c r="T115" s="115"/>
      <c r="U115" s="115"/>
      <c r="V115" s="115"/>
      <c r="W115" s="115"/>
      <c r="X115" s="115">
        <v>10.94</v>
      </c>
      <c r="Y115" s="115"/>
      <c r="Z115" s="115"/>
      <c r="AA115" s="115"/>
      <c r="AB115" s="115"/>
      <c r="AC115" s="115"/>
      <c r="AD115" s="115"/>
      <c r="AE115" s="115"/>
      <c r="AF115" s="115"/>
      <c r="AG115" s="115"/>
      <c r="AH115" s="115"/>
      <c r="AI115" s="115"/>
      <c r="AJ115" s="115"/>
      <c r="AK115" s="115"/>
      <c r="AL115" s="115"/>
    </row>
    <row r="116" spans="1:38" s="93" customFormat="1" x14ac:dyDescent="0.25">
      <c r="A116" s="110" t="s">
        <v>14</v>
      </c>
      <c r="B116" s="110">
        <f t="shared" si="22"/>
        <v>10.94</v>
      </c>
      <c r="C116" s="110">
        <f t="shared" si="23"/>
        <v>10.94</v>
      </c>
      <c r="D116" s="110">
        <f t="shared" si="24"/>
        <v>3.2819999999999996</v>
      </c>
      <c r="E116" s="110">
        <f t="shared" si="21"/>
        <v>204.53423999999998</v>
      </c>
      <c r="F116" s="84"/>
      <c r="G116" s="84"/>
      <c r="H116" s="115" t="s">
        <v>14</v>
      </c>
      <c r="I116" s="115"/>
      <c r="J116" s="115"/>
      <c r="K116" s="115"/>
      <c r="L116" s="115"/>
      <c r="M116" s="115"/>
      <c r="N116" s="115">
        <v>10.94</v>
      </c>
      <c r="O116" s="115"/>
      <c r="P116" s="115"/>
      <c r="Q116" s="115"/>
      <c r="R116" s="115"/>
      <c r="S116" s="115"/>
      <c r="T116" s="115"/>
      <c r="U116" s="115"/>
      <c r="V116" s="115"/>
      <c r="W116" s="115"/>
      <c r="X116" s="115">
        <v>10.94</v>
      </c>
      <c r="Y116" s="115"/>
      <c r="Z116" s="115"/>
      <c r="AA116" s="115"/>
      <c r="AB116" s="115"/>
      <c r="AC116" s="115"/>
      <c r="AD116" s="115"/>
      <c r="AE116" s="115"/>
      <c r="AF116" s="115"/>
      <c r="AG116" s="115"/>
      <c r="AH116" s="115"/>
      <c r="AI116" s="115"/>
      <c r="AJ116" s="115"/>
      <c r="AK116" s="115"/>
      <c r="AL116" s="115"/>
    </row>
    <row r="117" spans="1:38" s="93" customFormat="1" x14ac:dyDescent="0.25">
      <c r="A117" s="110" t="s">
        <v>15</v>
      </c>
      <c r="B117" s="110">
        <f t="shared" si="22"/>
        <v>10.94</v>
      </c>
      <c r="C117" s="110">
        <f t="shared" si="23"/>
        <v>10.94</v>
      </c>
      <c r="D117" s="110">
        <f t="shared" si="24"/>
        <v>3.2819999999999996</v>
      </c>
      <c r="E117" s="110">
        <f t="shared" si="21"/>
        <v>204.53423999999998</v>
      </c>
      <c r="F117" s="84"/>
      <c r="G117" s="84"/>
      <c r="H117" s="115" t="s">
        <v>15</v>
      </c>
      <c r="I117" s="115"/>
      <c r="J117" s="115"/>
      <c r="K117" s="115"/>
      <c r="L117" s="115"/>
      <c r="M117" s="115"/>
      <c r="N117" s="115">
        <v>10.94</v>
      </c>
      <c r="O117" s="115"/>
      <c r="P117" s="115"/>
      <c r="Q117" s="115"/>
      <c r="R117" s="115"/>
      <c r="S117" s="115"/>
      <c r="T117" s="115"/>
      <c r="U117" s="115"/>
      <c r="V117" s="115"/>
      <c r="W117" s="115"/>
      <c r="X117" s="115">
        <v>10.94</v>
      </c>
      <c r="Y117" s="115"/>
      <c r="Z117" s="115"/>
      <c r="AA117" s="115"/>
      <c r="AB117" s="115"/>
      <c r="AC117" s="115"/>
      <c r="AD117" s="115"/>
      <c r="AE117" s="115"/>
      <c r="AF117" s="115"/>
      <c r="AG117" s="115"/>
      <c r="AH117" s="115"/>
      <c r="AI117" s="115"/>
      <c r="AJ117" s="115"/>
      <c r="AK117" s="115"/>
      <c r="AL117" s="115"/>
    </row>
    <row r="118" spans="1:38" s="93" customFormat="1" x14ac:dyDescent="0.25">
      <c r="A118" s="110" t="s">
        <v>16</v>
      </c>
      <c r="B118" s="110">
        <f t="shared" si="22"/>
        <v>10.94</v>
      </c>
      <c r="C118" s="110">
        <f t="shared" si="23"/>
        <v>10.94</v>
      </c>
      <c r="D118" s="110">
        <f t="shared" si="24"/>
        <v>3.2819999999999996</v>
      </c>
      <c r="E118" s="110">
        <f t="shared" si="21"/>
        <v>204.53423999999998</v>
      </c>
      <c r="F118" s="84"/>
      <c r="G118" s="84"/>
      <c r="H118" s="115" t="s">
        <v>16</v>
      </c>
      <c r="I118" s="115"/>
      <c r="J118" s="115"/>
      <c r="K118" s="115"/>
      <c r="L118" s="115"/>
      <c r="M118" s="115"/>
      <c r="N118" s="115">
        <v>10.94</v>
      </c>
      <c r="O118" s="115"/>
      <c r="P118" s="115"/>
      <c r="Q118" s="115"/>
      <c r="R118" s="115"/>
      <c r="S118" s="115"/>
      <c r="T118" s="115"/>
      <c r="U118" s="115"/>
      <c r="V118" s="115"/>
      <c r="W118" s="115"/>
      <c r="X118" s="115">
        <v>10.94</v>
      </c>
      <c r="Y118" s="115"/>
      <c r="Z118" s="115"/>
      <c r="AA118" s="115"/>
      <c r="AB118" s="115"/>
      <c r="AC118" s="115"/>
      <c r="AD118" s="115"/>
      <c r="AE118" s="115"/>
      <c r="AF118" s="115"/>
      <c r="AG118" s="115"/>
      <c r="AH118" s="115"/>
      <c r="AI118" s="115"/>
      <c r="AJ118" s="115"/>
      <c r="AK118" s="115"/>
      <c r="AL118" s="115"/>
    </row>
    <row r="119" spans="1:38" s="93" customFormat="1" x14ac:dyDescent="0.25">
      <c r="A119" s="110" t="s">
        <v>24</v>
      </c>
      <c r="B119" s="110">
        <f t="shared" si="22"/>
        <v>10.94</v>
      </c>
      <c r="C119" s="110">
        <f t="shared" si="23"/>
        <v>10.94</v>
      </c>
      <c r="D119" s="110">
        <f t="shared" si="24"/>
        <v>3.2819999999999996</v>
      </c>
      <c r="E119" s="110">
        <f t="shared" si="21"/>
        <v>204.53423999999998</v>
      </c>
      <c r="F119" s="84"/>
      <c r="G119" s="84"/>
      <c r="H119" s="115" t="s">
        <v>24</v>
      </c>
      <c r="I119" s="115"/>
      <c r="J119" s="115"/>
      <c r="K119" s="115"/>
      <c r="L119" s="115"/>
      <c r="M119" s="115"/>
      <c r="N119" s="115">
        <v>10.94</v>
      </c>
      <c r="O119" s="115"/>
      <c r="P119" s="115"/>
      <c r="Q119" s="115"/>
      <c r="R119" s="115"/>
      <c r="S119" s="115"/>
      <c r="T119" s="115"/>
      <c r="U119" s="115"/>
      <c r="V119" s="115"/>
      <c r="W119" s="115"/>
      <c r="X119" s="115">
        <v>10.94</v>
      </c>
      <c r="Y119" s="115"/>
      <c r="Z119" s="115"/>
      <c r="AA119" s="115"/>
      <c r="AB119" s="115"/>
      <c r="AC119" s="115"/>
      <c r="AD119" s="115"/>
      <c r="AE119" s="115"/>
      <c r="AF119" s="115"/>
      <c r="AG119" s="115"/>
      <c r="AH119" s="115"/>
      <c r="AI119" s="115"/>
      <c r="AJ119" s="115"/>
      <c r="AK119" s="115"/>
      <c r="AL119" s="115"/>
    </row>
    <row r="120" spans="1:38" s="93" customFormat="1" x14ac:dyDescent="0.25">
      <c r="A120" s="110" t="s">
        <v>53</v>
      </c>
      <c r="B120" s="110">
        <f t="shared" si="22"/>
        <v>10.94</v>
      </c>
      <c r="C120" s="110">
        <f t="shared" si="23"/>
        <v>10.94</v>
      </c>
      <c r="D120" s="110">
        <f t="shared" si="24"/>
        <v>3.2819999999999996</v>
      </c>
      <c r="E120" s="110">
        <f t="shared" si="21"/>
        <v>204.53423999999998</v>
      </c>
      <c r="F120" s="84"/>
      <c r="G120" s="84"/>
      <c r="H120" s="115" t="s">
        <v>53</v>
      </c>
      <c r="I120" s="115"/>
      <c r="J120" s="115"/>
      <c r="K120" s="115"/>
      <c r="L120" s="115"/>
      <c r="M120" s="115"/>
      <c r="N120" s="115">
        <v>10.94</v>
      </c>
      <c r="O120" s="115"/>
      <c r="P120" s="115"/>
      <c r="Q120" s="115"/>
      <c r="R120" s="115"/>
      <c r="S120" s="115"/>
      <c r="T120" s="115"/>
      <c r="U120" s="115"/>
      <c r="V120" s="115"/>
      <c r="W120" s="115"/>
      <c r="X120" s="115">
        <v>10.94</v>
      </c>
      <c r="Y120" s="115"/>
      <c r="Z120" s="115"/>
      <c r="AA120" s="115"/>
      <c r="AB120" s="115"/>
      <c r="AC120" s="115"/>
      <c r="AD120" s="115"/>
      <c r="AE120" s="115"/>
      <c r="AF120" s="115"/>
      <c r="AG120" s="115"/>
      <c r="AH120" s="115"/>
      <c r="AI120" s="115"/>
      <c r="AJ120" s="115"/>
      <c r="AK120" s="115"/>
      <c r="AL120" s="115"/>
    </row>
    <row r="121" spans="1:38" s="93" customFormat="1" x14ac:dyDescent="0.25">
      <c r="A121" s="110" t="s">
        <v>54</v>
      </c>
      <c r="B121" s="110">
        <f t="shared" si="22"/>
        <v>10.94</v>
      </c>
      <c r="C121" s="110">
        <f t="shared" si="23"/>
        <v>10.94</v>
      </c>
      <c r="D121" s="110">
        <f t="shared" si="24"/>
        <v>3.2819999999999996</v>
      </c>
      <c r="E121" s="110">
        <f t="shared" si="21"/>
        <v>204.53423999999998</v>
      </c>
      <c r="F121" s="84"/>
      <c r="G121" s="84"/>
      <c r="H121" s="115" t="s">
        <v>54</v>
      </c>
      <c r="I121" s="115"/>
      <c r="J121" s="115"/>
      <c r="K121" s="115"/>
      <c r="L121" s="115"/>
      <c r="M121" s="115"/>
      <c r="N121" s="115">
        <v>10.94</v>
      </c>
      <c r="O121" s="115"/>
      <c r="P121" s="115"/>
      <c r="Q121" s="115"/>
      <c r="R121" s="115"/>
      <c r="S121" s="115"/>
      <c r="T121" s="115"/>
      <c r="U121" s="115"/>
      <c r="V121" s="115"/>
      <c r="W121" s="115"/>
      <c r="X121" s="115">
        <v>10.94</v>
      </c>
      <c r="Y121" s="115"/>
      <c r="Z121" s="115"/>
      <c r="AA121" s="115"/>
      <c r="AB121" s="115"/>
      <c r="AC121" s="115"/>
      <c r="AD121" s="115"/>
      <c r="AE121" s="115"/>
      <c r="AF121" s="115"/>
      <c r="AG121" s="115"/>
      <c r="AH121" s="115"/>
      <c r="AI121" s="115"/>
      <c r="AJ121" s="115"/>
      <c r="AK121" s="115"/>
      <c r="AL121" s="115"/>
    </row>
    <row r="122" spans="1:38" s="93" customFormat="1" x14ac:dyDescent="0.25">
      <c r="A122" s="110" t="s">
        <v>55</v>
      </c>
      <c r="B122" s="110">
        <f t="shared" si="22"/>
        <v>10.94</v>
      </c>
      <c r="C122" s="110">
        <f t="shared" si="23"/>
        <v>10.94</v>
      </c>
      <c r="D122" s="110">
        <f t="shared" si="24"/>
        <v>3.2819999999999996</v>
      </c>
      <c r="E122" s="110">
        <f t="shared" si="21"/>
        <v>204.53423999999998</v>
      </c>
      <c r="F122" s="84"/>
      <c r="G122" s="84"/>
      <c r="H122" s="115" t="s">
        <v>55</v>
      </c>
      <c r="I122" s="115"/>
      <c r="J122" s="115"/>
      <c r="K122" s="115"/>
      <c r="L122" s="115"/>
      <c r="M122" s="115"/>
      <c r="N122" s="115">
        <v>10.94</v>
      </c>
      <c r="O122" s="115"/>
      <c r="P122" s="115"/>
      <c r="Q122" s="115"/>
      <c r="R122" s="115"/>
      <c r="S122" s="115"/>
      <c r="T122" s="115"/>
      <c r="U122" s="115"/>
      <c r="V122" s="115"/>
      <c r="W122" s="115"/>
      <c r="X122" s="115">
        <v>10.94</v>
      </c>
      <c r="Y122" s="115"/>
      <c r="Z122" s="115"/>
      <c r="AA122" s="115"/>
      <c r="AB122" s="115"/>
      <c r="AC122" s="115"/>
      <c r="AD122" s="115"/>
      <c r="AE122" s="115"/>
      <c r="AF122" s="115"/>
      <c r="AG122" s="115"/>
      <c r="AH122" s="115"/>
      <c r="AI122" s="115"/>
      <c r="AJ122" s="115"/>
      <c r="AK122" s="115"/>
      <c r="AL122" s="115"/>
    </row>
    <row r="123" spans="1:38" s="93" customFormat="1" x14ac:dyDescent="0.25">
      <c r="A123" s="110" t="s">
        <v>56</v>
      </c>
      <c r="B123" s="110">
        <f t="shared" si="22"/>
        <v>10.94</v>
      </c>
      <c r="C123" s="110">
        <f t="shared" si="23"/>
        <v>10.94</v>
      </c>
      <c r="D123" s="110">
        <f t="shared" si="24"/>
        <v>3.2819999999999996</v>
      </c>
      <c r="E123" s="110">
        <f t="shared" si="21"/>
        <v>204.53423999999998</v>
      </c>
      <c r="F123" s="84"/>
      <c r="G123" s="84"/>
      <c r="H123" s="115" t="s">
        <v>56</v>
      </c>
      <c r="I123" s="115"/>
      <c r="J123" s="115"/>
      <c r="K123" s="115"/>
      <c r="L123" s="115"/>
      <c r="M123" s="115"/>
      <c r="N123" s="115">
        <v>10.94</v>
      </c>
      <c r="O123" s="115"/>
      <c r="P123" s="115"/>
      <c r="Q123" s="115"/>
      <c r="R123" s="115"/>
      <c r="S123" s="115"/>
      <c r="T123" s="115"/>
      <c r="U123" s="115"/>
      <c r="V123" s="115"/>
      <c r="W123" s="115"/>
      <c r="X123" s="115">
        <v>10.94</v>
      </c>
      <c r="Y123" s="115"/>
      <c r="Z123" s="115"/>
      <c r="AA123" s="115"/>
      <c r="AB123" s="115"/>
      <c r="AC123" s="115"/>
      <c r="AD123" s="115"/>
      <c r="AE123" s="115"/>
      <c r="AF123" s="115"/>
      <c r="AG123" s="115"/>
      <c r="AH123" s="115"/>
      <c r="AI123" s="115"/>
      <c r="AJ123" s="115"/>
      <c r="AK123" s="115"/>
      <c r="AL123" s="115"/>
    </row>
    <row r="124" spans="1:38" s="93" customFormat="1" x14ac:dyDescent="0.25">
      <c r="A124" s="84"/>
      <c r="B124" s="84"/>
      <c r="C124" s="84"/>
      <c r="D124" s="84"/>
      <c r="E124" s="84"/>
      <c r="F124" s="84"/>
      <c r="G124" s="84"/>
    </row>
    <row r="125" spans="1:38" s="93" customFormat="1" x14ac:dyDescent="0.25">
      <c r="A125" s="84"/>
      <c r="B125" s="84"/>
      <c r="C125" s="84"/>
      <c r="D125" s="84"/>
      <c r="E125" s="84"/>
      <c r="F125" s="84"/>
      <c r="G125" s="84"/>
      <c r="H125" s="84" t="s">
        <v>81</v>
      </c>
      <c r="I125" s="84"/>
      <c r="J125" s="84"/>
      <c r="K125" s="84"/>
      <c r="L125" s="84"/>
      <c r="M125" s="84"/>
      <c r="N125" s="84"/>
      <c r="O125" s="84"/>
      <c r="P125" s="84"/>
      <c r="Q125" s="84"/>
      <c r="R125" s="84"/>
      <c r="S125" s="84"/>
      <c r="T125" s="84"/>
      <c r="U125" s="84"/>
      <c r="V125" s="84"/>
      <c r="W125" s="84"/>
      <c r="X125" s="84"/>
      <c r="Y125" s="84"/>
      <c r="Z125" s="84"/>
      <c r="AA125" s="84"/>
      <c r="AB125" s="84"/>
      <c r="AC125" s="84"/>
      <c r="AD125" s="84"/>
      <c r="AE125" s="84"/>
      <c r="AF125" s="84"/>
      <c r="AG125" s="84"/>
      <c r="AH125" s="84"/>
      <c r="AI125" s="84"/>
      <c r="AJ125" s="84"/>
      <c r="AK125" s="84"/>
      <c r="AL125" s="84"/>
    </row>
    <row r="126" spans="1:38" s="93" customFormat="1" x14ac:dyDescent="0.25">
      <c r="A126" s="84"/>
      <c r="B126" s="84"/>
      <c r="C126" s="84"/>
      <c r="D126" s="84"/>
      <c r="E126" s="84"/>
      <c r="F126" s="84"/>
      <c r="G126" s="84"/>
      <c r="H126" s="115"/>
      <c r="I126" s="115" t="s">
        <v>40</v>
      </c>
      <c r="J126" s="115" t="s">
        <v>40</v>
      </c>
      <c r="K126" s="115" t="s">
        <v>40</v>
      </c>
      <c r="L126" s="115" t="s">
        <v>40</v>
      </c>
      <c r="M126" s="115" t="s">
        <v>40</v>
      </c>
      <c r="N126" s="115" t="s">
        <v>40</v>
      </c>
      <c r="O126" s="115" t="s">
        <v>40</v>
      </c>
      <c r="P126" s="115" t="s">
        <v>40</v>
      </c>
      <c r="Q126" s="115" t="s">
        <v>40</v>
      </c>
      <c r="R126" s="115" t="s">
        <v>40</v>
      </c>
      <c r="S126" s="115" t="s">
        <v>41</v>
      </c>
      <c r="T126" s="115" t="s">
        <v>41</v>
      </c>
      <c r="U126" s="115" t="s">
        <v>41</v>
      </c>
      <c r="V126" s="115" t="s">
        <v>41</v>
      </c>
      <c r="W126" s="115" t="s">
        <v>41</v>
      </c>
      <c r="X126" s="115" t="s">
        <v>41</v>
      </c>
      <c r="Y126" s="115" t="s">
        <v>41</v>
      </c>
      <c r="Z126" s="115" t="s">
        <v>41</v>
      </c>
      <c r="AA126" s="115" t="s">
        <v>41</v>
      </c>
      <c r="AB126" s="115" t="s">
        <v>41</v>
      </c>
      <c r="AC126" s="115" t="s">
        <v>42</v>
      </c>
      <c r="AD126" s="115" t="s">
        <v>42</v>
      </c>
      <c r="AE126" s="115" t="s">
        <v>42</v>
      </c>
      <c r="AF126" s="115" t="s">
        <v>42</v>
      </c>
      <c r="AG126" s="115" t="s">
        <v>42</v>
      </c>
      <c r="AH126" s="115" t="s">
        <v>42</v>
      </c>
      <c r="AI126" s="115" t="s">
        <v>42</v>
      </c>
      <c r="AJ126" s="115" t="s">
        <v>42</v>
      </c>
      <c r="AK126" s="115" t="s">
        <v>42</v>
      </c>
      <c r="AL126" s="115" t="s">
        <v>42</v>
      </c>
    </row>
    <row r="127" spans="1:38" s="93" customFormat="1" ht="15.75" thickBot="1" x14ac:dyDescent="0.3">
      <c r="A127" s="84"/>
      <c r="B127" s="84"/>
      <c r="C127" s="84"/>
      <c r="D127" s="84"/>
      <c r="E127" s="84"/>
      <c r="F127" s="84"/>
      <c r="G127" s="84"/>
      <c r="H127" s="28" t="s">
        <v>4</v>
      </c>
      <c r="I127" s="28" t="s">
        <v>43</v>
      </c>
      <c r="J127" s="28" t="s">
        <v>44</v>
      </c>
      <c r="K127" s="28" t="s">
        <v>57</v>
      </c>
      <c r="L127" s="28" t="s">
        <v>50</v>
      </c>
      <c r="M127" s="28" t="s">
        <v>47</v>
      </c>
      <c r="N127" s="28" t="s">
        <v>48</v>
      </c>
      <c r="O127" s="28" t="s">
        <v>46</v>
      </c>
      <c r="P127" s="28" t="s">
        <v>51</v>
      </c>
      <c r="Q127" s="28" t="s">
        <v>49</v>
      </c>
      <c r="R127" s="28" t="s">
        <v>45</v>
      </c>
      <c r="S127" s="28" t="s">
        <v>43</v>
      </c>
      <c r="T127" s="28" t="s">
        <v>44</v>
      </c>
      <c r="U127" s="28" t="s">
        <v>57</v>
      </c>
      <c r="V127" s="28" t="s">
        <v>50</v>
      </c>
      <c r="W127" s="28" t="s">
        <v>47</v>
      </c>
      <c r="X127" s="28" t="s">
        <v>48</v>
      </c>
      <c r="Y127" s="28" t="s">
        <v>46</v>
      </c>
      <c r="Z127" s="28" t="s">
        <v>51</v>
      </c>
      <c r="AA127" s="28" t="s">
        <v>49</v>
      </c>
      <c r="AB127" s="28" t="s">
        <v>45</v>
      </c>
      <c r="AC127" s="28" t="s">
        <v>43</v>
      </c>
      <c r="AD127" s="28" t="s">
        <v>44</v>
      </c>
      <c r="AE127" s="28" t="s">
        <v>57</v>
      </c>
      <c r="AF127" s="28" t="s">
        <v>50</v>
      </c>
      <c r="AG127" s="28" t="s">
        <v>47</v>
      </c>
      <c r="AH127" s="28" t="s">
        <v>48</v>
      </c>
      <c r="AI127" s="28" t="s">
        <v>46</v>
      </c>
      <c r="AJ127" s="28" t="s">
        <v>51</v>
      </c>
      <c r="AK127" s="28" t="s">
        <v>49</v>
      </c>
      <c r="AL127" s="28" t="s">
        <v>45</v>
      </c>
    </row>
    <row r="128" spans="1:38" s="93" customFormat="1" x14ac:dyDescent="0.25">
      <c r="A128" s="84"/>
      <c r="B128" s="84"/>
      <c r="C128" s="84"/>
      <c r="D128" s="84"/>
      <c r="E128" s="84"/>
      <c r="F128" s="84"/>
      <c r="G128" s="84"/>
      <c r="H128" s="87" t="s">
        <v>9</v>
      </c>
      <c r="I128" s="87"/>
      <c r="J128" s="87"/>
      <c r="K128" s="87"/>
      <c r="L128" s="87"/>
      <c r="M128" s="87"/>
      <c r="N128" s="87"/>
      <c r="O128" s="87"/>
      <c r="P128" s="87"/>
      <c r="Q128" s="87"/>
      <c r="R128" s="87"/>
      <c r="S128" s="87"/>
      <c r="T128" s="87"/>
      <c r="U128" s="87"/>
      <c r="V128" s="87"/>
      <c r="W128" s="87"/>
      <c r="X128" s="87"/>
      <c r="Y128" s="87"/>
      <c r="Z128" s="87"/>
      <c r="AA128" s="87"/>
      <c r="AB128" s="87"/>
      <c r="AC128" s="87"/>
      <c r="AD128" s="87"/>
      <c r="AE128" s="87"/>
      <c r="AF128" s="87"/>
      <c r="AG128" s="87"/>
      <c r="AH128" s="87"/>
      <c r="AI128" s="87"/>
      <c r="AJ128" s="87"/>
      <c r="AK128" s="87"/>
      <c r="AL128" s="87"/>
    </row>
    <row r="129" spans="8:38" s="93" customFormat="1" x14ac:dyDescent="0.25">
      <c r="H129" s="115" t="s">
        <v>10</v>
      </c>
      <c r="I129" s="115">
        <v>288.39</v>
      </c>
      <c r="J129" s="115">
        <v>31.69</v>
      </c>
      <c r="K129" s="115"/>
      <c r="L129" s="115"/>
      <c r="M129" s="115"/>
      <c r="N129" s="115"/>
      <c r="O129" s="115"/>
      <c r="P129" s="115"/>
      <c r="Q129" s="115"/>
      <c r="R129" s="115"/>
      <c r="S129" s="115">
        <v>78.19</v>
      </c>
      <c r="T129" s="115">
        <v>21.07</v>
      </c>
      <c r="U129" s="115"/>
      <c r="V129" s="115"/>
      <c r="W129" s="115"/>
      <c r="X129" s="115"/>
      <c r="Y129" s="115"/>
      <c r="Z129" s="115"/>
      <c r="AA129" s="115"/>
      <c r="AB129" s="115"/>
      <c r="AC129" s="115"/>
      <c r="AD129" s="115"/>
      <c r="AE129" s="115"/>
      <c r="AF129" s="115"/>
      <c r="AG129" s="115"/>
      <c r="AH129" s="115"/>
      <c r="AI129" s="115"/>
      <c r="AJ129" s="115"/>
      <c r="AK129" s="115"/>
      <c r="AL129" s="115"/>
    </row>
    <row r="130" spans="8:38" s="93" customFormat="1" x14ac:dyDescent="0.25">
      <c r="H130" s="115" t="s">
        <v>11</v>
      </c>
      <c r="I130" s="115">
        <v>288.39</v>
      </c>
      <c r="J130" s="115">
        <v>31.69</v>
      </c>
      <c r="K130" s="115"/>
      <c r="L130" s="115"/>
      <c r="M130" s="115"/>
      <c r="N130" s="115"/>
      <c r="O130" s="115"/>
      <c r="P130" s="115"/>
      <c r="Q130" s="115"/>
      <c r="R130" s="115"/>
      <c r="S130" s="115">
        <v>78.19</v>
      </c>
      <c r="T130" s="115">
        <v>21.07</v>
      </c>
      <c r="U130" s="115"/>
      <c r="V130" s="115"/>
      <c r="W130" s="115"/>
      <c r="X130" s="115"/>
      <c r="Y130" s="115"/>
      <c r="Z130" s="115"/>
      <c r="AA130" s="115"/>
      <c r="AB130" s="115"/>
      <c r="AC130" s="115"/>
      <c r="AD130" s="115"/>
      <c r="AE130" s="115"/>
      <c r="AF130" s="115"/>
      <c r="AG130" s="115"/>
      <c r="AH130" s="115"/>
      <c r="AI130" s="115"/>
      <c r="AJ130" s="115"/>
      <c r="AK130" s="115"/>
      <c r="AL130" s="115"/>
    </row>
    <row r="131" spans="8:38" s="93" customFormat="1" x14ac:dyDescent="0.25">
      <c r="H131" s="115" t="s">
        <v>12</v>
      </c>
      <c r="I131" s="115"/>
      <c r="J131" s="115"/>
      <c r="K131" s="115"/>
      <c r="L131" s="115"/>
      <c r="M131" s="115"/>
      <c r="N131" s="115"/>
      <c r="O131" s="115"/>
      <c r="P131" s="115"/>
      <c r="Q131" s="115"/>
      <c r="R131" s="115"/>
      <c r="S131" s="115"/>
      <c r="T131" s="115"/>
      <c r="U131" s="115"/>
      <c r="V131" s="115"/>
      <c r="W131" s="115"/>
      <c r="X131" s="115"/>
      <c r="Y131" s="115"/>
      <c r="Z131" s="115"/>
      <c r="AA131" s="115"/>
      <c r="AB131" s="115"/>
      <c r="AC131" s="115"/>
      <c r="AD131" s="115"/>
      <c r="AE131" s="115"/>
      <c r="AF131" s="115"/>
      <c r="AG131" s="115"/>
      <c r="AH131" s="115"/>
      <c r="AI131" s="115"/>
      <c r="AJ131" s="115"/>
      <c r="AK131" s="115"/>
      <c r="AL131" s="115"/>
    </row>
    <row r="132" spans="8:38" s="93" customFormat="1" x14ac:dyDescent="0.25">
      <c r="H132" s="115" t="s">
        <v>13</v>
      </c>
      <c r="I132" s="115"/>
      <c r="J132" s="115"/>
      <c r="K132" s="115"/>
      <c r="L132" s="115"/>
      <c r="M132" s="115"/>
      <c r="N132" s="115"/>
      <c r="O132" s="115"/>
      <c r="P132" s="115"/>
      <c r="Q132" s="115"/>
      <c r="R132" s="115"/>
      <c r="S132" s="115"/>
      <c r="T132" s="115"/>
      <c r="U132" s="115"/>
      <c r="V132" s="115"/>
      <c r="W132" s="115"/>
      <c r="X132" s="115"/>
      <c r="Y132" s="115"/>
      <c r="Z132" s="115"/>
      <c r="AA132" s="115"/>
      <c r="AB132" s="115"/>
      <c r="AC132" s="115"/>
      <c r="AD132" s="115"/>
      <c r="AE132" s="115"/>
      <c r="AF132" s="115"/>
      <c r="AG132" s="115"/>
      <c r="AH132" s="115"/>
      <c r="AI132" s="115"/>
      <c r="AJ132" s="115"/>
      <c r="AK132" s="115"/>
      <c r="AL132" s="115"/>
    </row>
    <row r="133" spans="8:38" s="93" customFormat="1" x14ac:dyDescent="0.25">
      <c r="H133" s="115" t="s">
        <v>52</v>
      </c>
      <c r="I133" s="115"/>
      <c r="J133" s="115"/>
      <c r="K133" s="115"/>
      <c r="L133" s="115"/>
      <c r="M133" s="115"/>
      <c r="N133" s="115"/>
      <c r="O133" s="115"/>
      <c r="P133" s="115"/>
      <c r="Q133" s="115"/>
      <c r="R133" s="115"/>
      <c r="S133" s="115"/>
      <c r="T133" s="115"/>
      <c r="U133" s="115"/>
      <c r="V133" s="115"/>
      <c r="W133" s="115"/>
      <c r="X133" s="115"/>
      <c r="Y133" s="115"/>
      <c r="Z133" s="115"/>
      <c r="AA133" s="115"/>
      <c r="AB133" s="115"/>
      <c r="AC133" s="115"/>
      <c r="AD133" s="115"/>
      <c r="AE133" s="115"/>
      <c r="AF133" s="115"/>
      <c r="AG133" s="115"/>
      <c r="AH133" s="115"/>
      <c r="AI133" s="115"/>
      <c r="AJ133" s="115"/>
      <c r="AK133" s="115"/>
      <c r="AL133" s="115"/>
    </row>
    <row r="134" spans="8:38" s="93" customFormat="1" x14ac:dyDescent="0.25">
      <c r="H134" s="115" t="s">
        <v>14</v>
      </c>
      <c r="I134" s="115"/>
      <c r="J134" s="115"/>
      <c r="K134" s="115"/>
      <c r="L134" s="115"/>
      <c r="M134" s="115"/>
      <c r="N134" s="115"/>
      <c r="O134" s="115"/>
      <c r="P134" s="115"/>
      <c r="Q134" s="115"/>
      <c r="R134" s="115"/>
      <c r="S134" s="115"/>
      <c r="T134" s="115"/>
      <c r="U134" s="115"/>
      <c r="V134" s="115"/>
      <c r="W134" s="115"/>
      <c r="X134" s="115"/>
      <c r="Y134" s="115"/>
      <c r="Z134" s="115"/>
      <c r="AA134" s="115"/>
      <c r="AB134" s="115"/>
      <c r="AC134" s="115"/>
      <c r="AD134" s="115"/>
      <c r="AE134" s="115"/>
      <c r="AF134" s="115"/>
      <c r="AG134" s="115"/>
      <c r="AH134" s="115"/>
      <c r="AI134" s="115"/>
      <c r="AJ134" s="115"/>
      <c r="AK134" s="115"/>
      <c r="AL134" s="115"/>
    </row>
    <row r="135" spans="8:38" s="93" customFormat="1" x14ac:dyDescent="0.25">
      <c r="H135" s="115" t="s">
        <v>15</v>
      </c>
      <c r="I135" s="115"/>
      <c r="J135" s="115"/>
      <c r="K135" s="115"/>
      <c r="L135" s="115"/>
      <c r="M135" s="115"/>
      <c r="N135" s="115"/>
      <c r="O135" s="115"/>
      <c r="P135" s="115"/>
      <c r="Q135" s="115"/>
      <c r="R135" s="115"/>
      <c r="S135" s="115"/>
      <c r="T135" s="115"/>
      <c r="U135" s="115"/>
      <c r="V135" s="115"/>
      <c r="W135" s="115"/>
      <c r="X135" s="115"/>
      <c r="Y135" s="115"/>
      <c r="Z135" s="115"/>
      <c r="AA135" s="115"/>
      <c r="AB135" s="115"/>
      <c r="AC135" s="115"/>
      <c r="AD135" s="115"/>
      <c r="AE135" s="115"/>
      <c r="AF135" s="115"/>
      <c r="AG135" s="115"/>
      <c r="AH135" s="115"/>
      <c r="AI135" s="115"/>
      <c r="AJ135" s="115"/>
      <c r="AK135" s="115"/>
      <c r="AL135" s="115"/>
    </row>
    <row r="136" spans="8:38" s="93" customFormat="1" x14ac:dyDescent="0.25">
      <c r="H136" s="115" t="s">
        <v>16</v>
      </c>
      <c r="I136" s="115"/>
      <c r="J136" s="115"/>
      <c r="K136" s="115"/>
      <c r="L136" s="115"/>
      <c r="M136" s="115"/>
      <c r="N136" s="115"/>
      <c r="O136" s="115"/>
      <c r="P136" s="115"/>
      <c r="Q136" s="115"/>
      <c r="R136" s="115"/>
      <c r="S136" s="115"/>
      <c r="T136" s="115"/>
      <c r="U136" s="115"/>
      <c r="V136" s="115"/>
      <c r="W136" s="115"/>
      <c r="X136" s="115"/>
      <c r="Y136" s="115"/>
      <c r="Z136" s="115"/>
      <c r="AA136" s="115"/>
      <c r="AB136" s="115"/>
      <c r="AC136" s="115"/>
      <c r="AD136" s="115"/>
      <c r="AE136" s="115"/>
      <c r="AF136" s="115"/>
      <c r="AG136" s="115"/>
      <c r="AH136" s="115"/>
      <c r="AI136" s="115"/>
      <c r="AJ136" s="115"/>
      <c r="AK136" s="115"/>
      <c r="AL136" s="115"/>
    </row>
    <row r="137" spans="8:38" s="93" customFormat="1" x14ac:dyDescent="0.25">
      <c r="H137" s="115" t="s">
        <v>24</v>
      </c>
      <c r="I137" s="115"/>
      <c r="J137" s="115"/>
      <c r="K137" s="115"/>
      <c r="L137" s="115"/>
      <c r="M137" s="115"/>
      <c r="N137" s="115"/>
      <c r="O137" s="115"/>
      <c r="P137" s="115"/>
      <c r="Q137" s="115"/>
      <c r="R137" s="115"/>
      <c r="S137" s="115"/>
      <c r="T137" s="115"/>
      <c r="U137" s="115"/>
      <c r="V137" s="115"/>
      <c r="W137" s="115"/>
      <c r="X137" s="115"/>
      <c r="Y137" s="115"/>
      <c r="Z137" s="115"/>
      <c r="AA137" s="115"/>
      <c r="AB137" s="115"/>
      <c r="AC137" s="115"/>
      <c r="AD137" s="115"/>
      <c r="AE137" s="115"/>
      <c r="AF137" s="115"/>
      <c r="AG137" s="115"/>
      <c r="AH137" s="115"/>
      <c r="AI137" s="115"/>
      <c r="AJ137" s="115"/>
      <c r="AK137" s="115"/>
      <c r="AL137" s="115"/>
    </row>
    <row r="138" spans="8:38" s="93" customFormat="1" x14ac:dyDescent="0.25">
      <c r="H138" s="115" t="s">
        <v>53</v>
      </c>
      <c r="I138" s="115"/>
      <c r="J138" s="115"/>
      <c r="K138" s="115"/>
      <c r="L138" s="115"/>
      <c r="M138" s="115"/>
      <c r="N138" s="115"/>
      <c r="O138" s="115"/>
      <c r="P138" s="115"/>
      <c r="Q138" s="115"/>
      <c r="R138" s="115"/>
      <c r="S138" s="115"/>
      <c r="T138" s="115"/>
      <c r="U138" s="115"/>
      <c r="V138" s="115"/>
      <c r="W138" s="115"/>
      <c r="X138" s="115"/>
      <c r="Y138" s="115"/>
      <c r="Z138" s="115"/>
      <c r="AA138" s="115"/>
      <c r="AB138" s="115"/>
      <c r="AC138" s="115"/>
      <c r="AD138" s="115"/>
      <c r="AE138" s="115"/>
      <c r="AF138" s="115"/>
      <c r="AG138" s="115"/>
      <c r="AH138" s="115"/>
      <c r="AI138" s="115"/>
      <c r="AJ138" s="115"/>
      <c r="AK138" s="115"/>
      <c r="AL138" s="115"/>
    </row>
    <row r="139" spans="8:38" s="93" customFormat="1" x14ac:dyDescent="0.25">
      <c r="H139" s="115" t="s">
        <v>54</v>
      </c>
      <c r="I139" s="115"/>
      <c r="J139" s="115"/>
      <c r="K139" s="115"/>
      <c r="L139" s="115"/>
      <c r="M139" s="115"/>
      <c r="N139" s="115"/>
      <c r="O139" s="115"/>
      <c r="P139" s="115"/>
      <c r="Q139" s="115"/>
      <c r="R139" s="115"/>
      <c r="S139" s="115"/>
      <c r="T139" s="115"/>
      <c r="U139" s="115"/>
      <c r="V139" s="115"/>
      <c r="W139" s="115"/>
      <c r="X139" s="115"/>
      <c r="Y139" s="115"/>
      <c r="Z139" s="115"/>
      <c r="AA139" s="115"/>
      <c r="AB139" s="115"/>
      <c r="AC139" s="115"/>
      <c r="AD139" s="115"/>
      <c r="AE139" s="115"/>
      <c r="AF139" s="115"/>
      <c r="AG139" s="115"/>
      <c r="AH139" s="115"/>
      <c r="AI139" s="115"/>
      <c r="AJ139" s="115"/>
      <c r="AK139" s="115"/>
      <c r="AL139" s="115"/>
    </row>
    <row r="140" spans="8:38" s="93" customFormat="1" x14ac:dyDescent="0.25">
      <c r="H140" s="115" t="s">
        <v>55</v>
      </c>
      <c r="I140" s="115"/>
      <c r="J140" s="115"/>
      <c r="K140" s="115"/>
      <c r="L140" s="115"/>
      <c r="M140" s="115"/>
      <c r="N140" s="115"/>
      <c r="O140" s="115"/>
      <c r="P140" s="115"/>
      <c r="Q140" s="115"/>
      <c r="R140" s="115"/>
      <c r="S140" s="115"/>
      <c r="T140" s="115"/>
      <c r="U140" s="115"/>
      <c r="V140" s="115"/>
      <c r="W140" s="115"/>
      <c r="X140" s="115"/>
      <c r="Y140" s="115"/>
      <c r="Z140" s="115"/>
      <c r="AA140" s="115"/>
      <c r="AB140" s="115"/>
      <c r="AC140" s="115"/>
      <c r="AD140" s="115"/>
      <c r="AE140" s="115"/>
      <c r="AF140" s="115"/>
      <c r="AG140" s="115"/>
      <c r="AH140" s="115"/>
      <c r="AI140" s="115"/>
      <c r="AJ140" s="115"/>
      <c r="AK140" s="115"/>
      <c r="AL140" s="115"/>
    </row>
    <row r="141" spans="8:38" s="93" customFormat="1" x14ac:dyDescent="0.25">
      <c r="H141" s="115" t="s">
        <v>56</v>
      </c>
      <c r="I141" s="115"/>
      <c r="J141" s="115"/>
      <c r="K141" s="115"/>
      <c r="L141" s="115"/>
      <c r="M141" s="115"/>
      <c r="N141" s="115"/>
      <c r="O141" s="115"/>
      <c r="P141" s="115"/>
      <c r="Q141" s="115"/>
      <c r="R141" s="115"/>
      <c r="S141" s="115"/>
      <c r="T141" s="115"/>
      <c r="U141" s="115"/>
      <c r="V141" s="115"/>
      <c r="W141" s="115"/>
      <c r="X141" s="115"/>
      <c r="Y141" s="115"/>
      <c r="Z141" s="115"/>
      <c r="AA141" s="115"/>
      <c r="AB141" s="115"/>
      <c r="AC141" s="115"/>
      <c r="AD141" s="115"/>
      <c r="AE141" s="115"/>
      <c r="AF141" s="115"/>
      <c r="AG141" s="115"/>
      <c r="AH141" s="115"/>
      <c r="AI141" s="115"/>
      <c r="AJ141" s="115"/>
      <c r="AK141" s="115"/>
      <c r="AL141" s="115"/>
    </row>
  </sheetData>
  <mergeCells count="6">
    <mergeCell ref="A108:E108"/>
    <mergeCell ref="A17:E17"/>
    <mergeCell ref="A35:E35"/>
    <mergeCell ref="A53:E53"/>
    <mergeCell ref="A71:E71"/>
    <mergeCell ref="A89:E89"/>
  </mergeCells>
  <pageMargins left="0.7" right="0.7" top="0.75" bottom="0.75" header="0.3" footer="0.3"/>
  <pageSetup paperSize="8" scale="60" orientation="landscape" r:id="rId1"/>
  <colBreaks count="1" manualBreakCount="1">
    <brk id="39" min="33" max="103"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BS141"/>
  <sheetViews>
    <sheetView view="pageBreakPreview" zoomScale="60" zoomScaleNormal="25" workbookViewId="0">
      <selection activeCell="A16" sqref="A16"/>
    </sheetView>
  </sheetViews>
  <sheetFormatPr defaultColWidth="8.85546875" defaultRowHeight="15" x14ac:dyDescent="0.25"/>
  <cols>
    <col min="1" max="1" width="38.7109375" style="82" customWidth="1"/>
    <col min="2" max="6" width="15.7109375" style="82" customWidth="1"/>
    <col min="7" max="7" width="13.5703125" style="82" customWidth="1"/>
    <col min="8" max="25" width="10.7109375" style="82" customWidth="1"/>
    <col min="26" max="38" width="8.85546875" style="82"/>
    <col min="39" max="40" width="11.85546875" style="17" customWidth="1"/>
    <col min="41" max="41" width="8.85546875" style="82"/>
    <col min="42" max="42" width="10.140625" style="82" customWidth="1"/>
    <col min="43" max="43" width="10.7109375" style="82" customWidth="1"/>
    <col min="44" max="44" width="9" style="82" customWidth="1"/>
    <col min="45" max="16384" width="8.85546875" style="82"/>
  </cols>
  <sheetData>
    <row r="1" spans="1:6" x14ac:dyDescent="0.25">
      <c r="A1" s="14" t="s">
        <v>65</v>
      </c>
    </row>
    <row r="2" spans="1:6" x14ac:dyDescent="0.25">
      <c r="A2" s="14" t="s">
        <v>64</v>
      </c>
    </row>
    <row r="3" spans="1:6" x14ac:dyDescent="0.25">
      <c r="A3" s="14"/>
    </row>
    <row r="4" spans="1:6" x14ac:dyDescent="0.25">
      <c r="A4" s="82" t="s">
        <v>77</v>
      </c>
      <c r="B4" s="82">
        <v>85.8</v>
      </c>
      <c r="D4" s="82" t="s">
        <v>62</v>
      </c>
    </row>
    <row r="5" spans="1:6" x14ac:dyDescent="0.25">
      <c r="A5" s="7" t="s">
        <v>3</v>
      </c>
      <c r="B5" s="15">
        <f>Assumptions!B5</f>
        <v>62.32</v>
      </c>
      <c r="C5" s="11"/>
      <c r="D5" s="11" t="s">
        <v>59</v>
      </c>
      <c r="E5" s="82" t="s">
        <v>58</v>
      </c>
      <c r="F5" s="82" t="s">
        <v>60</v>
      </c>
    </row>
    <row r="6" spans="1:6" x14ac:dyDescent="0.25">
      <c r="A6" s="8" t="s">
        <v>2</v>
      </c>
      <c r="B6" s="15">
        <f>Assumptions!B6</f>
        <v>0.1</v>
      </c>
      <c r="C6" s="13"/>
      <c r="D6" s="13"/>
    </row>
    <row r="7" spans="1:6" x14ac:dyDescent="0.25">
      <c r="A7" s="8" t="s">
        <v>1</v>
      </c>
      <c r="B7" s="15">
        <f>Assumptions!B7</f>
        <v>40</v>
      </c>
      <c r="C7" s="12"/>
      <c r="D7" s="12"/>
      <c r="E7" s="82" t="s">
        <v>59</v>
      </c>
      <c r="F7" s="82" t="s">
        <v>61</v>
      </c>
    </row>
    <row r="8" spans="1:6" x14ac:dyDescent="0.25">
      <c r="A8" s="8" t="s">
        <v>23</v>
      </c>
      <c r="B8" s="15">
        <f>Assumptions!B8</f>
        <v>0.3</v>
      </c>
      <c r="C8" s="10"/>
      <c r="D8" s="10"/>
    </row>
    <row r="9" spans="1:6" x14ac:dyDescent="0.25">
      <c r="A9" s="8" t="s">
        <v>22</v>
      </c>
      <c r="B9" s="15">
        <f>Assumptions!B9</f>
        <v>0.7</v>
      </c>
      <c r="C9" s="10"/>
      <c r="D9" s="10"/>
    </row>
    <row r="10" spans="1:6" x14ac:dyDescent="0.25">
      <c r="A10" s="8" t="s">
        <v>30</v>
      </c>
      <c r="B10" s="15">
        <f>Assumptions!B10</f>
        <v>0.25</v>
      </c>
      <c r="C10" s="10"/>
      <c r="D10" s="10"/>
    </row>
    <row r="11" spans="1:6" x14ac:dyDescent="0.25">
      <c r="A11" s="8" t="s">
        <v>31</v>
      </c>
      <c r="B11" s="15">
        <f>Assumptions!B11</f>
        <v>0.25</v>
      </c>
      <c r="C11" s="2"/>
      <c r="D11" s="2"/>
    </row>
    <row r="12" spans="1:6" x14ac:dyDescent="0.25">
      <c r="A12" s="8" t="s">
        <v>32</v>
      </c>
      <c r="B12" s="15">
        <f>Assumptions!B12</f>
        <v>0.25</v>
      </c>
      <c r="C12" s="2"/>
      <c r="D12" s="2"/>
    </row>
    <row r="13" spans="1:6" x14ac:dyDescent="0.25">
      <c r="A13" s="9" t="s">
        <v>33</v>
      </c>
      <c r="B13" s="15">
        <f>Assumptions!B13</f>
        <v>0.25</v>
      </c>
      <c r="C13" s="2"/>
      <c r="D13" s="2"/>
    </row>
    <row r="14" spans="1:6" x14ac:dyDescent="0.25">
      <c r="A14" s="25"/>
      <c r="B14" s="24"/>
      <c r="C14" s="2"/>
      <c r="D14" s="2"/>
    </row>
    <row r="15" spans="1:6" x14ac:dyDescent="0.25">
      <c r="A15" s="17"/>
      <c r="B15" s="5"/>
      <c r="C15" s="2"/>
      <c r="D15" s="2"/>
    </row>
    <row r="16" spans="1:6" x14ac:dyDescent="0.25">
      <c r="A16" s="20"/>
    </row>
    <row r="17" spans="1:46" x14ac:dyDescent="0.25">
      <c r="A17" s="226" t="s">
        <v>6</v>
      </c>
      <c r="B17" s="226"/>
      <c r="C17" s="226"/>
      <c r="D17" s="226"/>
      <c r="E17" s="226"/>
    </row>
    <row r="18" spans="1:46" s="16" customFormat="1" ht="45" x14ac:dyDescent="0.25">
      <c r="A18" s="21" t="s">
        <v>4</v>
      </c>
      <c r="B18" s="22" t="s">
        <v>17</v>
      </c>
      <c r="C18" s="22" t="s">
        <v>5</v>
      </c>
      <c r="D18" s="6" t="s">
        <v>0</v>
      </c>
      <c r="E18" s="22" t="s">
        <v>18</v>
      </c>
      <c r="F18" s="34" t="s">
        <v>76</v>
      </c>
      <c r="G18" s="35" t="s">
        <v>78</v>
      </c>
      <c r="H18" s="36"/>
      <c r="I18" s="32" t="s">
        <v>79</v>
      </c>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82"/>
      <c r="AI18" s="82"/>
      <c r="AJ18" s="82"/>
      <c r="AK18" s="82"/>
      <c r="AL18" s="82"/>
      <c r="AM18" s="17"/>
      <c r="AN18" s="17"/>
      <c r="AO18" s="82"/>
      <c r="AP18" s="82"/>
      <c r="AQ18" s="82"/>
      <c r="AR18" s="82"/>
      <c r="AS18" s="82"/>
      <c r="AT18" s="82"/>
    </row>
    <row r="19" spans="1:46" s="16" customFormat="1" x14ac:dyDescent="0.25">
      <c r="A19" s="23" t="s">
        <v>9</v>
      </c>
      <c r="B19" s="31">
        <f>B55</f>
        <v>175.61999999999998</v>
      </c>
      <c r="C19" s="31">
        <f>C55</f>
        <v>902.91999999999985</v>
      </c>
      <c r="D19" s="31">
        <f>$B$10*D37+$B$11*D55+$B$12*D73+$B$13*D91</f>
        <v>289.39599999999996</v>
      </c>
      <c r="E19" s="3">
        <f t="shared" ref="E19:E32" si="0">D19*$B$5/1000</f>
        <v>18.035158719999995</v>
      </c>
      <c r="F19" s="4">
        <f>($B$8*F37+$B$9*G37)*$B$10+($B$8*F55+$B$9*G55)*$B$11+($B$8*F73+$B$9*G73)*$B$12+($B$8*F91+$B$9*G91)*$B$13</f>
        <v>0</v>
      </c>
      <c r="G19" s="33">
        <f>F19*$B$4/1000</f>
        <v>0</v>
      </c>
      <c r="H19" s="82"/>
      <c r="I19" s="82"/>
      <c r="J19" s="82"/>
      <c r="K19" s="82"/>
      <c r="L19" s="82"/>
      <c r="M19" s="82"/>
      <c r="N19" s="82"/>
      <c r="O19" s="82"/>
      <c r="P19" s="82"/>
      <c r="Q19" s="82"/>
      <c r="R19" s="82"/>
      <c r="S19" s="82"/>
      <c r="T19" s="82"/>
      <c r="U19" s="82"/>
      <c r="V19" s="82"/>
      <c r="W19" s="82"/>
      <c r="X19" s="82"/>
      <c r="Y19" s="82"/>
      <c r="Z19" s="82"/>
      <c r="AA19" s="82"/>
      <c r="AB19" s="82"/>
      <c r="AC19" s="82"/>
      <c r="AD19" s="82"/>
      <c r="AE19" s="82"/>
      <c r="AF19" s="82"/>
      <c r="AG19" s="82"/>
      <c r="AH19" s="82"/>
      <c r="AI19" s="82"/>
      <c r="AJ19" s="82"/>
      <c r="AK19" s="82"/>
      <c r="AL19" s="82"/>
      <c r="AM19" s="17"/>
      <c r="AN19" s="17"/>
      <c r="AO19" s="82"/>
      <c r="AP19" s="82"/>
      <c r="AQ19" s="82"/>
      <c r="AR19" s="82"/>
      <c r="AS19" s="82"/>
      <c r="AT19" s="82"/>
    </row>
    <row r="20" spans="1:46" s="16" customFormat="1" x14ac:dyDescent="0.25">
      <c r="A20" s="23" t="s">
        <v>10</v>
      </c>
      <c r="B20" s="31">
        <f t="shared" ref="B20:C32" si="1">B56</f>
        <v>207.1</v>
      </c>
      <c r="C20" s="31">
        <f t="shared" si="1"/>
        <v>985.37</v>
      </c>
      <c r="D20" s="31">
        <f t="shared" ref="D20:D32" si="2">$B$10*D38+$B$11*D56+$B$12*D74+$B$13*D92</f>
        <v>328.89949999999999</v>
      </c>
      <c r="E20" s="3">
        <f t="shared" si="0"/>
        <v>20.497016840000001</v>
      </c>
      <c r="F20" s="4">
        <f t="shared" ref="F20:F21" si="3">($B$8*F38+$B$9*G38)*$B$10+($B$8*F56+$B$9*G56)*$B$11+($B$8*F74+$B$9*G74)*$B$12+($B$8*F92+$B$9*G92)*$B$13</f>
        <v>0</v>
      </c>
      <c r="G20" s="33">
        <f t="shared" ref="G20:G32" si="4">F20*$B$4/1000</f>
        <v>0</v>
      </c>
      <c r="H20" s="82"/>
      <c r="I20" s="82"/>
      <c r="J20" s="82"/>
      <c r="K20" s="82"/>
      <c r="L20" s="82"/>
      <c r="M20" s="82"/>
      <c r="N20" s="82"/>
      <c r="O20" s="82"/>
      <c r="P20" s="82"/>
      <c r="Q20" s="82"/>
      <c r="R20" s="82"/>
      <c r="S20" s="82"/>
      <c r="T20" s="82"/>
      <c r="U20" s="82"/>
      <c r="V20" s="82"/>
      <c r="W20" s="82"/>
      <c r="X20" s="82"/>
      <c r="Y20" s="82"/>
      <c r="Z20" s="82"/>
      <c r="AA20" s="82"/>
      <c r="AB20" s="82"/>
      <c r="AC20" s="82"/>
      <c r="AD20" s="82"/>
      <c r="AE20" s="82"/>
      <c r="AF20" s="82"/>
      <c r="AG20" s="82"/>
      <c r="AH20" s="82"/>
      <c r="AI20" s="82"/>
      <c r="AJ20" s="82"/>
      <c r="AK20" s="82"/>
      <c r="AL20" s="82"/>
      <c r="AM20" s="17"/>
      <c r="AN20" s="17"/>
      <c r="AO20" s="82"/>
      <c r="AP20" s="82"/>
      <c r="AQ20" s="82"/>
      <c r="AR20" s="82"/>
      <c r="AS20" s="82"/>
      <c r="AT20" s="82"/>
    </row>
    <row r="21" spans="1:46" s="16" customFormat="1" x14ac:dyDescent="0.25">
      <c r="A21" s="23" t="s">
        <v>11</v>
      </c>
      <c r="B21" s="31">
        <f t="shared" si="1"/>
        <v>237.82</v>
      </c>
      <c r="C21" s="31">
        <f t="shared" si="1"/>
        <v>1149.9299999999998</v>
      </c>
      <c r="D21" s="31">
        <f t="shared" si="2"/>
        <v>209.16025000000002</v>
      </c>
      <c r="E21" s="3">
        <f t="shared" si="0"/>
        <v>13.034866780000002</v>
      </c>
      <c r="F21" s="4">
        <f t="shared" si="3"/>
        <v>0</v>
      </c>
      <c r="G21" s="33">
        <f t="shared" si="4"/>
        <v>0</v>
      </c>
      <c r="H21" s="82"/>
      <c r="I21" s="82"/>
      <c r="J21" s="82"/>
      <c r="K21" s="82"/>
      <c r="L21" s="82"/>
      <c r="M21" s="82"/>
      <c r="N21" s="82"/>
      <c r="O21" s="82"/>
      <c r="P21" s="82"/>
      <c r="Q21" s="82"/>
      <c r="R21" s="82"/>
      <c r="S21" s="82"/>
      <c r="T21" s="82"/>
      <c r="U21" s="82"/>
      <c r="V21" s="82"/>
      <c r="W21" s="82"/>
      <c r="X21" s="82"/>
      <c r="Y21" s="82"/>
      <c r="Z21" s="82"/>
      <c r="AA21" s="82"/>
      <c r="AB21" s="82"/>
      <c r="AC21" s="82"/>
      <c r="AD21" s="82"/>
      <c r="AE21" s="82"/>
      <c r="AF21" s="82"/>
      <c r="AG21" s="82"/>
      <c r="AH21" s="82"/>
      <c r="AI21" s="82"/>
      <c r="AJ21" s="82"/>
      <c r="AK21" s="82"/>
      <c r="AL21" s="82"/>
      <c r="AM21" s="17"/>
      <c r="AN21" s="17"/>
      <c r="AO21" s="82"/>
      <c r="AP21" s="82"/>
      <c r="AQ21" s="82"/>
      <c r="AR21" s="82"/>
      <c r="AS21" s="82"/>
      <c r="AT21" s="82"/>
    </row>
    <row r="22" spans="1:46" s="16" customFormat="1" x14ac:dyDescent="0.25">
      <c r="A22" s="23" t="s">
        <v>12</v>
      </c>
      <c r="B22" s="31">
        <f t="shared" si="1"/>
        <v>45.33</v>
      </c>
      <c r="C22" s="31">
        <f t="shared" si="1"/>
        <v>102.69</v>
      </c>
      <c r="D22" s="31">
        <f t="shared" si="2"/>
        <v>8.0504999999999995</v>
      </c>
      <c r="E22" s="3">
        <f t="shared" si="0"/>
        <v>0.50170716000000004</v>
      </c>
      <c r="F22" s="4"/>
      <c r="G22" s="33">
        <f t="shared" si="4"/>
        <v>0</v>
      </c>
      <c r="H22" s="82"/>
      <c r="I22" s="82"/>
      <c r="J22" s="82"/>
      <c r="K22" s="82"/>
      <c r="L22" s="82"/>
      <c r="M22" s="82"/>
      <c r="N22" s="82"/>
      <c r="O22" s="82"/>
      <c r="P22" s="82"/>
      <c r="Q22" s="82"/>
      <c r="R22" s="82"/>
      <c r="S22" s="82"/>
      <c r="T22" s="82"/>
      <c r="U22" s="82"/>
      <c r="V22" s="82"/>
      <c r="W22" s="82"/>
      <c r="X22" s="82"/>
      <c r="Y22" s="82"/>
      <c r="Z22" s="82"/>
      <c r="AA22" s="82"/>
      <c r="AB22" s="82"/>
      <c r="AC22" s="82"/>
      <c r="AD22" s="82"/>
      <c r="AE22" s="82"/>
      <c r="AF22" s="82"/>
      <c r="AG22" s="82"/>
      <c r="AH22" s="82"/>
      <c r="AI22" s="82"/>
      <c r="AJ22" s="82"/>
      <c r="AK22" s="82"/>
      <c r="AL22" s="82"/>
      <c r="AM22" s="17"/>
      <c r="AN22" s="17"/>
      <c r="AO22" s="82"/>
      <c r="AP22" s="82"/>
      <c r="AQ22" s="82"/>
      <c r="AR22" s="82"/>
      <c r="AS22" s="82"/>
      <c r="AT22" s="82"/>
    </row>
    <row r="23" spans="1:46" s="16" customFormat="1" x14ac:dyDescent="0.25">
      <c r="A23" s="23" t="s">
        <v>13</v>
      </c>
      <c r="B23" s="31">
        <f t="shared" si="1"/>
        <v>57.31</v>
      </c>
      <c r="C23" s="31">
        <f t="shared" si="1"/>
        <v>152.56</v>
      </c>
      <c r="D23" s="31">
        <f t="shared" si="2"/>
        <v>12.357750000000001</v>
      </c>
      <c r="E23" s="3">
        <f t="shared" si="0"/>
        <v>0.77013498000000002</v>
      </c>
      <c r="F23" s="4"/>
      <c r="G23" s="33">
        <f t="shared" si="4"/>
        <v>0</v>
      </c>
      <c r="H23" s="82"/>
      <c r="I23" s="82"/>
      <c r="J23" s="82"/>
      <c r="K23" s="82"/>
      <c r="L23" s="82"/>
      <c r="M23" s="82"/>
      <c r="N23" s="82"/>
      <c r="O23" s="82"/>
      <c r="P23" s="82"/>
      <c r="Q23" s="82"/>
      <c r="R23" s="82"/>
      <c r="S23" s="82"/>
      <c r="T23" s="82"/>
      <c r="U23" s="82"/>
      <c r="V23" s="82"/>
      <c r="W23" s="82"/>
      <c r="X23" s="82"/>
      <c r="Y23" s="82"/>
      <c r="Z23" s="82"/>
      <c r="AA23" s="82"/>
      <c r="AB23" s="82"/>
      <c r="AC23" s="82"/>
      <c r="AD23" s="82"/>
      <c r="AE23" s="82"/>
      <c r="AF23" s="82"/>
      <c r="AG23" s="82"/>
      <c r="AH23" s="82"/>
      <c r="AI23" s="82"/>
      <c r="AJ23" s="82"/>
      <c r="AK23" s="82"/>
      <c r="AL23" s="82"/>
      <c r="AM23" s="17"/>
      <c r="AN23" s="17"/>
      <c r="AO23" s="82"/>
      <c r="AP23" s="82"/>
      <c r="AQ23" s="82"/>
      <c r="AR23" s="82"/>
      <c r="AS23" s="82"/>
      <c r="AT23" s="82"/>
    </row>
    <row r="24" spans="1:46" s="16" customFormat="1" x14ac:dyDescent="0.25">
      <c r="A24" s="23" t="s">
        <v>52</v>
      </c>
      <c r="B24" s="31">
        <f t="shared" si="1"/>
        <v>71.92</v>
      </c>
      <c r="C24" s="31">
        <f t="shared" si="1"/>
        <v>204.45</v>
      </c>
      <c r="D24" s="31">
        <f t="shared" si="2"/>
        <v>16.745999999999999</v>
      </c>
      <c r="E24" s="3">
        <f t="shared" si="0"/>
        <v>1.04361072</v>
      </c>
      <c r="F24" s="4"/>
      <c r="G24" s="33">
        <f t="shared" si="4"/>
        <v>0</v>
      </c>
      <c r="H24" s="82"/>
      <c r="I24" s="82"/>
      <c r="J24" s="82"/>
      <c r="K24" s="82"/>
      <c r="L24" s="82"/>
      <c r="M24" s="82"/>
      <c r="N24" s="82"/>
      <c r="O24" s="82"/>
      <c r="P24" s="82"/>
      <c r="Q24" s="82"/>
      <c r="R24" s="82"/>
      <c r="S24" s="82"/>
      <c r="T24" s="82"/>
      <c r="U24" s="82"/>
      <c r="V24" s="82"/>
      <c r="W24" s="82"/>
      <c r="X24" s="82"/>
      <c r="Y24" s="82"/>
      <c r="Z24" s="82"/>
      <c r="AA24" s="82"/>
      <c r="AB24" s="82"/>
      <c r="AC24" s="82"/>
      <c r="AD24" s="82"/>
      <c r="AE24" s="82"/>
      <c r="AF24" s="82"/>
      <c r="AG24" s="82"/>
      <c r="AH24" s="82"/>
      <c r="AI24" s="82"/>
      <c r="AJ24" s="82"/>
      <c r="AK24" s="82"/>
      <c r="AL24" s="82"/>
      <c r="AM24" s="17"/>
      <c r="AN24" s="17"/>
      <c r="AO24" s="82"/>
      <c r="AP24" s="82"/>
      <c r="AQ24" s="82"/>
      <c r="AR24" s="82"/>
      <c r="AS24" s="82"/>
      <c r="AT24" s="82"/>
    </row>
    <row r="25" spans="1:46" s="16" customFormat="1" x14ac:dyDescent="0.25">
      <c r="A25" s="23" t="s">
        <v>14</v>
      </c>
      <c r="B25" s="31">
        <f t="shared" si="1"/>
        <v>93.9</v>
      </c>
      <c r="C25" s="31">
        <f t="shared" si="1"/>
        <v>282.5</v>
      </c>
      <c r="D25" s="31">
        <f t="shared" si="2"/>
        <v>23.787750000000003</v>
      </c>
      <c r="E25" s="3">
        <f t="shared" si="0"/>
        <v>1.4824525800000001</v>
      </c>
      <c r="F25" s="4"/>
      <c r="G25" s="33">
        <f t="shared" si="4"/>
        <v>0</v>
      </c>
      <c r="H25" s="82"/>
      <c r="I25" s="82"/>
      <c r="J25" s="82"/>
      <c r="K25" s="82"/>
      <c r="L25" s="82"/>
      <c r="M25" s="82"/>
      <c r="N25" s="82"/>
      <c r="O25" s="82"/>
      <c r="P25" s="82"/>
      <c r="Q25" s="82"/>
      <c r="R25" s="82"/>
      <c r="S25" s="82"/>
      <c r="T25" s="82"/>
      <c r="U25" s="82"/>
      <c r="V25" s="82"/>
      <c r="W25" s="82"/>
      <c r="X25" s="82"/>
      <c r="Y25" s="82"/>
      <c r="Z25" s="82"/>
      <c r="AA25" s="82"/>
      <c r="AB25" s="82"/>
      <c r="AC25" s="82"/>
      <c r="AD25" s="82"/>
      <c r="AE25" s="82"/>
      <c r="AF25" s="82"/>
      <c r="AG25" s="82"/>
      <c r="AH25" s="82"/>
      <c r="AI25" s="82"/>
      <c r="AJ25" s="82"/>
      <c r="AK25" s="82"/>
      <c r="AL25" s="82"/>
      <c r="AM25" s="17"/>
      <c r="AN25" s="17"/>
      <c r="AO25" s="82"/>
      <c r="AP25" s="82"/>
      <c r="AQ25" s="82"/>
      <c r="AR25" s="82"/>
      <c r="AS25" s="82"/>
      <c r="AT25" s="82"/>
    </row>
    <row r="26" spans="1:46" s="16" customFormat="1" x14ac:dyDescent="0.25">
      <c r="A26" s="23" t="s">
        <v>15</v>
      </c>
      <c r="B26" s="31">
        <f t="shared" si="1"/>
        <v>97.42</v>
      </c>
      <c r="C26" s="31">
        <f t="shared" si="1"/>
        <v>315.47000000000003</v>
      </c>
      <c r="D26" s="31">
        <f t="shared" si="2"/>
        <v>32.779249999999998</v>
      </c>
      <c r="E26" s="3">
        <f t="shared" si="0"/>
        <v>2.0428028599999997</v>
      </c>
      <c r="F26" s="4"/>
      <c r="G26" s="33">
        <f t="shared" si="4"/>
        <v>0</v>
      </c>
      <c r="H26" s="82"/>
      <c r="I26" s="82"/>
      <c r="J26" s="82"/>
      <c r="K26" s="82"/>
      <c r="L26" s="82"/>
      <c r="M26" s="82"/>
      <c r="N26" s="82"/>
      <c r="O26" s="82"/>
      <c r="P26" s="82"/>
      <c r="Q26" s="82"/>
      <c r="R26" s="82"/>
      <c r="S26" s="82"/>
      <c r="T26" s="82"/>
      <c r="U26" s="82"/>
      <c r="V26" s="82"/>
      <c r="W26" s="82"/>
      <c r="X26" s="82"/>
      <c r="Y26" s="82"/>
      <c r="Z26" s="82"/>
      <c r="AA26" s="82"/>
      <c r="AB26" s="82"/>
      <c r="AC26" s="82"/>
      <c r="AD26" s="82"/>
      <c r="AE26" s="82"/>
      <c r="AF26" s="82"/>
      <c r="AG26" s="82"/>
      <c r="AH26" s="82"/>
      <c r="AI26" s="82"/>
      <c r="AJ26" s="82"/>
      <c r="AK26" s="82"/>
      <c r="AL26" s="82"/>
      <c r="AM26" s="17"/>
      <c r="AN26" s="17"/>
      <c r="AO26" s="82"/>
      <c r="AP26" s="82"/>
      <c r="AQ26" s="82"/>
      <c r="AR26" s="82"/>
      <c r="AS26" s="82"/>
      <c r="AT26" s="82"/>
    </row>
    <row r="27" spans="1:46" s="16" customFormat="1" x14ac:dyDescent="0.25">
      <c r="A27" s="23" t="s">
        <v>16</v>
      </c>
      <c r="B27" s="31">
        <f t="shared" si="1"/>
        <v>116.00999999999999</v>
      </c>
      <c r="C27" s="31">
        <f t="shared" si="1"/>
        <v>402.04</v>
      </c>
      <c r="D27" s="31">
        <f t="shared" si="2"/>
        <v>41.138499999999993</v>
      </c>
      <c r="E27" s="3">
        <f t="shared" si="0"/>
        <v>2.5637513199999993</v>
      </c>
      <c r="F27" s="4"/>
      <c r="G27" s="33">
        <f t="shared" si="4"/>
        <v>0</v>
      </c>
      <c r="H27" s="82"/>
      <c r="I27" s="82"/>
      <c r="J27" s="82"/>
      <c r="K27" s="82"/>
      <c r="L27" s="82"/>
      <c r="M27" s="82"/>
      <c r="N27" s="82"/>
      <c r="O27" s="82"/>
      <c r="P27" s="82"/>
      <c r="Q27" s="82"/>
      <c r="R27" s="82"/>
      <c r="S27" s="82"/>
      <c r="T27" s="82"/>
      <c r="U27" s="82"/>
      <c r="V27" s="82"/>
      <c r="W27" s="82"/>
      <c r="X27" s="82"/>
      <c r="Y27" s="82"/>
      <c r="Z27" s="82"/>
      <c r="AA27" s="82"/>
      <c r="AB27" s="82"/>
      <c r="AC27" s="82"/>
      <c r="AD27" s="82"/>
      <c r="AE27" s="82"/>
      <c r="AF27" s="82"/>
      <c r="AG27" s="82"/>
      <c r="AH27" s="82"/>
      <c r="AI27" s="82"/>
      <c r="AJ27" s="82"/>
      <c r="AK27" s="82"/>
      <c r="AL27" s="82"/>
      <c r="AM27" s="17"/>
      <c r="AN27" s="17"/>
      <c r="AO27" s="82"/>
      <c r="AP27" s="82"/>
      <c r="AQ27" s="82"/>
      <c r="AR27" s="82"/>
      <c r="AS27" s="82"/>
      <c r="AT27" s="82"/>
    </row>
    <row r="28" spans="1:46" s="16" customFormat="1" x14ac:dyDescent="0.25">
      <c r="A28" s="23" t="s">
        <v>24</v>
      </c>
      <c r="B28" s="31">
        <f t="shared" si="1"/>
        <v>127.57999999999998</v>
      </c>
      <c r="C28" s="31">
        <f t="shared" si="1"/>
        <v>429.41</v>
      </c>
      <c r="D28" s="31">
        <f t="shared" si="2"/>
        <v>46.933250000000008</v>
      </c>
      <c r="E28" s="3">
        <f t="shared" si="0"/>
        <v>2.9248801400000008</v>
      </c>
      <c r="F28" s="4"/>
      <c r="G28" s="33">
        <f t="shared" si="4"/>
        <v>0</v>
      </c>
      <c r="H28" s="82"/>
      <c r="I28" s="82"/>
      <c r="J28" s="82"/>
      <c r="K28" s="82"/>
      <c r="L28" s="82"/>
      <c r="M28" s="82"/>
      <c r="N28" s="82"/>
      <c r="O28" s="82"/>
      <c r="P28" s="82"/>
      <c r="Q28" s="82"/>
      <c r="R28" s="82"/>
      <c r="S28" s="82"/>
      <c r="T28" s="82"/>
      <c r="U28" s="82"/>
      <c r="V28" s="82"/>
      <c r="W28" s="82"/>
      <c r="X28" s="82"/>
      <c r="Y28" s="82"/>
      <c r="Z28" s="82"/>
      <c r="AA28" s="82"/>
      <c r="AB28" s="82"/>
      <c r="AC28" s="82"/>
      <c r="AD28" s="82"/>
      <c r="AE28" s="82"/>
      <c r="AF28" s="82"/>
      <c r="AG28" s="82"/>
      <c r="AH28" s="82"/>
      <c r="AI28" s="82"/>
      <c r="AJ28" s="82"/>
      <c r="AK28" s="82"/>
      <c r="AL28" s="82"/>
      <c r="AM28" s="17"/>
      <c r="AN28" s="17"/>
      <c r="AO28" s="82"/>
      <c r="AP28" s="82"/>
      <c r="AQ28" s="82"/>
      <c r="AR28" s="82"/>
      <c r="AS28" s="82"/>
      <c r="AT28" s="82"/>
    </row>
    <row r="29" spans="1:46" s="16" customFormat="1" x14ac:dyDescent="0.25">
      <c r="A29" s="23" t="s">
        <v>53</v>
      </c>
      <c r="B29" s="31">
        <f t="shared" si="1"/>
        <v>141.57</v>
      </c>
      <c r="C29" s="31">
        <f t="shared" si="1"/>
        <v>513.72</v>
      </c>
      <c r="D29" s="31">
        <f t="shared" si="2"/>
        <v>66.697750000000013</v>
      </c>
      <c r="E29" s="3">
        <f t="shared" si="0"/>
        <v>4.1566037800000011</v>
      </c>
      <c r="F29" s="4"/>
      <c r="G29" s="33">
        <f t="shared" si="4"/>
        <v>0</v>
      </c>
      <c r="H29" s="82"/>
      <c r="I29" s="82"/>
      <c r="J29" s="82"/>
      <c r="K29" s="82"/>
      <c r="L29" s="82"/>
      <c r="M29" s="82"/>
      <c r="N29" s="82"/>
      <c r="O29" s="82"/>
      <c r="P29" s="82"/>
      <c r="Q29" s="82"/>
      <c r="R29" s="82"/>
      <c r="S29" s="82"/>
      <c r="T29" s="82"/>
      <c r="U29" s="82"/>
      <c r="V29" s="82"/>
      <c r="W29" s="82"/>
      <c r="X29" s="82"/>
      <c r="Y29" s="82"/>
      <c r="Z29" s="82"/>
      <c r="AA29" s="82"/>
      <c r="AB29" s="82"/>
      <c r="AC29" s="82"/>
      <c r="AD29" s="82"/>
      <c r="AE29" s="82"/>
      <c r="AF29" s="82"/>
      <c r="AG29" s="82"/>
      <c r="AH29" s="82"/>
      <c r="AI29" s="82"/>
      <c r="AJ29" s="82"/>
      <c r="AK29" s="82"/>
      <c r="AL29" s="82"/>
      <c r="AM29" s="17"/>
      <c r="AN29" s="17"/>
      <c r="AO29" s="82"/>
      <c r="AP29" s="82"/>
      <c r="AQ29" s="82"/>
      <c r="AR29" s="82"/>
      <c r="AS29" s="82"/>
      <c r="AT29" s="82"/>
    </row>
    <row r="30" spans="1:46" s="16" customFormat="1" x14ac:dyDescent="0.25">
      <c r="A30" s="23" t="s">
        <v>54</v>
      </c>
      <c r="B30" s="31">
        <f t="shared" si="1"/>
        <v>156.78</v>
      </c>
      <c r="C30" s="31">
        <f t="shared" si="1"/>
        <v>582.51</v>
      </c>
      <c r="D30" s="31">
        <f t="shared" si="2"/>
        <v>83.40949999999998</v>
      </c>
      <c r="E30" s="3">
        <f t="shared" si="0"/>
        <v>5.1980800399999989</v>
      </c>
      <c r="F30" s="4"/>
      <c r="G30" s="33">
        <f t="shared" si="4"/>
        <v>0</v>
      </c>
      <c r="H30" s="82"/>
      <c r="I30" s="82"/>
      <c r="J30" s="82"/>
      <c r="K30" s="82"/>
      <c r="L30" s="82"/>
      <c r="M30" s="82"/>
      <c r="N30" s="82"/>
      <c r="O30" s="82"/>
      <c r="P30" s="82"/>
      <c r="Q30" s="82"/>
      <c r="R30" s="82"/>
      <c r="S30" s="82"/>
      <c r="T30" s="82"/>
      <c r="U30" s="82"/>
      <c r="V30" s="82"/>
      <c r="W30" s="82"/>
      <c r="X30" s="82"/>
      <c r="Y30" s="82"/>
      <c r="Z30" s="82"/>
      <c r="AA30" s="82"/>
      <c r="AB30" s="82"/>
      <c r="AC30" s="82"/>
      <c r="AD30" s="82"/>
      <c r="AE30" s="82"/>
      <c r="AF30" s="82"/>
      <c r="AG30" s="82"/>
      <c r="AH30" s="82"/>
      <c r="AI30" s="82"/>
      <c r="AJ30" s="82"/>
      <c r="AK30" s="82"/>
      <c r="AL30" s="82"/>
      <c r="AM30" s="17"/>
      <c r="AN30" s="17"/>
      <c r="AO30" s="82"/>
      <c r="AP30" s="82"/>
      <c r="AQ30" s="82"/>
      <c r="AR30" s="82"/>
      <c r="AS30" s="82"/>
      <c r="AT30" s="82"/>
    </row>
    <row r="31" spans="1:46" s="16" customFormat="1" x14ac:dyDescent="0.25">
      <c r="A31" s="23" t="s">
        <v>55</v>
      </c>
      <c r="B31" s="31">
        <f t="shared" si="1"/>
        <v>171.89</v>
      </c>
      <c r="C31" s="31">
        <f t="shared" si="1"/>
        <v>698.19</v>
      </c>
      <c r="D31" s="31">
        <f t="shared" si="2"/>
        <v>105.04150000000001</v>
      </c>
      <c r="E31" s="3">
        <f t="shared" si="0"/>
        <v>6.5461862800000006</v>
      </c>
      <c r="F31" s="4"/>
      <c r="G31" s="33">
        <f t="shared" si="4"/>
        <v>0</v>
      </c>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c r="AM31" s="17"/>
      <c r="AN31" s="17"/>
      <c r="AO31" s="82"/>
      <c r="AP31" s="82"/>
      <c r="AQ31" s="82"/>
      <c r="AR31" s="82"/>
      <c r="AS31" s="82"/>
      <c r="AT31" s="82"/>
    </row>
    <row r="32" spans="1:46" s="16" customFormat="1" x14ac:dyDescent="0.25">
      <c r="A32" s="23" t="s">
        <v>56</v>
      </c>
      <c r="B32" s="31">
        <f t="shared" si="1"/>
        <v>181.5</v>
      </c>
      <c r="C32" s="31">
        <f t="shared" si="1"/>
        <v>790.49</v>
      </c>
      <c r="D32" s="31">
        <f t="shared" si="2"/>
        <v>125.99649999999998</v>
      </c>
      <c r="E32" s="3">
        <f t="shared" si="0"/>
        <v>7.8521018799999993</v>
      </c>
      <c r="F32" s="4"/>
      <c r="G32" s="33">
        <f t="shared" si="4"/>
        <v>0</v>
      </c>
      <c r="H32" s="82"/>
      <c r="I32" s="82"/>
      <c r="J32" s="82"/>
      <c r="K32" s="82"/>
      <c r="L32" s="82"/>
      <c r="M32" s="82"/>
      <c r="N32" s="82"/>
      <c r="O32" s="82"/>
      <c r="P32" s="82"/>
      <c r="Q32" s="82"/>
      <c r="R32" s="82"/>
      <c r="S32" s="82"/>
      <c r="T32" s="82"/>
      <c r="U32" s="82"/>
      <c r="V32" s="82"/>
      <c r="W32" s="82"/>
      <c r="X32" s="82"/>
      <c r="Y32" s="82"/>
      <c r="Z32" s="82"/>
      <c r="AA32" s="82"/>
      <c r="AB32" s="82"/>
      <c r="AC32" s="82"/>
      <c r="AD32" s="82"/>
      <c r="AE32" s="82"/>
      <c r="AF32" s="82"/>
      <c r="AG32" s="82"/>
      <c r="AH32" s="82"/>
      <c r="AI32" s="82"/>
      <c r="AJ32" s="82"/>
      <c r="AK32" s="82"/>
      <c r="AL32" s="82"/>
      <c r="AM32" s="17"/>
      <c r="AN32" s="17"/>
      <c r="AO32" s="82"/>
      <c r="AP32" s="82"/>
      <c r="AQ32" s="82"/>
      <c r="AR32" s="82"/>
      <c r="AS32" s="82"/>
      <c r="AT32" s="82"/>
    </row>
    <row r="33" spans="1:71" s="16" customFormat="1" x14ac:dyDescent="0.25">
      <c r="A33" s="23"/>
      <c r="B33" s="23"/>
      <c r="C33" s="23"/>
      <c r="D33" s="23"/>
      <c r="E33" s="23"/>
      <c r="F33" s="4"/>
      <c r="G33" s="82"/>
      <c r="H33" s="82"/>
      <c r="I33" s="82"/>
      <c r="J33" s="82"/>
      <c r="K33" s="82"/>
      <c r="L33" s="82"/>
      <c r="M33" s="82"/>
      <c r="N33" s="82"/>
      <c r="O33" s="82"/>
      <c r="P33" s="82"/>
      <c r="Q33" s="82"/>
      <c r="R33" s="82"/>
      <c r="S33" s="82"/>
      <c r="T33" s="82"/>
      <c r="U33" s="82"/>
      <c r="V33" s="82"/>
      <c r="W33" s="82"/>
      <c r="X33" s="82"/>
      <c r="Y33" s="82"/>
      <c r="Z33" s="82"/>
      <c r="AA33" s="82"/>
      <c r="AB33" s="82"/>
      <c r="AC33" s="82"/>
      <c r="AD33" s="82"/>
      <c r="AE33" s="82"/>
      <c r="AF33" s="82"/>
      <c r="AG33" s="82"/>
      <c r="AH33" s="82"/>
      <c r="AI33" s="82"/>
      <c r="AJ33" s="82"/>
      <c r="AK33" s="82"/>
      <c r="AL33" s="82"/>
      <c r="AM33" s="17"/>
      <c r="AN33" s="17"/>
      <c r="AO33" s="82"/>
      <c r="AP33" s="82"/>
      <c r="AQ33" s="82"/>
      <c r="AR33" s="82"/>
      <c r="AS33" s="82"/>
      <c r="AT33" s="82"/>
    </row>
    <row r="34" spans="1:71" s="16" customFormat="1" x14ac:dyDescent="0.25">
      <c r="H34" s="82" t="s">
        <v>66</v>
      </c>
      <c r="I34" s="82"/>
      <c r="J34" s="82"/>
      <c r="K34" s="82"/>
      <c r="L34" s="82"/>
      <c r="M34" s="82"/>
      <c r="N34" s="82"/>
      <c r="O34" s="82"/>
      <c r="P34" s="82"/>
      <c r="Q34" s="82"/>
      <c r="R34" s="82"/>
      <c r="S34" s="82"/>
      <c r="T34" s="82"/>
      <c r="U34" s="82"/>
      <c r="V34" s="82"/>
      <c r="W34" s="82"/>
      <c r="X34" s="82"/>
      <c r="Y34" s="82"/>
      <c r="Z34" s="82"/>
      <c r="AA34" s="82"/>
      <c r="AB34" s="82"/>
      <c r="AC34" s="82"/>
      <c r="AD34" s="82"/>
      <c r="AE34" s="82"/>
      <c r="AF34" s="82"/>
      <c r="AG34" s="82"/>
      <c r="AH34" s="82"/>
      <c r="AI34" s="82"/>
      <c r="AJ34" s="82"/>
      <c r="AK34" s="82"/>
      <c r="AL34" s="82"/>
      <c r="AM34" s="17"/>
      <c r="AN34" s="17"/>
      <c r="AO34" s="82" t="s">
        <v>67</v>
      </c>
      <c r="AP34" s="82"/>
      <c r="AQ34" s="82"/>
      <c r="AR34" s="82"/>
      <c r="AS34" s="82"/>
      <c r="AT34" s="82"/>
      <c r="AU34" s="82"/>
      <c r="AV34" s="82"/>
      <c r="AW34" s="82"/>
      <c r="AX34" s="82"/>
      <c r="AY34" s="82"/>
      <c r="AZ34" s="82"/>
      <c r="BA34" s="82"/>
      <c r="BB34" s="82"/>
      <c r="BC34" s="82"/>
      <c r="BD34" s="82"/>
      <c r="BE34" s="82"/>
      <c r="BF34" s="82"/>
      <c r="BG34" s="82"/>
      <c r="BH34" s="82"/>
      <c r="BI34" s="82"/>
    </row>
    <row r="35" spans="1:71" s="16" customFormat="1" ht="15.75" x14ac:dyDescent="0.25">
      <c r="A35" s="260" t="s">
        <v>34</v>
      </c>
      <c r="B35" s="260"/>
      <c r="C35" s="260"/>
      <c r="D35" s="260"/>
      <c r="E35" s="260"/>
      <c r="H35" s="29"/>
      <c r="I35" s="29" t="s">
        <v>40</v>
      </c>
      <c r="J35" s="29" t="s">
        <v>40</v>
      </c>
      <c r="K35" s="29" t="s">
        <v>40</v>
      </c>
      <c r="L35" s="29" t="s">
        <v>40</v>
      </c>
      <c r="M35" s="29" t="s">
        <v>40</v>
      </c>
      <c r="N35" s="29" t="s">
        <v>40</v>
      </c>
      <c r="O35" s="29" t="s">
        <v>40</v>
      </c>
      <c r="P35" s="29" t="s">
        <v>40</v>
      </c>
      <c r="Q35" s="29" t="s">
        <v>40</v>
      </c>
      <c r="R35" s="29" t="s">
        <v>40</v>
      </c>
      <c r="S35" s="29" t="s">
        <v>41</v>
      </c>
      <c r="T35" s="29" t="s">
        <v>41</v>
      </c>
      <c r="U35" s="29" t="s">
        <v>41</v>
      </c>
      <c r="V35" s="29" t="s">
        <v>41</v>
      </c>
      <c r="W35" s="29" t="s">
        <v>41</v>
      </c>
      <c r="X35" s="29" t="s">
        <v>41</v>
      </c>
      <c r="Y35" s="29" t="s">
        <v>41</v>
      </c>
      <c r="Z35" s="29" t="s">
        <v>41</v>
      </c>
      <c r="AA35" s="29" t="s">
        <v>41</v>
      </c>
      <c r="AB35" s="29" t="s">
        <v>41</v>
      </c>
      <c r="AC35" s="29" t="s">
        <v>42</v>
      </c>
      <c r="AD35" s="29" t="s">
        <v>42</v>
      </c>
      <c r="AE35" s="29" t="s">
        <v>42</v>
      </c>
      <c r="AF35" s="29" t="s">
        <v>42</v>
      </c>
      <c r="AG35" s="29" t="s">
        <v>42</v>
      </c>
      <c r="AH35" s="29" t="s">
        <v>42</v>
      </c>
      <c r="AI35" s="29" t="s">
        <v>42</v>
      </c>
      <c r="AJ35" s="29" t="s">
        <v>42</v>
      </c>
      <c r="AK35" s="29" t="s">
        <v>42</v>
      </c>
      <c r="AL35" s="29" t="s">
        <v>42</v>
      </c>
      <c r="AM35" s="17"/>
      <c r="AN35" s="17"/>
      <c r="AO35" s="29"/>
      <c r="AP35" s="29" t="s">
        <v>40</v>
      </c>
      <c r="AQ35" s="29" t="s">
        <v>40</v>
      </c>
      <c r="AR35" s="29" t="s">
        <v>40</v>
      </c>
      <c r="AS35" s="29" t="s">
        <v>40</v>
      </c>
      <c r="AT35" s="29" t="s">
        <v>40</v>
      </c>
      <c r="AU35" s="29" t="s">
        <v>40</v>
      </c>
      <c r="AV35" s="29" t="s">
        <v>40</v>
      </c>
      <c r="AW35" s="29" t="s">
        <v>40</v>
      </c>
      <c r="AX35" s="29" t="s">
        <v>40</v>
      </c>
      <c r="AY35" s="29" t="s">
        <v>40</v>
      </c>
      <c r="AZ35" s="29" t="s">
        <v>41</v>
      </c>
      <c r="BA35" s="29" t="s">
        <v>41</v>
      </c>
      <c r="BB35" s="29" t="s">
        <v>41</v>
      </c>
      <c r="BC35" s="29" t="s">
        <v>41</v>
      </c>
      <c r="BD35" s="29" t="s">
        <v>41</v>
      </c>
      <c r="BE35" s="29" t="s">
        <v>41</v>
      </c>
      <c r="BF35" s="29" t="s">
        <v>41</v>
      </c>
      <c r="BG35" s="29" t="s">
        <v>41</v>
      </c>
      <c r="BH35" s="29" t="s">
        <v>41</v>
      </c>
      <c r="BI35" s="29" t="s">
        <v>41</v>
      </c>
      <c r="BJ35" s="29" t="s">
        <v>42</v>
      </c>
      <c r="BK35" s="29" t="s">
        <v>42</v>
      </c>
      <c r="BL35" s="29" t="s">
        <v>42</v>
      </c>
      <c r="BM35" s="29" t="s">
        <v>42</v>
      </c>
      <c r="BN35" s="29" t="s">
        <v>42</v>
      </c>
      <c r="BO35" s="29" t="s">
        <v>42</v>
      </c>
      <c r="BP35" s="29" t="s">
        <v>42</v>
      </c>
      <c r="BQ35" s="29" t="s">
        <v>42</v>
      </c>
      <c r="BR35" s="29" t="s">
        <v>42</v>
      </c>
      <c r="BS35" s="29" t="s">
        <v>42</v>
      </c>
    </row>
    <row r="36" spans="1:71" s="16" customFormat="1" ht="45.75" thickBot="1" x14ac:dyDescent="0.3">
      <c r="A36" s="21" t="s">
        <v>4</v>
      </c>
      <c r="B36" s="22" t="s">
        <v>17</v>
      </c>
      <c r="C36" s="22" t="s">
        <v>5</v>
      </c>
      <c r="D36" s="6" t="s">
        <v>0</v>
      </c>
      <c r="E36" s="22" t="s">
        <v>7</v>
      </c>
      <c r="H36" s="28" t="s">
        <v>4</v>
      </c>
      <c r="I36" s="28" t="s">
        <v>43</v>
      </c>
      <c r="J36" s="28" t="s">
        <v>44</v>
      </c>
      <c r="K36" s="28" t="s">
        <v>57</v>
      </c>
      <c r="L36" s="28" t="s">
        <v>50</v>
      </c>
      <c r="M36" s="28" t="s">
        <v>47</v>
      </c>
      <c r="N36" s="28" t="s">
        <v>48</v>
      </c>
      <c r="O36" s="28" t="s">
        <v>46</v>
      </c>
      <c r="P36" s="28" t="s">
        <v>51</v>
      </c>
      <c r="Q36" s="28" t="s">
        <v>49</v>
      </c>
      <c r="R36" s="28" t="s">
        <v>45</v>
      </c>
      <c r="S36" s="28" t="s">
        <v>43</v>
      </c>
      <c r="T36" s="28" t="s">
        <v>44</v>
      </c>
      <c r="U36" s="28" t="s">
        <v>57</v>
      </c>
      <c r="V36" s="28" t="s">
        <v>50</v>
      </c>
      <c r="W36" s="28" t="s">
        <v>47</v>
      </c>
      <c r="X36" s="28" t="s">
        <v>48</v>
      </c>
      <c r="Y36" s="28" t="s">
        <v>46</v>
      </c>
      <c r="Z36" s="28" t="s">
        <v>51</v>
      </c>
      <c r="AA36" s="28" t="s">
        <v>49</v>
      </c>
      <c r="AB36" s="28" t="s">
        <v>45</v>
      </c>
      <c r="AC36" s="28" t="s">
        <v>43</v>
      </c>
      <c r="AD36" s="28" t="s">
        <v>44</v>
      </c>
      <c r="AE36" s="28" t="s">
        <v>57</v>
      </c>
      <c r="AF36" s="28" t="s">
        <v>50</v>
      </c>
      <c r="AG36" s="28" t="s">
        <v>47</v>
      </c>
      <c r="AH36" s="28" t="s">
        <v>48</v>
      </c>
      <c r="AI36" s="28" t="s">
        <v>46</v>
      </c>
      <c r="AJ36" s="28" t="s">
        <v>51</v>
      </c>
      <c r="AK36" s="28" t="s">
        <v>49</v>
      </c>
      <c r="AL36" s="28" t="s">
        <v>45</v>
      </c>
      <c r="AM36" s="17"/>
      <c r="AN36" s="17"/>
      <c r="AO36" s="28" t="s">
        <v>4</v>
      </c>
      <c r="AP36" s="28" t="s">
        <v>43</v>
      </c>
      <c r="AQ36" s="28" t="s">
        <v>44</v>
      </c>
      <c r="AR36" s="28" t="s">
        <v>57</v>
      </c>
      <c r="AS36" s="28" t="s">
        <v>50</v>
      </c>
      <c r="AT36" s="28" t="s">
        <v>47</v>
      </c>
      <c r="AU36" s="28" t="s">
        <v>48</v>
      </c>
      <c r="AV36" s="28" t="s">
        <v>46</v>
      </c>
      <c r="AW36" s="28" t="s">
        <v>51</v>
      </c>
      <c r="AX36" s="28" t="s">
        <v>49</v>
      </c>
      <c r="AY36" s="28" t="s">
        <v>45</v>
      </c>
      <c r="AZ36" s="28" t="s">
        <v>43</v>
      </c>
      <c r="BA36" s="28" t="s">
        <v>44</v>
      </c>
      <c r="BB36" s="28" t="s">
        <v>57</v>
      </c>
      <c r="BC36" s="28" t="s">
        <v>50</v>
      </c>
      <c r="BD36" s="28" t="s">
        <v>47</v>
      </c>
      <c r="BE36" s="28" t="s">
        <v>48</v>
      </c>
      <c r="BF36" s="28" t="s">
        <v>46</v>
      </c>
      <c r="BG36" s="28" t="s">
        <v>51</v>
      </c>
      <c r="BH36" s="28" t="s">
        <v>49</v>
      </c>
      <c r="BI36" s="28" t="s">
        <v>45</v>
      </c>
      <c r="BJ36" s="28" t="s">
        <v>43</v>
      </c>
      <c r="BK36" s="28" t="s">
        <v>44</v>
      </c>
      <c r="BL36" s="28" t="s">
        <v>57</v>
      </c>
      <c r="BM36" s="28" t="s">
        <v>50</v>
      </c>
      <c r="BN36" s="28" t="s">
        <v>47</v>
      </c>
      <c r="BO36" s="28" t="s">
        <v>48</v>
      </c>
      <c r="BP36" s="28" t="s">
        <v>46</v>
      </c>
      <c r="BQ36" s="28" t="s">
        <v>51</v>
      </c>
      <c r="BR36" s="28" t="s">
        <v>49</v>
      </c>
      <c r="BS36" s="28" t="s">
        <v>45</v>
      </c>
    </row>
    <row r="37" spans="1:71" s="16" customFormat="1" x14ac:dyDescent="0.25">
      <c r="A37" s="23" t="s">
        <v>9</v>
      </c>
      <c r="B37" s="23">
        <f>IF($D$5="P",S37+T37+U37,SUM(S37:AB37))</f>
        <v>175.61999999999998</v>
      </c>
      <c r="C37" s="23">
        <f>IF($D$5="P",SUM(I37:K37),SUM(I37:R37))</f>
        <v>902.91999999999985</v>
      </c>
      <c r="D37" s="23">
        <f>IF($D$5="P",$B$8*SUM(I37:K37)+$B$9*SUM(I55:K55),$B$8*SUM(I37:R37)+$B$9*SUM(I55:R55))</f>
        <v>442.83799999999991</v>
      </c>
      <c r="E37" s="23">
        <f t="shared" ref="E37:E50" si="5">D37*$B$5</f>
        <v>27597.664159999993</v>
      </c>
      <c r="H37" s="27" t="s">
        <v>9</v>
      </c>
      <c r="I37" s="27">
        <f>'Stage 2_SMFL'!I37</f>
        <v>342.09</v>
      </c>
      <c r="J37" s="27">
        <f>'Stage 2_SMFL'!J37</f>
        <v>549.29</v>
      </c>
      <c r="K37" s="27">
        <f>'Stage 2_SMFL'!K37</f>
        <v>0</v>
      </c>
      <c r="L37" s="27">
        <f>'Stage 2_SMFL'!L37</f>
        <v>0</v>
      </c>
      <c r="M37" s="27">
        <f>'Stage 2_SMFL'!M37</f>
        <v>0</v>
      </c>
      <c r="N37" s="27">
        <f>'Stage 2_SMFL'!N37</f>
        <v>11.54</v>
      </c>
      <c r="O37" s="27">
        <f>'Stage 2_SMFL'!O37</f>
        <v>0</v>
      </c>
      <c r="P37" s="27">
        <f>'Stage 2_SMFL'!P37</f>
        <v>0</v>
      </c>
      <c r="Q37" s="27">
        <f>'Stage 2_SMFL'!Q37</f>
        <v>0</v>
      </c>
      <c r="R37" s="27">
        <f>'Stage 2_SMFL'!R37</f>
        <v>0</v>
      </c>
      <c r="S37" s="27">
        <f>'Stage 2_SMFL'!S37</f>
        <v>67.63</v>
      </c>
      <c r="T37" s="27">
        <f>'Stage 2_SMFL'!T37</f>
        <v>96.45</v>
      </c>
      <c r="U37" s="27">
        <f>'Stage 2_SMFL'!U37</f>
        <v>0</v>
      </c>
      <c r="V37" s="27">
        <f>'Stage 2_SMFL'!V37</f>
        <v>0</v>
      </c>
      <c r="W37" s="27">
        <f>'Stage 2_SMFL'!W37</f>
        <v>0</v>
      </c>
      <c r="X37" s="27">
        <f>'Stage 2_SMFL'!X37</f>
        <v>11.54</v>
      </c>
      <c r="Y37" s="27">
        <f>'Stage 2_SMFL'!Y37</f>
        <v>0</v>
      </c>
      <c r="Z37" s="27">
        <f>'Stage 2_SMFL'!Z37</f>
        <v>0</v>
      </c>
      <c r="AA37" s="27">
        <f>'Stage 2_SMFL'!AA37</f>
        <v>0</v>
      </c>
      <c r="AB37" s="27">
        <f>'Stage 2_SMFL'!AB37</f>
        <v>0</v>
      </c>
      <c r="AC37" s="27">
        <f>'Stage 2_SMFL'!AC37</f>
        <v>8</v>
      </c>
      <c r="AD37" s="27">
        <f>'Stage 2_SMFL'!AD37</f>
        <v>11</v>
      </c>
      <c r="AE37" s="27">
        <f>'Stage 2_SMFL'!AE37</f>
        <v>0</v>
      </c>
      <c r="AF37" s="27">
        <f>'Stage 2_SMFL'!AF37</f>
        <v>0</v>
      </c>
      <c r="AG37" s="27">
        <f>'Stage 2_SMFL'!AG37</f>
        <v>0</v>
      </c>
      <c r="AH37" s="27">
        <f>'Stage 2_SMFL'!AH37</f>
        <v>1</v>
      </c>
      <c r="AI37" s="27">
        <f>'Stage 2_SMFL'!AI37</f>
        <v>0</v>
      </c>
      <c r="AJ37" s="27">
        <f>'Stage 2_SMFL'!AJ37</f>
        <v>0</v>
      </c>
      <c r="AK37" s="27">
        <f>'Stage 2_SMFL'!AK37</f>
        <v>0</v>
      </c>
      <c r="AL37" s="27">
        <f>'Stage 2_SMFL'!AL37</f>
        <v>0</v>
      </c>
      <c r="AM37" s="17"/>
      <c r="AN37" s="17"/>
      <c r="AO37" s="27" t="s">
        <v>9</v>
      </c>
      <c r="AP37" s="27">
        <f>'Stage 2_SMFL'!AP37</f>
        <v>342.09</v>
      </c>
      <c r="AQ37" s="27">
        <f>'Stage 2_SMFL'!AQ37</f>
        <v>549.29</v>
      </c>
      <c r="AR37" s="27">
        <f>'Stage 2_SMFL'!AR37</f>
        <v>0</v>
      </c>
      <c r="AS37" s="27">
        <f>'Stage 2_SMFL'!AS37</f>
        <v>0</v>
      </c>
      <c r="AT37" s="27">
        <f>'Stage 2_SMFL'!AT37</f>
        <v>0</v>
      </c>
      <c r="AU37" s="27">
        <f>'Stage 2_SMFL'!AU37</f>
        <v>11.54</v>
      </c>
      <c r="AV37" s="27">
        <f>'Stage 2_SMFL'!AV37</f>
        <v>0</v>
      </c>
      <c r="AW37" s="27">
        <f>'Stage 2_SMFL'!AW37</f>
        <v>0</v>
      </c>
      <c r="AX37" s="27">
        <f>'Stage 2_SMFL'!AX37</f>
        <v>0</v>
      </c>
      <c r="AY37" s="27">
        <f>'Stage 2_SMFL'!AY37</f>
        <v>0</v>
      </c>
      <c r="AZ37" s="27">
        <f>'Stage 2_SMFL'!AZ37</f>
        <v>67.63</v>
      </c>
      <c r="BA37" s="27">
        <f>'Stage 2_SMFL'!BA37</f>
        <v>96.45</v>
      </c>
      <c r="BB37" s="27">
        <f>'Stage 2_SMFL'!BB37</f>
        <v>0</v>
      </c>
      <c r="BC37" s="27">
        <f>'Stage 2_SMFL'!BC37</f>
        <v>0</v>
      </c>
      <c r="BD37" s="27">
        <f>'Stage 2_SMFL'!BD37</f>
        <v>0</v>
      </c>
      <c r="BE37" s="27">
        <f>'Stage 2_SMFL'!BE37</f>
        <v>11.54</v>
      </c>
      <c r="BF37" s="27">
        <f>'Stage 2_SMFL'!BF37</f>
        <v>0</v>
      </c>
      <c r="BG37" s="27">
        <f>'Stage 2_SMFL'!BG37</f>
        <v>0</v>
      </c>
      <c r="BH37" s="27">
        <f>'Stage 2_SMFL'!BH37</f>
        <v>0</v>
      </c>
      <c r="BI37" s="27">
        <f>'Stage 2_SMFL'!BI37</f>
        <v>0</v>
      </c>
      <c r="BJ37" s="27">
        <f>'Stage 2_SMFL'!BJ37</f>
        <v>8</v>
      </c>
      <c r="BK37" s="27">
        <f>'Stage 2_SMFL'!BK37</f>
        <v>11</v>
      </c>
      <c r="BL37" s="27">
        <f>'Stage 2_SMFL'!BL37</f>
        <v>0</v>
      </c>
      <c r="BM37" s="27">
        <f>'Stage 2_SMFL'!BM37</f>
        <v>0</v>
      </c>
      <c r="BN37" s="27">
        <f>'Stage 2_SMFL'!BN37</f>
        <v>0</v>
      </c>
      <c r="BO37" s="27">
        <f>'Stage 2_SMFL'!BO37</f>
        <v>1</v>
      </c>
      <c r="BP37" s="27">
        <f>'Stage 2_SMFL'!BP37</f>
        <v>0</v>
      </c>
      <c r="BQ37" s="27">
        <f>'Stage 2_SMFL'!BQ37</f>
        <v>0</v>
      </c>
      <c r="BR37" s="27">
        <f>'Stage 2_SMFL'!BR37</f>
        <v>0</v>
      </c>
      <c r="BS37" s="27">
        <f>'Stage 2_SMFL'!BS37</f>
        <v>0</v>
      </c>
    </row>
    <row r="38" spans="1:71" s="16" customFormat="1" x14ac:dyDescent="0.25">
      <c r="A38" s="23" t="s">
        <v>10</v>
      </c>
      <c r="B38" s="23">
        <f t="shared" ref="B38:B50" si="6">IF($D$5="P",S38+T38+U38,SUM(S38:AB38))</f>
        <v>207.1</v>
      </c>
      <c r="C38" s="23">
        <f t="shared" ref="C38:C50" si="7">IF($D$5="P",SUM(I38:K38),SUM(I38:R38))</f>
        <v>985.37</v>
      </c>
      <c r="D38" s="23">
        <f t="shared" ref="D38:D50" si="8">IF($D$5="P",$B$8*SUM(I38:K38)+$B$9*SUM(I56:K56),$B$8*SUM(I38:R38)+$B$9*SUM(I56:R56))</f>
        <v>519.52700000000004</v>
      </c>
      <c r="E38" s="23">
        <f t="shared" si="5"/>
        <v>32376.922640000004</v>
      </c>
      <c r="H38" s="29" t="s">
        <v>10</v>
      </c>
      <c r="I38" s="27">
        <f>'Stage 2_SMFL'!I38</f>
        <v>640.47</v>
      </c>
      <c r="J38" s="27">
        <f>'Stage 2_SMFL'!J38</f>
        <v>330.08</v>
      </c>
      <c r="K38" s="27">
        <f>'Stage 2_SMFL'!K38</f>
        <v>0</v>
      </c>
      <c r="L38" s="27">
        <f>'Stage 2_SMFL'!L38</f>
        <v>0</v>
      </c>
      <c r="M38" s="27">
        <f>'Stage 2_SMFL'!M38</f>
        <v>0</v>
      </c>
      <c r="N38" s="27">
        <f>'Stage 2_SMFL'!N38</f>
        <v>14.82</v>
      </c>
      <c r="O38" s="27">
        <f>'Stage 2_SMFL'!O38</f>
        <v>0</v>
      </c>
      <c r="P38" s="27">
        <f>'Stage 2_SMFL'!P38</f>
        <v>0</v>
      </c>
      <c r="Q38" s="27">
        <f>'Stage 2_SMFL'!Q38</f>
        <v>0</v>
      </c>
      <c r="R38" s="27">
        <f>'Stage 2_SMFL'!R38</f>
        <v>0</v>
      </c>
      <c r="S38" s="27">
        <f>'Stage 2_SMFL'!S38</f>
        <v>121.8</v>
      </c>
      <c r="T38" s="27">
        <f>'Stage 2_SMFL'!T38</f>
        <v>70.48</v>
      </c>
      <c r="U38" s="27">
        <f>'Stage 2_SMFL'!U38</f>
        <v>0</v>
      </c>
      <c r="V38" s="27">
        <f>'Stage 2_SMFL'!V38</f>
        <v>0</v>
      </c>
      <c r="W38" s="27">
        <f>'Stage 2_SMFL'!W38</f>
        <v>0</v>
      </c>
      <c r="X38" s="27">
        <f>'Stage 2_SMFL'!X38</f>
        <v>14.82</v>
      </c>
      <c r="Y38" s="27">
        <f>'Stage 2_SMFL'!Y38</f>
        <v>0</v>
      </c>
      <c r="Z38" s="27">
        <f>'Stage 2_SMFL'!Z38</f>
        <v>0</v>
      </c>
      <c r="AA38" s="27">
        <f>'Stage 2_SMFL'!AA38</f>
        <v>0</v>
      </c>
      <c r="AB38" s="27">
        <f>'Stage 2_SMFL'!AB38</f>
        <v>0</v>
      </c>
      <c r="AC38" s="27">
        <f>'Stage 2_SMFL'!AC38</f>
        <v>10</v>
      </c>
      <c r="AD38" s="27">
        <f>'Stage 2_SMFL'!AD38</f>
        <v>7</v>
      </c>
      <c r="AE38" s="27">
        <f>'Stage 2_SMFL'!AE38</f>
        <v>0</v>
      </c>
      <c r="AF38" s="27">
        <f>'Stage 2_SMFL'!AF38</f>
        <v>0</v>
      </c>
      <c r="AG38" s="27">
        <f>'Stage 2_SMFL'!AG38</f>
        <v>0</v>
      </c>
      <c r="AH38" s="27">
        <f>'Stage 2_SMFL'!AH38</f>
        <v>1</v>
      </c>
      <c r="AI38" s="27">
        <f>'Stage 2_SMFL'!AI38</f>
        <v>0</v>
      </c>
      <c r="AJ38" s="27">
        <f>'Stage 2_SMFL'!AJ38</f>
        <v>0</v>
      </c>
      <c r="AK38" s="27">
        <f>'Stage 2_SMFL'!AK38</f>
        <v>0</v>
      </c>
      <c r="AL38" s="27">
        <f>'Stage 2_SMFL'!AL38</f>
        <v>0</v>
      </c>
      <c r="AM38" s="17"/>
      <c r="AN38" s="17"/>
      <c r="AO38" s="29" t="s">
        <v>10</v>
      </c>
      <c r="AP38" s="27">
        <f>'Stage 2_SMFL'!AP38</f>
        <v>640.47</v>
      </c>
      <c r="AQ38" s="27">
        <f>'Stage 2_SMFL'!AQ38</f>
        <v>330.08</v>
      </c>
      <c r="AR38" s="27">
        <f>'Stage 2_SMFL'!AR38</f>
        <v>0</v>
      </c>
      <c r="AS38" s="27">
        <f>'Stage 2_SMFL'!AS38</f>
        <v>0</v>
      </c>
      <c r="AT38" s="27">
        <f>'Stage 2_SMFL'!AT38</f>
        <v>0</v>
      </c>
      <c r="AU38" s="27">
        <f>'Stage 2_SMFL'!AU38</f>
        <v>14.82</v>
      </c>
      <c r="AV38" s="27">
        <f>'Stage 2_SMFL'!AV38</f>
        <v>0</v>
      </c>
      <c r="AW38" s="27">
        <f>'Stage 2_SMFL'!AW38</f>
        <v>0</v>
      </c>
      <c r="AX38" s="27">
        <f>'Stage 2_SMFL'!AX38</f>
        <v>0</v>
      </c>
      <c r="AY38" s="27">
        <f>'Stage 2_SMFL'!AY38</f>
        <v>0</v>
      </c>
      <c r="AZ38" s="27">
        <f>'Stage 2_SMFL'!AZ38</f>
        <v>121.8</v>
      </c>
      <c r="BA38" s="27">
        <f>'Stage 2_SMFL'!BA38</f>
        <v>70.48</v>
      </c>
      <c r="BB38" s="27">
        <f>'Stage 2_SMFL'!BB38</f>
        <v>0</v>
      </c>
      <c r="BC38" s="27">
        <f>'Stage 2_SMFL'!BC38</f>
        <v>0</v>
      </c>
      <c r="BD38" s="27">
        <f>'Stage 2_SMFL'!BD38</f>
        <v>0</v>
      </c>
      <c r="BE38" s="27">
        <f>'Stage 2_SMFL'!BE38</f>
        <v>14.82</v>
      </c>
      <c r="BF38" s="27">
        <f>'Stage 2_SMFL'!BF38</f>
        <v>0</v>
      </c>
      <c r="BG38" s="27">
        <f>'Stage 2_SMFL'!BG38</f>
        <v>0</v>
      </c>
      <c r="BH38" s="27">
        <f>'Stage 2_SMFL'!BH38</f>
        <v>0</v>
      </c>
      <c r="BI38" s="27">
        <f>'Stage 2_SMFL'!BI38</f>
        <v>0</v>
      </c>
      <c r="BJ38" s="27">
        <f>'Stage 2_SMFL'!BJ38</f>
        <v>10</v>
      </c>
      <c r="BK38" s="27">
        <f>'Stage 2_SMFL'!BK38</f>
        <v>7</v>
      </c>
      <c r="BL38" s="27">
        <f>'Stage 2_SMFL'!BL38</f>
        <v>0</v>
      </c>
      <c r="BM38" s="27">
        <f>'Stage 2_SMFL'!BM38</f>
        <v>0</v>
      </c>
      <c r="BN38" s="27">
        <f>'Stage 2_SMFL'!BN38</f>
        <v>0</v>
      </c>
      <c r="BO38" s="27">
        <f>'Stage 2_SMFL'!BO38</f>
        <v>1</v>
      </c>
      <c r="BP38" s="27">
        <f>'Stage 2_SMFL'!BP38</f>
        <v>0</v>
      </c>
      <c r="BQ38" s="27">
        <f>'Stage 2_SMFL'!BQ38</f>
        <v>0</v>
      </c>
      <c r="BR38" s="27">
        <f>'Stage 2_SMFL'!BR38</f>
        <v>0</v>
      </c>
      <c r="BS38" s="27">
        <f>'Stage 2_SMFL'!BS38</f>
        <v>0</v>
      </c>
    </row>
    <row r="39" spans="1:71" s="16" customFormat="1" x14ac:dyDescent="0.25">
      <c r="A39" s="23" t="s">
        <v>11</v>
      </c>
      <c r="B39" s="23">
        <f t="shared" si="6"/>
        <v>40.549999999999997</v>
      </c>
      <c r="C39" s="23">
        <f t="shared" si="7"/>
        <v>90.89</v>
      </c>
      <c r="D39" s="23">
        <f t="shared" si="8"/>
        <v>27.266999999999999</v>
      </c>
      <c r="E39" s="23">
        <f t="shared" si="5"/>
        <v>1699.27944</v>
      </c>
      <c r="H39" s="29" t="s">
        <v>11</v>
      </c>
      <c r="I39" s="27">
        <f>'Stage 2_SMFL'!I39</f>
        <v>0</v>
      </c>
      <c r="J39" s="27">
        <f>'Stage 2_SMFL'!J39</f>
        <v>90.74</v>
      </c>
      <c r="K39" s="27">
        <f>'Stage 2_SMFL'!K39</f>
        <v>0</v>
      </c>
      <c r="L39" s="27">
        <f>'Stage 2_SMFL'!L39</f>
        <v>0</v>
      </c>
      <c r="M39" s="27">
        <f>'Stage 2_SMFL'!M39</f>
        <v>0</v>
      </c>
      <c r="N39" s="27">
        <f>'Stage 2_SMFL'!N39</f>
        <v>0</v>
      </c>
      <c r="O39" s="27">
        <f>'Stage 2_SMFL'!O39</f>
        <v>0</v>
      </c>
      <c r="P39" s="27">
        <f>'Stage 2_SMFL'!P39</f>
        <v>0</v>
      </c>
      <c r="Q39" s="27">
        <f>'Stage 2_SMFL'!Q39</f>
        <v>0.15</v>
      </c>
      <c r="R39" s="27">
        <f>'Stage 2_SMFL'!R39</f>
        <v>0</v>
      </c>
      <c r="S39" s="27">
        <f>'Stage 2_SMFL'!S39</f>
        <v>0</v>
      </c>
      <c r="T39" s="27">
        <f>'Stage 2_SMFL'!T39</f>
        <v>40.4</v>
      </c>
      <c r="U39" s="27">
        <f>'Stage 2_SMFL'!U39</f>
        <v>0</v>
      </c>
      <c r="V39" s="27">
        <f>'Stage 2_SMFL'!V39</f>
        <v>0</v>
      </c>
      <c r="W39" s="27">
        <f>'Stage 2_SMFL'!W39</f>
        <v>0</v>
      </c>
      <c r="X39" s="27">
        <f>'Stage 2_SMFL'!X39</f>
        <v>0</v>
      </c>
      <c r="Y39" s="27">
        <f>'Stage 2_SMFL'!Y39</f>
        <v>0</v>
      </c>
      <c r="Z39" s="27">
        <f>'Stage 2_SMFL'!Z39</f>
        <v>0</v>
      </c>
      <c r="AA39" s="27">
        <f>'Stage 2_SMFL'!AA39</f>
        <v>0.15</v>
      </c>
      <c r="AB39" s="27">
        <f>'Stage 2_SMFL'!AB39</f>
        <v>0</v>
      </c>
      <c r="AC39" s="27">
        <f>'Stage 2_SMFL'!AC39</f>
        <v>0</v>
      </c>
      <c r="AD39" s="27">
        <f>'Stage 2_SMFL'!AD39</f>
        <v>4</v>
      </c>
      <c r="AE39" s="27">
        <f>'Stage 2_SMFL'!AE39</f>
        <v>0</v>
      </c>
      <c r="AF39" s="27">
        <f>'Stage 2_SMFL'!AF39</f>
        <v>0</v>
      </c>
      <c r="AG39" s="27">
        <f>'Stage 2_SMFL'!AG39</f>
        <v>0</v>
      </c>
      <c r="AH39" s="27">
        <f>'Stage 2_SMFL'!AH39</f>
        <v>0</v>
      </c>
      <c r="AI39" s="27">
        <f>'Stage 2_SMFL'!AI39</f>
        <v>0</v>
      </c>
      <c r="AJ39" s="27">
        <f>'Stage 2_SMFL'!AJ39</f>
        <v>0</v>
      </c>
      <c r="AK39" s="27">
        <f>'Stage 2_SMFL'!AK39</f>
        <v>1</v>
      </c>
      <c r="AL39" s="27">
        <f>'Stage 2_SMFL'!AL39</f>
        <v>0</v>
      </c>
      <c r="AM39" s="17"/>
      <c r="AN39" s="17"/>
      <c r="AO39" s="29" t="s">
        <v>11</v>
      </c>
      <c r="AP39" s="27">
        <f>'Stage 2_SMFL'!AP39</f>
        <v>722.45</v>
      </c>
      <c r="AQ39" s="27">
        <f>'Stage 2_SMFL'!AQ39</f>
        <v>409.4</v>
      </c>
      <c r="AR39" s="27">
        <f>'Stage 2_SMFL'!AR39</f>
        <v>0</v>
      </c>
      <c r="AS39" s="27">
        <f>'Stage 2_SMFL'!AS39</f>
        <v>0</v>
      </c>
      <c r="AT39" s="27">
        <f>'Stage 2_SMFL'!AT39</f>
        <v>0</v>
      </c>
      <c r="AU39" s="27">
        <f>'Stage 2_SMFL'!AU39</f>
        <v>18.079999999999998</v>
      </c>
      <c r="AV39" s="27">
        <f>'Stage 2_SMFL'!AV39</f>
        <v>0</v>
      </c>
      <c r="AW39" s="27">
        <f>'Stage 2_SMFL'!AW39</f>
        <v>0</v>
      </c>
      <c r="AX39" s="27">
        <f>'Stage 2_SMFL'!AX39</f>
        <v>0</v>
      </c>
      <c r="AY39" s="27">
        <f>'Stage 2_SMFL'!AY39</f>
        <v>0</v>
      </c>
      <c r="AZ39" s="27">
        <f>'Stage 2_SMFL'!AZ39</f>
        <v>137.21</v>
      </c>
      <c r="BA39" s="27">
        <f>'Stage 2_SMFL'!BA39</f>
        <v>82.53</v>
      </c>
      <c r="BB39" s="27">
        <f>'Stage 2_SMFL'!BB39</f>
        <v>0</v>
      </c>
      <c r="BC39" s="27">
        <f>'Stage 2_SMFL'!BC39</f>
        <v>0</v>
      </c>
      <c r="BD39" s="27">
        <f>'Stage 2_SMFL'!BD39</f>
        <v>0</v>
      </c>
      <c r="BE39" s="27">
        <f>'Stage 2_SMFL'!BE39</f>
        <v>18.079999999999998</v>
      </c>
      <c r="BF39" s="27">
        <f>'Stage 2_SMFL'!BF39</f>
        <v>0</v>
      </c>
      <c r="BG39" s="27">
        <f>'Stage 2_SMFL'!BG39</f>
        <v>0</v>
      </c>
      <c r="BH39" s="27">
        <f>'Stage 2_SMFL'!BH39</f>
        <v>0</v>
      </c>
      <c r="BI39" s="27">
        <f>'Stage 2_SMFL'!BI39</f>
        <v>0</v>
      </c>
      <c r="BJ39" s="27">
        <f>'Stage 2_SMFL'!BJ39</f>
        <v>11</v>
      </c>
      <c r="BK39" s="27">
        <f>'Stage 2_SMFL'!BK39</f>
        <v>7</v>
      </c>
      <c r="BL39" s="27">
        <f>'Stage 2_SMFL'!BL39</f>
        <v>0</v>
      </c>
      <c r="BM39" s="27">
        <f>'Stage 2_SMFL'!BM39</f>
        <v>0</v>
      </c>
      <c r="BN39" s="27">
        <f>'Stage 2_SMFL'!BN39</f>
        <v>0</v>
      </c>
      <c r="BO39" s="27">
        <f>'Stage 2_SMFL'!BO39</f>
        <v>1</v>
      </c>
      <c r="BP39" s="27">
        <f>'Stage 2_SMFL'!BP39</f>
        <v>0</v>
      </c>
      <c r="BQ39" s="27">
        <f>'Stage 2_SMFL'!BQ39</f>
        <v>0</v>
      </c>
      <c r="BR39" s="27">
        <f>'Stage 2_SMFL'!BR39</f>
        <v>0</v>
      </c>
      <c r="BS39" s="27">
        <f>'Stage 2_SMFL'!BS39</f>
        <v>0</v>
      </c>
    </row>
    <row r="40" spans="1:71" s="16" customFormat="1" x14ac:dyDescent="0.25">
      <c r="A40" s="23" t="s">
        <v>12</v>
      </c>
      <c r="B40" s="23">
        <f t="shared" si="6"/>
        <v>2.9</v>
      </c>
      <c r="C40" s="23">
        <f t="shared" si="7"/>
        <v>2.9</v>
      </c>
      <c r="D40" s="23">
        <f t="shared" si="8"/>
        <v>0.87</v>
      </c>
      <c r="E40" s="23">
        <f t="shared" si="5"/>
        <v>54.218400000000003</v>
      </c>
      <c r="F40" s="82"/>
      <c r="H40" s="29" t="s">
        <v>12</v>
      </c>
      <c r="I40" s="29">
        <v>0</v>
      </c>
      <c r="J40" s="29">
        <v>0</v>
      </c>
      <c r="K40" s="29">
        <v>0</v>
      </c>
      <c r="L40" s="29">
        <v>0</v>
      </c>
      <c r="M40" s="29">
        <v>0</v>
      </c>
      <c r="N40" s="29">
        <v>0</v>
      </c>
      <c r="O40" s="29">
        <v>2.9</v>
      </c>
      <c r="P40" s="29">
        <v>0</v>
      </c>
      <c r="Q40" s="29">
        <v>0</v>
      </c>
      <c r="R40" s="29">
        <v>0</v>
      </c>
      <c r="S40" s="29">
        <v>0</v>
      </c>
      <c r="T40" s="29">
        <v>0</v>
      </c>
      <c r="U40" s="29">
        <v>0</v>
      </c>
      <c r="V40" s="29">
        <v>0</v>
      </c>
      <c r="W40" s="29">
        <v>0</v>
      </c>
      <c r="X40" s="29">
        <v>0</v>
      </c>
      <c r="Y40" s="29">
        <v>2.9</v>
      </c>
      <c r="Z40" s="29">
        <v>0</v>
      </c>
      <c r="AA40" s="29">
        <v>0</v>
      </c>
      <c r="AB40" s="29">
        <v>0</v>
      </c>
      <c r="AC40" s="29">
        <v>0</v>
      </c>
      <c r="AD40" s="29">
        <v>0</v>
      </c>
      <c r="AE40" s="29">
        <v>0</v>
      </c>
      <c r="AF40" s="29">
        <v>0</v>
      </c>
      <c r="AG40" s="29">
        <v>0</v>
      </c>
      <c r="AH40" s="29">
        <v>0</v>
      </c>
      <c r="AI40" s="29">
        <v>1</v>
      </c>
      <c r="AJ40" s="29">
        <v>0</v>
      </c>
      <c r="AK40" s="29">
        <v>0</v>
      </c>
      <c r="AL40" s="29">
        <v>0</v>
      </c>
      <c r="AM40" s="17"/>
      <c r="AN40" s="17"/>
      <c r="AO40" s="29" t="s">
        <v>12</v>
      </c>
      <c r="AP40" s="29">
        <v>0</v>
      </c>
      <c r="AQ40" s="29">
        <v>84.75</v>
      </c>
      <c r="AR40" s="29">
        <v>0</v>
      </c>
      <c r="AS40" s="29">
        <v>0</v>
      </c>
      <c r="AT40" s="29">
        <v>0</v>
      </c>
      <c r="AU40" s="29">
        <v>17.940000000000001</v>
      </c>
      <c r="AV40" s="29">
        <v>0</v>
      </c>
      <c r="AW40" s="29">
        <v>0</v>
      </c>
      <c r="AX40" s="29">
        <v>0</v>
      </c>
      <c r="AY40" s="29">
        <v>0</v>
      </c>
      <c r="AZ40" s="29">
        <v>0</v>
      </c>
      <c r="BA40" s="29">
        <v>27.39</v>
      </c>
      <c r="BB40" s="29">
        <v>0</v>
      </c>
      <c r="BC40" s="29">
        <v>0</v>
      </c>
      <c r="BD40" s="29">
        <v>0</v>
      </c>
      <c r="BE40" s="29">
        <v>17.940000000000001</v>
      </c>
      <c r="BF40" s="29">
        <v>0</v>
      </c>
      <c r="BG40" s="29">
        <v>0</v>
      </c>
      <c r="BH40" s="29">
        <v>0</v>
      </c>
      <c r="BI40" s="29">
        <v>0</v>
      </c>
      <c r="BJ40" s="29">
        <v>0</v>
      </c>
      <c r="BK40" s="29">
        <v>4</v>
      </c>
      <c r="BL40" s="29">
        <v>0</v>
      </c>
      <c r="BM40" s="29">
        <v>0</v>
      </c>
      <c r="BN40" s="29">
        <v>0</v>
      </c>
      <c r="BO40" s="29">
        <v>1</v>
      </c>
      <c r="BP40" s="29">
        <v>0</v>
      </c>
      <c r="BQ40" s="29">
        <v>0</v>
      </c>
      <c r="BR40" s="29">
        <v>0</v>
      </c>
      <c r="BS40" s="29">
        <v>0</v>
      </c>
    </row>
    <row r="41" spans="1:71" s="16" customFormat="1" x14ac:dyDescent="0.25">
      <c r="A41" s="23" t="s">
        <v>13</v>
      </c>
      <c r="B41" s="23">
        <f t="shared" si="6"/>
        <v>4.59</v>
      </c>
      <c r="C41" s="23">
        <f t="shared" si="7"/>
        <v>4.59</v>
      </c>
      <c r="D41" s="23">
        <f t="shared" si="8"/>
        <v>1.377</v>
      </c>
      <c r="E41" s="23">
        <f t="shared" si="5"/>
        <v>85.814639999999997</v>
      </c>
      <c r="F41" s="82"/>
      <c r="H41" s="29" t="s">
        <v>13</v>
      </c>
      <c r="I41" s="29">
        <v>0</v>
      </c>
      <c r="J41" s="29">
        <v>0</v>
      </c>
      <c r="K41" s="29">
        <v>0</v>
      </c>
      <c r="L41" s="29">
        <v>0</v>
      </c>
      <c r="M41" s="29">
        <v>0</v>
      </c>
      <c r="N41" s="29">
        <v>0</v>
      </c>
      <c r="O41" s="29">
        <v>4.59</v>
      </c>
      <c r="P41" s="29">
        <v>0</v>
      </c>
      <c r="Q41" s="29">
        <v>0</v>
      </c>
      <c r="R41" s="29">
        <v>0</v>
      </c>
      <c r="S41" s="29">
        <v>0</v>
      </c>
      <c r="T41" s="29">
        <v>0</v>
      </c>
      <c r="U41" s="29">
        <v>0</v>
      </c>
      <c r="V41" s="29">
        <v>0</v>
      </c>
      <c r="W41" s="29">
        <v>0</v>
      </c>
      <c r="X41" s="29">
        <v>0</v>
      </c>
      <c r="Y41" s="29">
        <v>4.59</v>
      </c>
      <c r="Z41" s="29">
        <v>0</v>
      </c>
      <c r="AA41" s="29">
        <v>0</v>
      </c>
      <c r="AB41" s="29">
        <v>0</v>
      </c>
      <c r="AC41" s="29">
        <v>0</v>
      </c>
      <c r="AD41" s="29">
        <v>0</v>
      </c>
      <c r="AE41" s="29">
        <v>0</v>
      </c>
      <c r="AF41" s="29">
        <v>0</v>
      </c>
      <c r="AG41" s="29">
        <v>0</v>
      </c>
      <c r="AH41" s="29">
        <v>0</v>
      </c>
      <c r="AI41" s="29">
        <v>1</v>
      </c>
      <c r="AJ41" s="29">
        <v>0</v>
      </c>
      <c r="AK41" s="29">
        <v>0</v>
      </c>
      <c r="AL41" s="29">
        <v>0</v>
      </c>
      <c r="AM41" s="17"/>
      <c r="AN41" s="17"/>
      <c r="AO41" s="29" t="s">
        <v>13</v>
      </c>
      <c r="AP41" s="29">
        <v>0</v>
      </c>
      <c r="AQ41" s="29">
        <v>128.16999999999999</v>
      </c>
      <c r="AR41" s="29">
        <v>0</v>
      </c>
      <c r="AS41" s="29">
        <v>0</v>
      </c>
      <c r="AT41" s="29">
        <v>0</v>
      </c>
      <c r="AU41" s="29">
        <v>24.39</v>
      </c>
      <c r="AV41" s="29">
        <v>0</v>
      </c>
      <c r="AW41" s="29">
        <v>0</v>
      </c>
      <c r="AX41" s="29">
        <v>0</v>
      </c>
      <c r="AY41" s="29">
        <v>0</v>
      </c>
      <c r="AZ41" s="29">
        <v>0</v>
      </c>
      <c r="BA41" s="29">
        <v>32.92</v>
      </c>
      <c r="BB41" s="29">
        <v>0</v>
      </c>
      <c r="BC41" s="29">
        <v>0</v>
      </c>
      <c r="BD41" s="29">
        <v>0</v>
      </c>
      <c r="BE41" s="29">
        <v>24.39</v>
      </c>
      <c r="BF41" s="29">
        <v>0</v>
      </c>
      <c r="BG41" s="29">
        <v>0</v>
      </c>
      <c r="BH41" s="29">
        <v>0</v>
      </c>
      <c r="BI41" s="29">
        <v>0</v>
      </c>
      <c r="BJ41" s="29">
        <v>0</v>
      </c>
      <c r="BK41" s="29">
        <v>5</v>
      </c>
      <c r="BL41" s="29">
        <v>0</v>
      </c>
      <c r="BM41" s="29">
        <v>0</v>
      </c>
      <c r="BN41" s="29">
        <v>0</v>
      </c>
      <c r="BO41" s="29">
        <v>1</v>
      </c>
      <c r="BP41" s="29">
        <v>0</v>
      </c>
      <c r="BQ41" s="29">
        <v>0</v>
      </c>
      <c r="BR41" s="29">
        <v>0</v>
      </c>
      <c r="BS41" s="29">
        <v>0</v>
      </c>
    </row>
    <row r="42" spans="1:71" s="16" customFormat="1" x14ac:dyDescent="0.25">
      <c r="A42" s="23" t="s">
        <v>52</v>
      </c>
      <c r="B42" s="23">
        <f t="shared" si="6"/>
        <v>6.32</v>
      </c>
      <c r="C42" s="23">
        <f t="shared" si="7"/>
        <v>6.32</v>
      </c>
      <c r="D42" s="23">
        <f t="shared" si="8"/>
        <v>1.8959999999999999</v>
      </c>
      <c r="E42" s="23">
        <f t="shared" si="5"/>
        <v>118.15871999999999</v>
      </c>
      <c r="F42" s="82"/>
      <c r="H42" s="29" t="s">
        <v>52</v>
      </c>
      <c r="I42" s="29">
        <v>0</v>
      </c>
      <c r="J42" s="29">
        <v>0</v>
      </c>
      <c r="K42" s="29">
        <v>0</v>
      </c>
      <c r="L42" s="29">
        <v>0</v>
      </c>
      <c r="M42" s="29">
        <v>0</v>
      </c>
      <c r="N42" s="29">
        <v>0</v>
      </c>
      <c r="O42" s="29">
        <v>6.32</v>
      </c>
      <c r="P42" s="29">
        <v>0</v>
      </c>
      <c r="Q42" s="29">
        <v>0</v>
      </c>
      <c r="R42" s="29">
        <v>0</v>
      </c>
      <c r="S42" s="29">
        <v>0</v>
      </c>
      <c r="T42" s="29">
        <v>0</v>
      </c>
      <c r="U42" s="29">
        <v>0</v>
      </c>
      <c r="V42" s="29">
        <v>0</v>
      </c>
      <c r="W42" s="29">
        <v>0</v>
      </c>
      <c r="X42" s="29">
        <v>0</v>
      </c>
      <c r="Y42" s="29">
        <v>6.32</v>
      </c>
      <c r="Z42" s="29">
        <v>0</v>
      </c>
      <c r="AA42" s="29">
        <v>0</v>
      </c>
      <c r="AB42" s="29">
        <v>0</v>
      </c>
      <c r="AC42" s="29">
        <v>0</v>
      </c>
      <c r="AD42" s="29">
        <v>0</v>
      </c>
      <c r="AE42" s="29">
        <v>0</v>
      </c>
      <c r="AF42" s="29">
        <v>0</v>
      </c>
      <c r="AG42" s="29">
        <v>0</v>
      </c>
      <c r="AH42" s="29">
        <v>0</v>
      </c>
      <c r="AI42" s="29">
        <v>1</v>
      </c>
      <c r="AJ42" s="29">
        <v>0</v>
      </c>
      <c r="AK42" s="29">
        <v>0</v>
      </c>
      <c r="AL42" s="29">
        <v>0</v>
      </c>
      <c r="AM42" s="17"/>
      <c r="AN42" s="17"/>
      <c r="AO42" s="29" t="s">
        <v>52</v>
      </c>
      <c r="AP42" s="29">
        <v>0</v>
      </c>
      <c r="AQ42" s="29">
        <v>175.32</v>
      </c>
      <c r="AR42" s="29">
        <v>0</v>
      </c>
      <c r="AS42" s="29">
        <v>0</v>
      </c>
      <c r="AT42" s="29">
        <v>0</v>
      </c>
      <c r="AU42" s="29">
        <v>29.13</v>
      </c>
      <c r="AV42" s="29">
        <v>0</v>
      </c>
      <c r="AW42" s="29">
        <v>0</v>
      </c>
      <c r="AX42" s="29">
        <v>0</v>
      </c>
      <c r="AY42" s="29">
        <v>0</v>
      </c>
      <c r="AZ42" s="29">
        <v>0</v>
      </c>
      <c r="BA42" s="29">
        <v>42.79</v>
      </c>
      <c r="BB42" s="29">
        <v>0</v>
      </c>
      <c r="BC42" s="29">
        <v>0</v>
      </c>
      <c r="BD42" s="29">
        <v>0</v>
      </c>
      <c r="BE42" s="29">
        <v>29.13</v>
      </c>
      <c r="BF42" s="29">
        <v>0</v>
      </c>
      <c r="BG42" s="29">
        <v>0</v>
      </c>
      <c r="BH42" s="29">
        <v>0</v>
      </c>
      <c r="BI42" s="29">
        <v>0</v>
      </c>
      <c r="BJ42" s="29">
        <v>0</v>
      </c>
      <c r="BK42" s="29">
        <v>6</v>
      </c>
      <c r="BL42" s="29">
        <v>0</v>
      </c>
      <c r="BM42" s="29">
        <v>0</v>
      </c>
      <c r="BN42" s="29">
        <v>0</v>
      </c>
      <c r="BO42" s="29">
        <v>1</v>
      </c>
      <c r="BP42" s="29">
        <v>0</v>
      </c>
      <c r="BQ42" s="29">
        <v>0</v>
      </c>
      <c r="BR42" s="29">
        <v>0</v>
      </c>
      <c r="BS42" s="29">
        <v>0</v>
      </c>
    </row>
    <row r="43" spans="1:71" s="16" customFormat="1" x14ac:dyDescent="0.25">
      <c r="A43" s="23" t="s">
        <v>14</v>
      </c>
      <c r="B43" s="23">
        <f t="shared" si="6"/>
        <v>8.0399999999999991</v>
      </c>
      <c r="C43" s="23">
        <f t="shared" si="7"/>
        <v>8.0399999999999991</v>
      </c>
      <c r="D43" s="23">
        <f t="shared" si="8"/>
        <v>2.4119999999999995</v>
      </c>
      <c r="E43" s="23">
        <f t="shared" si="5"/>
        <v>150.31583999999998</v>
      </c>
      <c r="F43" s="82"/>
      <c r="H43" s="29" t="s">
        <v>14</v>
      </c>
      <c r="I43" s="29">
        <v>0</v>
      </c>
      <c r="J43" s="29">
        <v>0</v>
      </c>
      <c r="K43" s="29">
        <v>0</v>
      </c>
      <c r="L43" s="29">
        <v>0</v>
      </c>
      <c r="M43" s="29">
        <v>0</v>
      </c>
      <c r="N43" s="29">
        <v>0</v>
      </c>
      <c r="O43" s="29">
        <v>8.0399999999999991</v>
      </c>
      <c r="P43" s="29">
        <v>0</v>
      </c>
      <c r="Q43" s="29">
        <v>0</v>
      </c>
      <c r="R43" s="29">
        <v>0</v>
      </c>
      <c r="S43" s="29">
        <v>0</v>
      </c>
      <c r="T43" s="29">
        <v>0</v>
      </c>
      <c r="U43" s="29">
        <v>0</v>
      </c>
      <c r="V43" s="29">
        <v>0</v>
      </c>
      <c r="W43" s="29">
        <v>0</v>
      </c>
      <c r="X43" s="29">
        <v>0</v>
      </c>
      <c r="Y43" s="29">
        <v>8.0399999999999991</v>
      </c>
      <c r="Z43" s="29">
        <v>0</v>
      </c>
      <c r="AA43" s="29">
        <v>0</v>
      </c>
      <c r="AB43" s="29">
        <v>0</v>
      </c>
      <c r="AC43" s="29">
        <v>0</v>
      </c>
      <c r="AD43" s="29">
        <v>0</v>
      </c>
      <c r="AE43" s="29">
        <v>0</v>
      </c>
      <c r="AF43" s="29">
        <v>0</v>
      </c>
      <c r="AG43" s="29">
        <v>0</v>
      </c>
      <c r="AH43" s="29">
        <v>0</v>
      </c>
      <c r="AI43" s="29">
        <v>1</v>
      </c>
      <c r="AJ43" s="29">
        <v>0</v>
      </c>
      <c r="AK43" s="29">
        <v>0</v>
      </c>
      <c r="AL43" s="29">
        <v>0</v>
      </c>
      <c r="AM43" s="17"/>
      <c r="AN43" s="17"/>
      <c r="AO43" s="29" t="s">
        <v>14</v>
      </c>
      <c r="AP43" s="29">
        <v>0</v>
      </c>
      <c r="AQ43" s="29">
        <v>244.65</v>
      </c>
      <c r="AR43" s="29">
        <v>0</v>
      </c>
      <c r="AS43" s="29">
        <v>0</v>
      </c>
      <c r="AT43" s="29">
        <v>0</v>
      </c>
      <c r="AU43" s="29">
        <v>37.85</v>
      </c>
      <c r="AV43" s="29">
        <v>0</v>
      </c>
      <c r="AW43" s="29">
        <v>0</v>
      </c>
      <c r="AX43" s="29">
        <v>0</v>
      </c>
      <c r="AY43" s="29">
        <v>0</v>
      </c>
      <c r="AZ43" s="29">
        <v>0</v>
      </c>
      <c r="BA43" s="29">
        <v>56.05</v>
      </c>
      <c r="BB43" s="29">
        <v>0</v>
      </c>
      <c r="BC43" s="29">
        <v>0</v>
      </c>
      <c r="BD43" s="29">
        <v>0</v>
      </c>
      <c r="BE43" s="29">
        <v>37.85</v>
      </c>
      <c r="BF43" s="29">
        <v>0</v>
      </c>
      <c r="BG43" s="29">
        <v>0</v>
      </c>
      <c r="BH43" s="29">
        <v>0</v>
      </c>
      <c r="BI43" s="29">
        <v>0</v>
      </c>
      <c r="BJ43" s="29">
        <v>0</v>
      </c>
      <c r="BK43" s="29">
        <v>6</v>
      </c>
      <c r="BL43" s="29">
        <v>0</v>
      </c>
      <c r="BM43" s="29">
        <v>0</v>
      </c>
      <c r="BN43" s="29">
        <v>0</v>
      </c>
      <c r="BO43" s="29">
        <v>1</v>
      </c>
      <c r="BP43" s="29">
        <v>0</v>
      </c>
      <c r="BQ43" s="29">
        <v>0</v>
      </c>
      <c r="BR43" s="29">
        <v>0</v>
      </c>
      <c r="BS43" s="29">
        <v>0</v>
      </c>
    </row>
    <row r="44" spans="1:71" s="16" customFormat="1" x14ac:dyDescent="0.25">
      <c r="A44" s="23" t="s">
        <v>15</v>
      </c>
      <c r="B44" s="23">
        <f t="shared" si="6"/>
        <v>9.8000000000000007</v>
      </c>
      <c r="C44" s="23">
        <f t="shared" si="7"/>
        <v>9.8000000000000007</v>
      </c>
      <c r="D44" s="23">
        <f t="shared" si="8"/>
        <v>2.94</v>
      </c>
      <c r="E44" s="23">
        <f t="shared" si="5"/>
        <v>183.2208</v>
      </c>
      <c r="F44" s="82"/>
      <c r="H44" s="29" t="s">
        <v>15</v>
      </c>
      <c r="I44" s="29">
        <v>0</v>
      </c>
      <c r="J44" s="29">
        <v>0</v>
      </c>
      <c r="K44" s="29">
        <v>0</v>
      </c>
      <c r="L44" s="29">
        <v>0</v>
      </c>
      <c r="M44" s="29">
        <v>0</v>
      </c>
      <c r="N44" s="29">
        <v>0</v>
      </c>
      <c r="O44" s="29">
        <v>9.8000000000000007</v>
      </c>
      <c r="P44" s="29">
        <v>0</v>
      </c>
      <c r="Q44" s="29">
        <v>0</v>
      </c>
      <c r="R44" s="29">
        <v>0</v>
      </c>
      <c r="S44" s="29">
        <v>0</v>
      </c>
      <c r="T44" s="29">
        <v>0</v>
      </c>
      <c r="U44" s="29">
        <v>0</v>
      </c>
      <c r="V44" s="29">
        <v>0</v>
      </c>
      <c r="W44" s="29">
        <v>0</v>
      </c>
      <c r="X44" s="29">
        <v>0</v>
      </c>
      <c r="Y44" s="29">
        <v>9.8000000000000007</v>
      </c>
      <c r="Z44" s="29">
        <v>0</v>
      </c>
      <c r="AA44" s="29">
        <v>0</v>
      </c>
      <c r="AB44" s="29">
        <v>0</v>
      </c>
      <c r="AC44" s="29">
        <v>0</v>
      </c>
      <c r="AD44" s="29">
        <v>0</v>
      </c>
      <c r="AE44" s="29">
        <v>0</v>
      </c>
      <c r="AF44" s="29">
        <v>0</v>
      </c>
      <c r="AG44" s="29">
        <v>0</v>
      </c>
      <c r="AH44" s="29">
        <v>0</v>
      </c>
      <c r="AI44" s="29">
        <v>1</v>
      </c>
      <c r="AJ44" s="29">
        <v>0</v>
      </c>
      <c r="AK44" s="29">
        <v>0</v>
      </c>
      <c r="AL44" s="29">
        <v>0</v>
      </c>
      <c r="AM44" s="17"/>
      <c r="AN44" s="17"/>
      <c r="AO44" s="29" t="s">
        <v>15</v>
      </c>
      <c r="AP44" s="29">
        <v>0</v>
      </c>
      <c r="AQ44" s="29">
        <v>276.62</v>
      </c>
      <c r="AR44" s="29">
        <v>0</v>
      </c>
      <c r="AS44" s="29">
        <v>0</v>
      </c>
      <c r="AT44" s="29">
        <v>0</v>
      </c>
      <c r="AU44" s="29">
        <v>38.85</v>
      </c>
      <c r="AV44" s="29">
        <v>0</v>
      </c>
      <c r="AW44" s="29">
        <v>0</v>
      </c>
      <c r="AX44" s="29">
        <v>0</v>
      </c>
      <c r="AY44" s="29">
        <v>0</v>
      </c>
      <c r="AZ44" s="29">
        <v>0</v>
      </c>
      <c r="BA44" s="29">
        <v>58.57</v>
      </c>
      <c r="BB44" s="29">
        <v>0</v>
      </c>
      <c r="BC44" s="29">
        <v>0</v>
      </c>
      <c r="BD44" s="29">
        <v>0</v>
      </c>
      <c r="BE44" s="29">
        <v>38.85</v>
      </c>
      <c r="BF44" s="29">
        <v>0</v>
      </c>
      <c r="BG44" s="29">
        <v>0</v>
      </c>
      <c r="BH44" s="29">
        <v>0</v>
      </c>
      <c r="BI44" s="29">
        <v>0</v>
      </c>
      <c r="BJ44" s="29">
        <v>0</v>
      </c>
      <c r="BK44" s="29">
        <v>6</v>
      </c>
      <c r="BL44" s="29">
        <v>0</v>
      </c>
      <c r="BM44" s="29">
        <v>0</v>
      </c>
      <c r="BN44" s="29">
        <v>0</v>
      </c>
      <c r="BO44" s="29">
        <v>1</v>
      </c>
      <c r="BP44" s="29">
        <v>0</v>
      </c>
      <c r="BQ44" s="29">
        <v>0</v>
      </c>
      <c r="BR44" s="29">
        <v>0</v>
      </c>
      <c r="BS44" s="29">
        <v>0</v>
      </c>
    </row>
    <row r="45" spans="1:71" s="16" customFormat="1" x14ac:dyDescent="0.25">
      <c r="A45" s="23" t="s">
        <v>16</v>
      </c>
      <c r="B45" s="23">
        <f t="shared" si="6"/>
        <v>11.62</v>
      </c>
      <c r="C45" s="23">
        <f t="shared" si="7"/>
        <v>11.62</v>
      </c>
      <c r="D45" s="23">
        <f t="shared" si="8"/>
        <v>3.4859999999999998</v>
      </c>
      <c r="E45" s="23">
        <f t="shared" si="5"/>
        <v>217.24751999999998</v>
      </c>
      <c r="F45" s="82"/>
      <c r="H45" s="29" t="s">
        <v>16</v>
      </c>
      <c r="I45" s="29">
        <v>0</v>
      </c>
      <c r="J45" s="29">
        <v>0</v>
      </c>
      <c r="K45" s="29">
        <v>0</v>
      </c>
      <c r="L45" s="29">
        <v>0</v>
      </c>
      <c r="M45" s="29">
        <v>0</v>
      </c>
      <c r="N45" s="29">
        <v>0</v>
      </c>
      <c r="O45" s="29">
        <v>0</v>
      </c>
      <c r="P45" s="29">
        <v>0</v>
      </c>
      <c r="Q45" s="29">
        <v>11.62</v>
      </c>
      <c r="R45" s="29">
        <v>0</v>
      </c>
      <c r="S45" s="29">
        <v>0</v>
      </c>
      <c r="T45" s="29">
        <v>0</v>
      </c>
      <c r="U45" s="29">
        <v>0</v>
      </c>
      <c r="V45" s="29">
        <v>0</v>
      </c>
      <c r="W45" s="29">
        <v>0</v>
      </c>
      <c r="X45" s="29">
        <v>0</v>
      </c>
      <c r="Y45" s="29">
        <v>0</v>
      </c>
      <c r="Z45" s="29">
        <v>0</v>
      </c>
      <c r="AA45" s="29">
        <v>11.62</v>
      </c>
      <c r="AB45" s="29">
        <v>0</v>
      </c>
      <c r="AC45" s="29">
        <v>0</v>
      </c>
      <c r="AD45" s="29">
        <v>0</v>
      </c>
      <c r="AE45" s="29">
        <v>0</v>
      </c>
      <c r="AF45" s="29">
        <v>0</v>
      </c>
      <c r="AG45" s="29">
        <v>0</v>
      </c>
      <c r="AH45" s="29">
        <v>0</v>
      </c>
      <c r="AI45" s="29">
        <v>0</v>
      </c>
      <c r="AJ45" s="29">
        <v>0</v>
      </c>
      <c r="AK45" s="29">
        <v>1</v>
      </c>
      <c r="AL45" s="29">
        <v>0</v>
      </c>
      <c r="AM45" s="17"/>
      <c r="AN45" s="17"/>
      <c r="AO45" s="29" t="s">
        <v>16</v>
      </c>
      <c r="AP45" s="29">
        <v>0</v>
      </c>
      <c r="AQ45" s="29">
        <v>354.47</v>
      </c>
      <c r="AR45" s="29">
        <v>0</v>
      </c>
      <c r="AS45" s="29">
        <v>0</v>
      </c>
      <c r="AT45" s="29">
        <v>0</v>
      </c>
      <c r="AU45" s="29">
        <v>47.57</v>
      </c>
      <c r="AV45" s="29">
        <v>0</v>
      </c>
      <c r="AW45" s="29">
        <v>0</v>
      </c>
      <c r="AX45" s="29">
        <v>0</v>
      </c>
      <c r="AY45" s="29">
        <v>0</v>
      </c>
      <c r="AZ45" s="29">
        <v>0</v>
      </c>
      <c r="BA45" s="29">
        <v>68.44</v>
      </c>
      <c r="BB45" s="29">
        <v>0</v>
      </c>
      <c r="BC45" s="29">
        <v>0</v>
      </c>
      <c r="BD45" s="29">
        <v>0</v>
      </c>
      <c r="BE45" s="29">
        <v>47.57</v>
      </c>
      <c r="BF45" s="29">
        <v>0</v>
      </c>
      <c r="BG45" s="29">
        <v>0</v>
      </c>
      <c r="BH45" s="29">
        <v>0</v>
      </c>
      <c r="BI45" s="29">
        <v>0</v>
      </c>
      <c r="BJ45" s="29">
        <v>0</v>
      </c>
      <c r="BK45" s="29">
        <v>6</v>
      </c>
      <c r="BL45" s="29">
        <v>0</v>
      </c>
      <c r="BM45" s="29">
        <v>0</v>
      </c>
      <c r="BN45" s="29">
        <v>0</v>
      </c>
      <c r="BO45" s="29">
        <v>1</v>
      </c>
      <c r="BP45" s="29">
        <v>0</v>
      </c>
      <c r="BQ45" s="29">
        <v>0</v>
      </c>
      <c r="BR45" s="29">
        <v>0</v>
      </c>
      <c r="BS45" s="29">
        <v>0</v>
      </c>
    </row>
    <row r="46" spans="1:71" s="16" customFormat="1" x14ac:dyDescent="0.25">
      <c r="A46" s="23" t="s">
        <v>24</v>
      </c>
      <c r="B46" s="23">
        <f t="shared" si="6"/>
        <v>12.84</v>
      </c>
      <c r="C46" s="23">
        <f t="shared" si="7"/>
        <v>12.84</v>
      </c>
      <c r="D46" s="23">
        <f t="shared" si="8"/>
        <v>3.8519999999999999</v>
      </c>
      <c r="E46" s="23">
        <f t="shared" si="5"/>
        <v>240.05663999999999</v>
      </c>
      <c r="F46" s="82"/>
      <c r="H46" s="29" t="s">
        <v>24</v>
      </c>
      <c r="I46" s="29">
        <v>0</v>
      </c>
      <c r="J46" s="29">
        <v>0</v>
      </c>
      <c r="K46" s="29">
        <v>0</v>
      </c>
      <c r="L46" s="29">
        <v>0</v>
      </c>
      <c r="M46" s="29">
        <v>0</v>
      </c>
      <c r="N46" s="29">
        <v>0</v>
      </c>
      <c r="O46" s="29">
        <v>0</v>
      </c>
      <c r="P46" s="29">
        <v>0</v>
      </c>
      <c r="Q46" s="29">
        <v>12.84</v>
      </c>
      <c r="R46" s="29">
        <v>0</v>
      </c>
      <c r="S46" s="29">
        <v>0</v>
      </c>
      <c r="T46" s="29">
        <v>0</v>
      </c>
      <c r="U46" s="29">
        <v>0</v>
      </c>
      <c r="V46" s="29">
        <v>0</v>
      </c>
      <c r="W46" s="29">
        <v>0</v>
      </c>
      <c r="X46" s="29">
        <v>0</v>
      </c>
      <c r="Y46" s="29">
        <v>0</v>
      </c>
      <c r="Z46" s="29">
        <v>0</v>
      </c>
      <c r="AA46" s="29">
        <v>12.84</v>
      </c>
      <c r="AB46" s="29">
        <v>0</v>
      </c>
      <c r="AC46" s="29">
        <v>0</v>
      </c>
      <c r="AD46" s="29">
        <v>0</v>
      </c>
      <c r="AE46" s="29">
        <v>0</v>
      </c>
      <c r="AF46" s="29">
        <v>0</v>
      </c>
      <c r="AG46" s="29">
        <v>0</v>
      </c>
      <c r="AH46" s="29">
        <v>0</v>
      </c>
      <c r="AI46" s="29">
        <v>0</v>
      </c>
      <c r="AJ46" s="29">
        <v>0</v>
      </c>
      <c r="AK46" s="29">
        <v>1</v>
      </c>
      <c r="AL46" s="29">
        <v>0</v>
      </c>
      <c r="AM46" s="17"/>
      <c r="AN46" s="17"/>
      <c r="AO46" s="29" t="s">
        <v>24</v>
      </c>
      <c r="AP46" s="29">
        <v>0</v>
      </c>
      <c r="AQ46" s="29">
        <v>374.72</v>
      </c>
      <c r="AR46" s="29">
        <v>0</v>
      </c>
      <c r="AS46" s="29">
        <v>0</v>
      </c>
      <c r="AT46" s="29">
        <v>0</v>
      </c>
      <c r="AU46" s="29">
        <v>54.69</v>
      </c>
      <c r="AV46" s="29">
        <v>0</v>
      </c>
      <c r="AW46" s="29">
        <v>0</v>
      </c>
      <c r="AX46" s="29">
        <v>0</v>
      </c>
      <c r="AY46" s="29">
        <v>0</v>
      </c>
      <c r="AZ46" s="29">
        <v>0</v>
      </c>
      <c r="BA46" s="29">
        <v>76.599999999999994</v>
      </c>
      <c r="BB46" s="29">
        <v>0</v>
      </c>
      <c r="BC46" s="29">
        <v>0</v>
      </c>
      <c r="BD46" s="29">
        <v>0</v>
      </c>
      <c r="BE46" s="29">
        <v>50.98</v>
      </c>
      <c r="BF46" s="29">
        <v>0</v>
      </c>
      <c r="BG46" s="29">
        <v>0</v>
      </c>
      <c r="BH46" s="29">
        <v>0</v>
      </c>
      <c r="BI46" s="29">
        <v>0</v>
      </c>
      <c r="BJ46" s="29">
        <v>0</v>
      </c>
      <c r="BK46" s="29">
        <v>7</v>
      </c>
      <c r="BL46" s="29">
        <v>0</v>
      </c>
      <c r="BM46" s="29">
        <v>0</v>
      </c>
      <c r="BN46" s="29">
        <v>0</v>
      </c>
      <c r="BO46" s="29">
        <v>2</v>
      </c>
      <c r="BP46" s="29">
        <v>0</v>
      </c>
      <c r="BQ46" s="29">
        <v>0</v>
      </c>
      <c r="BR46" s="29">
        <v>0</v>
      </c>
      <c r="BS46" s="29">
        <v>0</v>
      </c>
    </row>
    <row r="47" spans="1:71" s="16" customFormat="1" x14ac:dyDescent="0.25">
      <c r="A47" s="23" t="s">
        <v>53</v>
      </c>
      <c r="B47" s="23">
        <f t="shared" si="6"/>
        <v>14.67</v>
      </c>
      <c r="C47" s="23">
        <f t="shared" si="7"/>
        <v>14.67</v>
      </c>
      <c r="D47" s="23">
        <f t="shared" si="8"/>
        <v>4.4009999999999998</v>
      </c>
      <c r="E47" s="23">
        <f t="shared" si="5"/>
        <v>274.27031999999997</v>
      </c>
      <c r="F47" s="82"/>
      <c r="H47" s="29" t="s">
        <v>53</v>
      </c>
      <c r="I47" s="29">
        <v>0</v>
      </c>
      <c r="J47" s="29">
        <v>0</v>
      </c>
      <c r="K47" s="29">
        <v>0</v>
      </c>
      <c r="L47" s="29">
        <v>0</v>
      </c>
      <c r="M47" s="29">
        <v>0</v>
      </c>
      <c r="N47" s="29">
        <v>0</v>
      </c>
      <c r="O47" s="29">
        <v>1.08</v>
      </c>
      <c r="P47" s="29">
        <v>0</v>
      </c>
      <c r="Q47" s="29">
        <v>13.59</v>
      </c>
      <c r="R47" s="29">
        <v>0</v>
      </c>
      <c r="S47" s="29">
        <v>0</v>
      </c>
      <c r="T47" s="29">
        <v>0</v>
      </c>
      <c r="U47" s="29">
        <v>0</v>
      </c>
      <c r="V47" s="29">
        <v>0</v>
      </c>
      <c r="W47" s="29">
        <v>0</v>
      </c>
      <c r="X47" s="29">
        <v>0</v>
      </c>
      <c r="Y47" s="29">
        <v>1.08</v>
      </c>
      <c r="Z47" s="29">
        <v>0</v>
      </c>
      <c r="AA47" s="29">
        <v>13.59</v>
      </c>
      <c r="AB47" s="29">
        <v>0</v>
      </c>
      <c r="AC47" s="29">
        <v>0</v>
      </c>
      <c r="AD47" s="29">
        <v>0</v>
      </c>
      <c r="AE47" s="29">
        <v>0</v>
      </c>
      <c r="AF47" s="29">
        <v>0</v>
      </c>
      <c r="AG47" s="29">
        <v>0</v>
      </c>
      <c r="AH47" s="29">
        <v>0</v>
      </c>
      <c r="AI47" s="29">
        <v>1</v>
      </c>
      <c r="AJ47" s="29">
        <v>0</v>
      </c>
      <c r="AK47" s="29">
        <v>1</v>
      </c>
      <c r="AL47" s="29">
        <v>0</v>
      </c>
      <c r="AM47" s="17"/>
      <c r="AN47" s="17"/>
      <c r="AO47" s="29" t="s">
        <v>53</v>
      </c>
      <c r="AP47" s="29">
        <v>0</v>
      </c>
      <c r="AQ47" s="29">
        <v>449.47</v>
      </c>
      <c r="AR47" s="29">
        <v>0</v>
      </c>
      <c r="AS47" s="29">
        <v>0</v>
      </c>
      <c r="AT47" s="29">
        <v>0</v>
      </c>
      <c r="AU47" s="29">
        <v>64.25</v>
      </c>
      <c r="AV47" s="29">
        <v>0</v>
      </c>
      <c r="AW47" s="29">
        <v>0</v>
      </c>
      <c r="AX47" s="29">
        <v>0</v>
      </c>
      <c r="AY47" s="29">
        <v>0</v>
      </c>
      <c r="AZ47" s="29">
        <v>0</v>
      </c>
      <c r="BA47" s="29">
        <v>86.28</v>
      </c>
      <c r="BB47" s="29">
        <v>0</v>
      </c>
      <c r="BC47" s="29">
        <v>0</v>
      </c>
      <c r="BD47" s="29">
        <v>0</v>
      </c>
      <c r="BE47" s="29">
        <v>55.29</v>
      </c>
      <c r="BF47" s="29">
        <v>0</v>
      </c>
      <c r="BG47" s="29">
        <v>0</v>
      </c>
      <c r="BH47" s="29">
        <v>0</v>
      </c>
      <c r="BI47" s="29">
        <v>0</v>
      </c>
      <c r="BJ47" s="29">
        <v>0</v>
      </c>
      <c r="BK47" s="29">
        <v>8</v>
      </c>
      <c r="BL47" s="29">
        <v>0</v>
      </c>
      <c r="BM47" s="29">
        <v>0</v>
      </c>
      <c r="BN47" s="29">
        <v>0</v>
      </c>
      <c r="BO47" s="29">
        <v>2</v>
      </c>
      <c r="BP47" s="29">
        <v>0</v>
      </c>
      <c r="BQ47" s="29">
        <v>0</v>
      </c>
      <c r="BR47" s="29">
        <v>0</v>
      </c>
      <c r="BS47" s="29">
        <v>0</v>
      </c>
    </row>
    <row r="48" spans="1:71" s="16" customFormat="1" x14ac:dyDescent="0.25">
      <c r="A48" s="23" t="s">
        <v>54</v>
      </c>
      <c r="B48" s="23">
        <f t="shared" si="6"/>
        <v>16.53</v>
      </c>
      <c r="C48" s="23">
        <f t="shared" si="7"/>
        <v>16.53</v>
      </c>
      <c r="D48" s="23">
        <f t="shared" si="8"/>
        <v>4.9590000000000005</v>
      </c>
      <c r="E48" s="23">
        <f t="shared" si="5"/>
        <v>309.04488000000003</v>
      </c>
      <c r="F48" s="82"/>
      <c r="H48" s="29" t="s">
        <v>54</v>
      </c>
      <c r="I48" s="29">
        <v>0</v>
      </c>
      <c r="J48" s="29">
        <v>0</v>
      </c>
      <c r="K48" s="29">
        <v>0</v>
      </c>
      <c r="L48" s="29">
        <v>0</v>
      </c>
      <c r="M48" s="29">
        <v>0</v>
      </c>
      <c r="N48" s="29">
        <v>0</v>
      </c>
      <c r="O48" s="29">
        <v>2.8</v>
      </c>
      <c r="P48" s="29">
        <v>0</v>
      </c>
      <c r="Q48" s="29">
        <v>13.73</v>
      </c>
      <c r="R48" s="29">
        <v>0</v>
      </c>
      <c r="S48" s="29">
        <v>0</v>
      </c>
      <c r="T48" s="29">
        <v>0</v>
      </c>
      <c r="U48" s="29">
        <v>0</v>
      </c>
      <c r="V48" s="29">
        <v>0</v>
      </c>
      <c r="W48" s="29">
        <v>0</v>
      </c>
      <c r="X48" s="29">
        <v>0</v>
      </c>
      <c r="Y48" s="29">
        <v>2.8</v>
      </c>
      <c r="Z48" s="29">
        <v>0</v>
      </c>
      <c r="AA48" s="29">
        <v>13.73</v>
      </c>
      <c r="AB48" s="29">
        <v>0</v>
      </c>
      <c r="AC48" s="29">
        <v>0</v>
      </c>
      <c r="AD48" s="29">
        <v>0</v>
      </c>
      <c r="AE48" s="29">
        <v>0</v>
      </c>
      <c r="AF48" s="29">
        <v>0</v>
      </c>
      <c r="AG48" s="29">
        <v>0</v>
      </c>
      <c r="AH48" s="29">
        <v>0</v>
      </c>
      <c r="AI48" s="29">
        <v>1</v>
      </c>
      <c r="AJ48" s="29">
        <v>0</v>
      </c>
      <c r="AK48" s="29">
        <v>1</v>
      </c>
      <c r="AL48" s="29">
        <v>0</v>
      </c>
      <c r="AM48" s="17"/>
      <c r="AN48" s="17"/>
      <c r="AO48" s="29" t="s">
        <v>54</v>
      </c>
      <c r="AP48" s="29">
        <v>0</v>
      </c>
      <c r="AQ48" s="29">
        <v>501.44</v>
      </c>
      <c r="AR48" s="29">
        <v>0</v>
      </c>
      <c r="AS48" s="29">
        <v>0</v>
      </c>
      <c r="AT48" s="29">
        <v>0</v>
      </c>
      <c r="AU48" s="29">
        <v>81.069999999999993</v>
      </c>
      <c r="AV48" s="29">
        <v>0</v>
      </c>
      <c r="AW48" s="29">
        <v>0</v>
      </c>
      <c r="AX48" s="29">
        <v>0</v>
      </c>
      <c r="AY48" s="29">
        <v>0</v>
      </c>
      <c r="AZ48" s="29">
        <v>0</v>
      </c>
      <c r="BA48" s="29">
        <v>95.16</v>
      </c>
      <c r="BB48" s="29">
        <v>0</v>
      </c>
      <c r="BC48" s="29">
        <v>0</v>
      </c>
      <c r="BD48" s="29">
        <v>0</v>
      </c>
      <c r="BE48" s="29">
        <v>61.62</v>
      </c>
      <c r="BF48" s="29">
        <v>0</v>
      </c>
      <c r="BG48" s="29">
        <v>0</v>
      </c>
      <c r="BH48" s="29">
        <v>0</v>
      </c>
      <c r="BI48" s="29">
        <v>0</v>
      </c>
      <c r="BJ48" s="29">
        <v>0</v>
      </c>
      <c r="BK48" s="29">
        <v>8</v>
      </c>
      <c r="BL48" s="29">
        <v>0</v>
      </c>
      <c r="BM48" s="29">
        <v>0</v>
      </c>
      <c r="BN48" s="29">
        <v>0</v>
      </c>
      <c r="BO48" s="29">
        <v>3</v>
      </c>
      <c r="BP48" s="29">
        <v>0</v>
      </c>
      <c r="BQ48" s="29">
        <v>0</v>
      </c>
      <c r="BR48" s="29">
        <v>0</v>
      </c>
      <c r="BS48" s="29">
        <v>0</v>
      </c>
    </row>
    <row r="49" spans="1:71" s="16" customFormat="1" x14ac:dyDescent="0.25">
      <c r="A49" s="23" t="s">
        <v>55</v>
      </c>
      <c r="B49" s="23">
        <f t="shared" si="6"/>
        <v>18.419999999999998</v>
      </c>
      <c r="C49" s="23">
        <f t="shared" si="7"/>
        <v>18.419999999999998</v>
      </c>
      <c r="D49" s="23">
        <f t="shared" si="8"/>
        <v>5.5259999999999989</v>
      </c>
      <c r="E49" s="23">
        <f t="shared" si="5"/>
        <v>344.38031999999993</v>
      </c>
      <c r="F49" s="82"/>
      <c r="H49" s="29" t="s">
        <v>55</v>
      </c>
      <c r="I49" s="29">
        <v>0</v>
      </c>
      <c r="J49" s="29">
        <v>0</v>
      </c>
      <c r="K49" s="29">
        <v>0</v>
      </c>
      <c r="L49" s="29">
        <v>0</v>
      </c>
      <c r="M49" s="29">
        <v>0</v>
      </c>
      <c r="N49" s="29">
        <v>0</v>
      </c>
      <c r="O49" s="29">
        <v>4.5599999999999996</v>
      </c>
      <c r="P49" s="29">
        <v>0</v>
      </c>
      <c r="Q49" s="29">
        <v>13.86</v>
      </c>
      <c r="R49" s="29">
        <v>0</v>
      </c>
      <c r="S49" s="29">
        <v>0</v>
      </c>
      <c r="T49" s="29">
        <v>0</v>
      </c>
      <c r="U49" s="29">
        <v>0</v>
      </c>
      <c r="V49" s="29">
        <v>0</v>
      </c>
      <c r="W49" s="29">
        <v>0</v>
      </c>
      <c r="X49" s="29">
        <v>0</v>
      </c>
      <c r="Y49" s="29">
        <v>4.5599999999999996</v>
      </c>
      <c r="Z49" s="29">
        <v>0</v>
      </c>
      <c r="AA49" s="29">
        <v>13.86</v>
      </c>
      <c r="AB49" s="29">
        <v>0</v>
      </c>
      <c r="AC49" s="29">
        <v>0</v>
      </c>
      <c r="AD49" s="29">
        <v>0</v>
      </c>
      <c r="AE49" s="29">
        <v>0</v>
      </c>
      <c r="AF49" s="29">
        <v>0</v>
      </c>
      <c r="AG49" s="29">
        <v>0</v>
      </c>
      <c r="AH49" s="29">
        <v>0</v>
      </c>
      <c r="AI49" s="29">
        <v>1</v>
      </c>
      <c r="AJ49" s="29">
        <v>0</v>
      </c>
      <c r="AK49" s="29">
        <v>1</v>
      </c>
      <c r="AL49" s="29">
        <v>0</v>
      </c>
      <c r="AM49" s="17"/>
      <c r="AN49" s="17"/>
      <c r="AO49" s="29" t="s">
        <v>55</v>
      </c>
      <c r="AP49" s="29">
        <v>0</v>
      </c>
      <c r="AQ49" s="29">
        <v>602.45000000000005</v>
      </c>
      <c r="AR49" s="29">
        <v>0</v>
      </c>
      <c r="AS49" s="29">
        <v>0</v>
      </c>
      <c r="AT49" s="29">
        <v>0</v>
      </c>
      <c r="AU49" s="29">
        <v>95.74</v>
      </c>
      <c r="AV49" s="29">
        <v>0</v>
      </c>
      <c r="AW49" s="29">
        <v>0</v>
      </c>
      <c r="AX49" s="29">
        <v>0</v>
      </c>
      <c r="AY49" s="29">
        <v>0</v>
      </c>
      <c r="AZ49" s="29">
        <v>0</v>
      </c>
      <c r="BA49" s="29">
        <v>104.78</v>
      </c>
      <c r="BB49" s="29">
        <v>0</v>
      </c>
      <c r="BC49" s="29">
        <v>0</v>
      </c>
      <c r="BD49" s="29">
        <v>0</v>
      </c>
      <c r="BE49" s="29">
        <v>67.11</v>
      </c>
      <c r="BF49" s="29">
        <v>0</v>
      </c>
      <c r="BG49" s="29">
        <v>0</v>
      </c>
      <c r="BH49" s="29">
        <v>0</v>
      </c>
      <c r="BI49" s="29">
        <v>0</v>
      </c>
      <c r="BJ49" s="29">
        <v>0</v>
      </c>
      <c r="BK49" s="29">
        <v>8</v>
      </c>
      <c r="BL49" s="29">
        <v>0</v>
      </c>
      <c r="BM49" s="29">
        <v>0</v>
      </c>
      <c r="BN49" s="29">
        <v>0</v>
      </c>
      <c r="BO49" s="29">
        <v>3</v>
      </c>
      <c r="BP49" s="29">
        <v>0</v>
      </c>
      <c r="BQ49" s="29">
        <v>0</v>
      </c>
      <c r="BR49" s="29">
        <v>0</v>
      </c>
      <c r="BS49" s="29">
        <v>0</v>
      </c>
    </row>
    <row r="50" spans="1:71" s="16" customFormat="1" x14ac:dyDescent="0.25">
      <c r="A50" s="23" t="s">
        <v>56</v>
      </c>
      <c r="B50" s="23">
        <f t="shared" si="6"/>
        <v>20.34</v>
      </c>
      <c r="C50" s="23">
        <f t="shared" si="7"/>
        <v>20.34</v>
      </c>
      <c r="D50" s="23">
        <f t="shared" si="8"/>
        <v>6.1019999999999994</v>
      </c>
      <c r="E50" s="23">
        <f t="shared" si="5"/>
        <v>380.27663999999999</v>
      </c>
      <c r="F50" s="82"/>
      <c r="H50" s="29" t="s">
        <v>56</v>
      </c>
      <c r="I50" s="29">
        <v>0</v>
      </c>
      <c r="J50" s="29">
        <v>0</v>
      </c>
      <c r="K50" s="29">
        <v>0</v>
      </c>
      <c r="L50" s="29">
        <v>0</v>
      </c>
      <c r="M50" s="29">
        <v>0</v>
      </c>
      <c r="N50" s="29">
        <v>0</v>
      </c>
      <c r="O50" s="29">
        <v>6.34</v>
      </c>
      <c r="P50" s="29">
        <v>0</v>
      </c>
      <c r="Q50" s="29">
        <v>14</v>
      </c>
      <c r="R50" s="29">
        <v>0</v>
      </c>
      <c r="S50" s="29">
        <v>0</v>
      </c>
      <c r="T50" s="29">
        <v>0</v>
      </c>
      <c r="U50" s="29">
        <v>0</v>
      </c>
      <c r="V50" s="29">
        <v>0</v>
      </c>
      <c r="W50" s="29">
        <v>0</v>
      </c>
      <c r="X50" s="29">
        <v>0</v>
      </c>
      <c r="Y50" s="29">
        <v>6.34</v>
      </c>
      <c r="Z50" s="29">
        <v>0</v>
      </c>
      <c r="AA50" s="29">
        <v>14</v>
      </c>
      <c r="AB50" s="29">
        <v>0</v>
      </c>
      <c r="AC50" s="29">
        <v>0</v>
      </c>
      <c r="AD50" s="29">
        <v>0</v>
      </c>
      <c r="AE50" s="29">
        <v>0</v>
      </c>
      <c r="AF50" s="29">
        <v>0</v>
      </c>
      <c r="AG50" s="29">
        <v>0</v>
      </c>
      <c r="AH50" s="29">
        <v>0</v>
      </c>
      <c r="AI50" s="29">
        <v>1</v>
      </c>
      <c r="AJ50" s="29">
        <v>0</v>
      </c>
      <c r="AK50" s="29">
        <v>1</v>
      </c>
      <c r="AL50" s="29">
        <v>0</v>
      </c>
      <c r="AM50" s="17"/>
      <c r="AN50" s="17"/>
      <c r="AO50" s="29" t="s">
        <v>56</v>
      </c>
      <c r="AP50" s="29">
        <v>0</v>
      </c>
      <c r="AQ50" s="29">
        <v>678.16</v>
      </c>
      <c r="AR50" s="29">
        <v>0</v>
      </c>
      <c r="AS50" s="29">
        <v>0</v>
      </c>
      <c r="AT50" s="29">
        <v>0</v>
      </c>
      <c r="AU50" s="29">
        <v>112.33</v>
      </c>
      <c r="AV50" s="29">
        <v>0</v>
      </c>
      <c r="AW50" s="29">
        <v>0</v>
      </c>
      <c r="AX50" s="29">
        <v>0</v>
      </c>
      <c r="AY50" s="29">
        <v>0</v>
      </c>
      <c r="AZ50" s="29">
        <v>0</v>
      </c>
      <c r="BA50" s="29">
        <v>109.31</v>
      </c>
      <c r="BB50" s="29">
        <v>0</v>
      </c>
      <c r="BC50" s="29">
        <v>0</v>
      </c>
      <c r="BD50" s="29">
        <v>0</v>
      </c>
      <c r="BE50" s="29">
        <v>72.19</v>
      </c>
      <c r="BF50" s="29">
        <v>0</v>
      </c>
      <c r="BG50" s="29">
        <v>0</v>
      </c>
      <c r="BH50" s="29">
        <v>0</v>
      </c>
      <c r="BI50" s="29">
        <v>0</v>
      </c>
      <c r="BJ50" s="29">
        <v>0</v>
      </c>
      <c r="BK50" s="29">
        <v>10</v>
      </c>
      <c r="BL50" s="29">
        <v>0</v>
      </c>
      <c r="BM50" s="29">
        <v>0</v>
      </c>
      <c r="BN50" s="29">
        <v>0</v>
      </c>
      <c r="BO50" s="29">
        <v>3</v>
      </c>
      <c r="BP50" s="29">
        <v>0</v>
      </c>
      <c r="BQ50" s="29">
        <v>0</v>
      </c>
      <c r="BR50" s="29">
        <v>0</v>
      </c>
      <c r="BS50" s="29">
        <v>0</v>
      </c>
    </row>
    <row r="51" spans="1:71" s="16" customFormat="1" x14ac:dyDescent="0.25">
      <c r="A51" s="30"/>
      <c r="B51" s="30"/>
      <c r="C51" s="30"/>
      <c r="D51" s="30"/>
      <c r="E51" s="30"/>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7"/>
      <c r="BK51" s="17"/>
      <c r="BL51" s="17"/>
      <c r="BM51" s="17"/>
      <c r="BN51" s="17"/>
      <c r="BO51" s="17"/>
      <c r="BP51" s="17"/>
      <c r="BQ51" s="17"/>
      <c r="BR51" s="17"/>
      <c r="BS51" s="17"/>
    </row>
    <row r="52" spans="1:71" s="16" customFormat="1" x14ac:dyDescent="0.25">
      <c r="H52" s="82" t="s">
        <v>71</v>
      </c>
      <c r="I52" s="82"/>
      <c r="J52" s="82"/>
      <c r="K52" s="82"/>
      <c r="L52" s="82"/>
      <c r="M52" s="82"/>
      <c r="N52" s="82"/>
      <c r="O52" s="82"/>
      <c r="P52" s="82"/>
      <c r="Q52" s="82"/>
      <c r="R52" s="82"/>
      <c r="S52" s="82"/>
      <c r="T52" s="82"/>
      <c r="U52" s="82"/>
      <c r="V52" s="82"/>
      <c r="W52" s="82"/>
      <c r="X52" s="82"/>
      <c r="Y52" s="82"/>
      <c r="Z52" s="82"/>
      <c r="AA52" s="82"/>
      <c r="AB52" s="82"/>
      <c r="AC52" s="82"/>
      <c r="AD52" s="82"/>
      <c r="AE52" s="82"/>
      <c r="AF52" s="82"/>
      <c r="AG52" s="82"/>
      <c r="AH52" s="82"/>
      <c r="AI52" s="82"/>
      <c r="AJ52" s="82"/>
      <c r="AK52" s="82"/>
      <c r="AL52" s="82"/>
      <c r="AM52" s="17"/>
      <c r="AN52" s="17"/>
      <c r="AO52" s="82" t="s">
        <v>68</v>
      </c>
      <c r="AP52" s="82"/>
      <c r="AQ52" s="82"/>
      <c r="AR52" s="82"/>
      <c r="AS52" s="82"/>
      <c r="AT52" s="82"/>
      <c r="AU52" s="82"/>
      <c r="AV52" s="82"/>
      <c r="AW52" s="82"/>
      <c r="AX52" s="82"/>
      <c r="AY52" s="82"/>
      <c r="AZ52" s="82"/>
      <c r="BA52" s="82"/>
      <c r="BB52" s="82"/>
      <c r="BC52" s="82"/>
      <c r="BD52" s="82"/>
      <c r="BE52" s="82"/>
      <c r="BF52" s="82"/>
      <c r="BG52" s="82"/>
      <c r="BH52" s="82"/>
      <c r="BI52" s="82"/>
    </row>
    <row r="53" spans="1:71" s="16" customFormat="1" ht="15.75" x14ac:dyDescent="0.25">
      <c r="A53" s="260" t="s">
        <v>8</v>
      </c>
      <c r="B53" s="260"/>
      <c r="C53" s="260"/>
      <c r="D53" s="260"/>
      <c r="E53" s="260"/>
      <c r="H53" s="29"/>
      <c r="I53" s="29" t="s">
        <v>40</v>
      </c>
      <c r="J53" s="29" t="s">
        <v>40</v>
      </c>
      <c r="K53" s="29" t="s">
        <v>40</v>
      </c>
      <c r="L53" s="29" t="s">
        <v>40</v>
      </c>
      <c r="M53" s="29" t="s">
        <v>40</v>
      </c>
      <c r="N53" s="29" t="s">
        <v>40</v>
      </c>
      <c r="O53" s="29" t="s">
        <v>40</v>
      </c>
      <c r="P53" s="29" t="s">
        <v>40</v>
      </c>
      <c r="Q53" s="29" t="s">
        <v>40</v>
      </c>
      <c r="R53" s="29" t="s">
        <v>40</v>
      </c>
      <c r="S53" s="29" t="s">
        <v>41</v>
      </c>
      <c r="T53" s="29" t="s">
        <v>41</v>
      </c>
      <c r="U53" s="29" t="s">
        <v>41</v>
      </c>
      <c r="V53" s="29" t="s">
        <v>41</v>
      </c>
      <c r="W53" s="29" t="s">
        <v>41</v>
      </c>
      <c r="X53" s="29" t="s">
        <v>41</v>
      </c>
      <c r="Y53" s="29" t="s">
        <v>41</v>
      </c>
      <c r="Z53" s="29" t="s">
        <v>41</v>
      </c>
      <c r="AA53" s="29" t="s">
        <v>41</v>
      </c>
      <c r="AB53" s="29" t="s">
        <v>41</v>
      </c>
      <c r="AC53" s="29" t="s">
        <v>42</v>
      </c>
      <c r="AD53" s="29" t="s">
        <v>42</v>
      </c>
      <c r="AE53" s="29" t="s">
        <v>42</v>
      </c>
      <c r="AF53" s="29" t="s">
        <v>42</v>
      </c>
      <c r="AG53" s="29" t="s">
        <v>42</v>
      </c>
      <c r="AH53" s="29" t="s">
        <v>42</v>
      </c>
      <c r="AI53" s="29" t="s">
        <v>42</v>
      </c>
      <c r="AJ53" s="29" t="s">
        <v>42</v>
      </c>
      <c r="AK53" s="29" t="s">
        <v>42</v>
      </c>
      <c r="AL53" s="29" t="s">
        <v>42</v>
      </c>
      <c r="AM53" s="17"/>
      <c r="AN53" s="17"/>
      <c r="AO53" s="29"/>
      <c r="AP53" s="29" t="s">
        <v>40</v>
      </c>
      <c r="AQ53" s="29" t="s">
        <v>40</v>
      </c>
      <c r="AR53" s="29" t="s">
        <v>40</v>
      </c>
      <c r="AS53" s="29" t="s">
        <v>40</v>
      </c>
      <c r="AT53" s="29" t="s">
        <v>40</v>
      </c>
      <c r="AU53" s="29" t="s">
        <v>40</v>
      </c>
      <c r="AV53" s="29" t="s">
        <v>40</v>
      </c>
      <c r="AW53" s="29" t="s">
        <v>40</v>
      </c>
      <c r="AX53" s="29" t="s">
        <v>40</v>
      </c>
      <c r="AY53" s="29" t="s">
        <v>40</v>
      </c>
      <c r="AZ53" s="29" t="s">
        <v>41</v>
      </c>
      <c r="BA53" s="29" t="s">
        <v>41</v>
      </c>
      <c r="BB53" s="29" t="s">
        <v>41</v>
      </c>
      <c r="BC53" s="29" t="s">
        <v>41</v>
      </c>
      <c r="BD53" s="29" t="s">
        <v>41</v>
      </c>
      <c r="BE53" s="29" t="s">
        <v>41</v>
      </c>
      <c r="BF53" s="29" t="s">
        <v>41</v>
      </c>
      <c r="BG53" s="29" t="s">
        <v>41</v>
      </c>
      <c r="BH53" s="29" t="s">
        <v>41</v>
      </c>
      <c r="BI53" s="29" t="s">
        <v>41</v>
      </c>
      <c r="BJ53" s="29" t="s">
        <v>42</v>
      </c>
      <c r="BK53" s="29" t="s">
        <v>42</v>
      </c>
      <c r="BL53" s="29" t="s">
        <v>42</v>
      </c>
      <c r="BM53" s="29" t="s">
        <v>42</v>
      </c>
      <c r="BN53" s="29" t="s">
        <v>42</v>
      </c>
      <c r="BO53" s="29" t="s">
        <v>42</v>
      </c>
      <c r="BP53" s="29" t="s">
        <v>42</v>
      </c>
      <c r="BQ53" s="29" t="s">
        <v>42</v>
      </c>
      <c r="BR53" s="29" t="s">
        <v>42</v>
      </c>
      <c r="BS53" s="29" t="s">
        <v>42</v>
      </c>
    </row>
    <row r="54" spans="1:71" s="16" customFormat="1" ht="45.75" thickBot="1" x14ac:dyDescent="0.3">
      <c r="A54" s="21" t="s">
        <v>4</v>
      </c>
      <c r="B54" s="22" t="s">
        <v>17</v>
      </c>
      <c r="C54" s="22" t="s">
        <v>5</v>
      </c>
      <c r="D54" s="6" t="s">
        <v>0</v>
      </c>
      <c r="E54" s="22" t="s">
        <v>7</v>
      </c>
      <c r="H54" s="28" t="s">
        <v>4</v>
      </c>
      <c r="I54" s="28" t="s">
        <v>43</v>
      </c>
      <c r="J54" s="28" t="s">
        <v>44</v>
      </c>
      <c r="K54" s="28" t="s">
        <v>57</v>
      </c>
      <c r="L54" s="28" t="s">
        <v>50</v>
      </c>
      <c r="M54" s="28" t="s">
        <v>47</v>
      </c>
      <c r="N54" s="28" t="s">
        <v>48</v>
      </c>
      <c r="O54" s="28" t="s">
        <v>46</v>
      </c>
      <c r="P54" s="28" t="s">
        <v>51</v>
      </c>
      <c r="Q54" s="28" t="s">
        <v>49</v>
      </c>
      <c r="R54" s="28" t="s">
        <v>45</v>
      </c>
      <c r="S54" s="28" t="s">
        <v>43</v>
      </c>
      <c r="T54" s="28" t="s">
        <v>44</v>
      </c>
      <c r="U54" s="28" t="s">
        <v>57</v>
      </c>
      <c r="V54" s="28" t="s">
        <v>50</v>
      </c>
      <c r="W54" s="28" t="s">
        <v>47</v>
      </c>
      <c r="X54" s="28" t="s">
        <v>48</v>
      </c>
      <c r="Y54" s="28" t="s">
        <v>46</v>
      </c>
      <c r="Z54" s="28" t="s">
        <v>51</v>
      </c>
      <c r="AA54" s="28" t="s">
        <v>49</v>
      </c>
      <c r="AB54" s="28" t="s">
        <v>45</v>
      </c>
      <c r="AC54" s="28" t="s">
        <v>43</v>
      </c>
      <c r="AD54" s="28" t="s">
        <v>44</v>
      </c>
      <c r="AE54" s="28" t="s">
        <v>57</v>
      </c>
      <c r="AF54" s="28" t="s">
        <v>50</v>
      </c>
      <c r="AG54" s="28" t="s">
        <v>47</v>
      </c>
      <c r="AH54" s="28" t="s">
        <v>48</v>
      </c>
      <c r="AI54" s="28" t="s">
        <v>46</v>
      </c>
      <c r="AJ54" s="28" t="s">
        <v>51</v>
      </c>
      <c r="AK54" s="28" t="s">
        <v>49</v>
      </c>
      <c r="AL54" s="28" t="s">
        <v>45</v>
      </c>
      <c r="AM54" s="17"/>
      <c r="AN54" s="17"/>
      <c r="AO54" s="28" t="s">
        <v>4</v>
      </c>
      <c r="AP54" s="28" t="s">
        <v>43</v>
      </c>
      <c r="AQ54" s="28" t="s">
        <v>44</v>
      </c>
      <c r="AR54" s="28" t="s">
        <v>57</v>
      </c>
      <c r="AS54" s="28" t="s">
        <v>50</v>
      </c>
      <c r="AT54" s="28" t="s">
        <v>47</v>
      </c>
      <c r="AU54" s="28" t="s">
        <v>48</v>
      </c>
      <c r="AV54" s="28" t="s">
        <v>46</v>
      </c>
      <c r="AW54" s="28" t="s">
        <v>51</v>
      </c>
      <c r="AX54" s="28" t="s">
        <v>49</v>
      </c>
      <c r="AY54" s="28" t="s">
        <v>45</v>
      </c>
      <c r="AZ54" s="28" t="s">
        <v>43</v>
      </c>
      <c r="BA54" s="28" t="s">
        <v>44</v>
      </c>
      <c r="BB54" s="28" t="s">
        <v>57</v>
      </c>
      <c r="BC54" s="28" t="s">
        <v>50</v>
      </c>
      <c r="BD54" s="28" t="s">
        <v>47</v>
      </c>
      <c r="BE54" s="28" t="s">
        <v>48</v>
      </c>
      <c r="BF54" s="28" t="s">
        <v>46</v>
      </c>
      <c r="BG54" s="28" t="s">
        <v>51</v>
      </c>
      <c r="BH54" s="28" t="s">
        <v>49</v>
      </c>
      <c r="BI54" s="28" t="s">
        <v>45</v>
      </c>
      <c r="BJ54" s="28" t="s">
        <v>43</v>
      </c>
      <c r="BK54" s="28" t="s">
        <v>44</v>
      </c>
      <c r="BL54" s="28" t="s">
        <v>57</v>
      </c>
      <c r="BM54" s="28" t="s">
        <v>50</v>
      </c>
      <c r="BN54" s="28" t="s">
        <v>47</v>
      </c>
      <c r="BO54" s="28" t="s">
        <v>48</v>
      </c>
      <c r="BP54" s="28" t="s">
        <v>46</v>
      </c>
      <c r="BQ54" s="28" t="s">
        <v>51</v>
      </c>
      <c r="BR54" s="28" t="s">
        <v>49</v>
      </c>
      <c r="BS54" s="28" t="s">
        <v>45</v>
      </c>
    </row>
    <row r="55" spans="1:71" s="16" customFormat="1" x14ac:dyDescent="0.25">
      <c r="A55" s="23" t="s">
        <v>9</v>
      </c>
      <c r="B55" s="23">
        <f>IF($D$5="P",SUM(AZ37:BB37),SUM(AZ37:BI37))</f>
        <v>175.61999999999998</v>
      </c>
      <c r="C55" s="23">
        <f>IF($D$5="P",SUM(AP37:AR37),SUM(AP37:AY37))</f>
        <v>902.91999999999985</v>
      </c>
      <c r="D55" s="23">
        <f>IF($D$5="P",$B$8*SUM(AP37:AR37)+$B$9*SUM(AP55:AR55),$B$8*SUM(AP37:AY37)+$B$9*SUM(AP55:AY55))</f>
        <v>442.83799999999991</v>
      </c>
      <c r="E55" s="23">
        <f t="shared" ref="E55:E68" si="9">D55*$B$5</f>
        <v>27597.664159999993</v>
      </c>
      <c r="H55" s="27" t="s">
        <v>9</v>
      </c>
      <c r="I55" s="27">
        <f>'Stage 2_SMFL'!I55</f>
        <v>59.51</v>
      </c>
      <c r="J55" s="27">
        <f>'Stage 2_SMFL'!J55</f>
        <v>186.15</v>
      </c>
      <c r="K55" s="27">
        <f>'Stage 2_SMFL'!K55</f>
        <v>0</v>
      </c>
      <c r="L55" s="27">
        <f>'Stage 2_SMFL'!L55</f>
        <v>0</v>
      </c>
      <c r="M55" s="27">
        <f>'Stage 2_SMFL'!M55</f>
        <v>0</v>
      </c>
      <c r="N55" s="27">
        <f>'Stage 2_SMFL'!N55</f>
        <v>0</v>
      </c>
      <c r="O55" s="27">
        <f>'Stage 2_SMFL'!O55</f>
        <v>0</v>
      </c>
      <c r="P55" s="27">
        <f>'Stage 2_SMFL'!P55</f>
        <v>0</v>
      </c>
      <c r="Q55" s="27">
        <f>'Stage 2_SMFL'!Q55</f>
        <v>0</v>
      </c>
      <c r="R55" s="27">
        <f>'Stage 2_SMFL'!R55</f>
        <v>0</v>
      </c>
      <c r="S55" s="27">
        <f>'Stage 2_SMFL'!S55</f>
        <v>23.55</v>
      </c>
      <c r="T55" s="27">
        <f>'Stage 2_SMFL'!T55</f>
        <v>49.67</v>
      </c>
      <c r="U55" s="27">
        <f>'Stage 2_SMFL'!U55</f>
        <v>0</v>
      </c>
      <c r="V55" s="27">
        <f>'Stage 2_SMFL'!V55</f>
        <v>0</v>
      </c>
      <c r="W55" s="27">
        <f>'Stage 2_SMFL'!W55</f>
        <v>0</v>
      </c>
      <c r="X55" s="27">
        <f>'Stage 2_SMFL'!X55</f>
        <v>0</v>
      </c>
      <c r="Y55" s="27">
        <f>'Stage 2_SMFL'!Y55</f>
        <v>0</v>
      </c>
      <c r="Z55" s="27">
        <f>'Stage 2_SMFL'!Z55</f>
        <v>0</v>
      </c>
      <c r="AA55" s="27">
        <f>'Stage 2_SMFL'!AA55</f>
        <v>0</v>
      </c>
      <c r="AB55" s="27">
        <f>'Stage 2_SMFL'!AB55</f>
        <v>0</v>
      </c>
      <c r="AC55" s="27">
        <f>'Stage 2_SMFL'!AC55</f>
        <v>3</v>
      </c>
      <c r="AD55" s="27">
        <f>'Stage 2_SMFL'!AD55</f>
        <v>7</v>
      </c>
      <c r="AE55" s="27">
        <f>'Stage 2_SMFL'!AE55</f>
        <v>0</v>
      </c>
      <c r="AF55" s="27">
        <f>'Stage 2_SMFL'!AF55</f>
        <v>0</v>
      </c>
      <c r="AG55" s="27">
        <f>'Stage 2_SMFL'!AG55</f>
        <v>0</v>
      </c>
      <c r="AH55" s="27">
        <f>'Stage 2_SMFL'!AH55</f>
        <v>0</v>
      </c>
      <c r="AI55" s="27">
        <f>'Stage 2_SMFL'!AI55</f>
        <v>0</v>
      </c>
      <c r="AJ55" s="27">
        <f>'Stage 2_SMFL'!AJ55</f>
        <v>0</v>
      </c>
      <c r="AK55" s="27">
        <f>'Stage 2_SMFL'!AK55</f>
        <v>0</v>
      </c>
      <c r="AL55" s="27">
        <f>'Stage 2_SMFL'!AL55</f>
        <v>0</v>
      </c>
      <c r="AM55" s="17"/>
      <c r="AN55" s="17"/>
      <c r="AO55" s="27" t="s">
        <v>9</v>
      </c>
      <c r="AP55" s="27">
        <f>'Stage 2_SMFL'!AP55</f>
        <v>59.51</v>
      </c>
      <c r="AQ55" s="27">
        <f>'Stage 2_SMFL'!AQ55</f>
        <v>186.15</v>
      </c>
      <c r="AR55" s="27">
        <f>'Stage 2_SMFL'!AR55</f>
        <v>0</v>
      </c>
      <c r="AS55" s="27">
        <f>'Stage 2_SMFL'!AS55</f>
        <v>0</v>
      </c>
      <c r="AT55" s="27">
        <f>'Stage 2_SMFL'!AT55</f>
        <v>0</v>
      </c>
      <c r="AU55" s="27">
        <f>'Stage 2_SMFL'!AU55</f>
        <v>0</v>
      </c>
      <c r="AV55" s="27">
        <f>'Stage 2_SMFL'!AV55</f>
        <v>0</v>
      </c>
      <c r="AW55" s="27">
        <f>'Stage 2_SMFL'!AW55</f>
        <v>0</v>
      </c>
      <c r="AX55" s="27">
        <f>'Stage 2_SMFL'!AX55</f>
        <v>0</v>
      </c>
      <c r="AY55" s="27">
        <f>'Stage 2_SMFL'!AY55</f>
        <v>0</v>
      </c>
      <c r="AZ55" s="27">
        <f>'Stage 2_SMFL'!AZ55</f>
        <v>23.55</v>
      </c>
      <c r="BA55" s="27">
        <f>'Stage 2_SMFL'!BA55</f>
        <v>49.67</v>
      </c>
      <c r="BB55" s="27">
        <f>'Stage 2_SMFL'!BB55</f>
        <v>0</v>
      </c>
      <c r="BC55" s="27">
        <f>'Stage 2_SMFL'!BC55</f>
        <v>0</v>
      </c>
      <c r="BD55" s="27">
        <f>'Stage 2_SMFL'!BD55</f>
        <v>0</v>
      </c>
      <c r="BE55" s="27">
        <f>'Stage 2_SMFL'!BE55</f>
        <v>0</v>
      </c>
      <c r="BF55" s="27">
        <f>'Stage 2_SMFL'!BF55</f>
        <v>0</v>
      </c>
      <c r="BG55" s="27">
        <f>'Stage 2_SMFL'!BG55</f>
        <v>0</v>
      </c>
      <c r="BH55" s="27">
        <f>'Stage 2_SMFL'!BH55</f>
        <v>0</v>
      </c>
      <c r="BI55" s="27">
        <f>'Stage 2_SMFL'!BI55</f>
        <v>0</v>
      </c>
      <c r="BJ55" s="27">
        <f>'Stage 2_SMFL'!BJ55</f>
        <v>3</v>
      </c>
      <c r="BK55" s="27">
        <f>'Stage 2_SMFL'!BK55</f>
        <v>7</v>
      </c>
      <c r="BL55" s="27">
        <f>'Stage 2_SMFL'!BL55</f>
        <v>0</v>
      </c>
      <c r="BM55" s="27">
        <f>'Stage 2_SMFL'!BM55</f>
        <v>0</v>
      </c>
      <c r="BN55" s="27">
        <f>'Stage 2_SMFL'!BN55</f>
        <v>0</v>
      </c>
      <c r="BO55" s="27">
        <f>'Stage 2_SMFL'!BO55</f>
        <v>0</v>
      </c>
      <c r="BP55" s="27">
        <f>'Stage 2_SMFL'!BP55</f>
        <v>0</v>
      </c>
      <c r="BQ55" s="27">
        <f>'Stage 2_SMFL'!BQ55</f>
        <v>0</v>
      </c>
      <c r="BR55" s="27">
        <f>'Stage 2_SMFL'!BR55</f>
        <v>0</v>
      </c>
      <c r="BS55" s="27">
        <f>'Stage 2_SMFL'!BS55</f>
        <v>0</v>
      </c>
    </row>
    <row r="56" spans="1:71" s="16" customFormat="1" x14ac:dyDescent="0.25">
      <c r="A56" s="23" t="s">
        <v>10</v>
      </c>
      <c r="B56" s="23">
        <f t="shared" ref="B56:B68" si="10">IF($D$5="P",SUM(AZ38:BB38),SUM(AZ38:BI38))</f>
        <v>207.1</v>
      </c>
      <c r="C56" s="23">
        <f t="shared" ref="C56:C68" si="11">IF($D$5="P",SUM(AP38:AR38),SUM(AP38:AY38))</f>
        <v>985.37</v>
      </c>
      <c r="D56" s="23">
        <f t="shared" ref="D56:D68" si="12">IF($D$5="P",$B$8*SUM(AP38:AR38)+$B$9*SUM(AP56:AR56),$B$8*SUM(AP38:AY38)+$B$9*SUM(AP56:AY56))</f>
        <v>519.52700000000004</v>
      </c>
      <c r="E56" s="23">
        <f t="shared" si="9"/>
        <v>32376.922640000004</v>
      </c>
      <c r="H56" s="29" t="s">
        <v>10</v>
      </c>
      <c r="I56" s="27">
        <f>'Stage 2_SMFL'!I56</f>
        <v>287.73</v>
      </c>
      <c r="J56" s="27">
        <f>'Stage 2_SMFL'!J56</f>
        <v>32.15</v>
      </c>
      <c r="K56" s="27">
        <f>'Stage 2_SMFL'!K56</f>
        <v>0</v>
      </c>
      <c r="L56" s="27">
        <f>'Stage 2_SMFL'!L56</f>
        <v>0</v>
      </c>
      <c r="M56" s="27">
        <f>'Stage 2_SMFL'!M56</f>
        <v>0</v>
      </c>
      <c r="N56" s="27">
        <f>'Stage 2_SMFL'!N56</f>
        <v>0</v>
      </c>
      <c r="O56" s="27">
        <f>'Stage 2_SMFL'!O56</f>
        <v>0</v>
      </c>
      <c r="P56" s="27">
        <f>'Stage 2_SMFL'!P56</f>
        <v>0</v>
      </c>
      <c r="Q56" s="27">
        <f>'Stage 2_SMFL'!Q56</f>
        <v>0</v>
      </c>
      <c r="R56" s="27">
        <f>'Stage 2_SMFL'!R56</f>
        <v>0</v>
      </c>
      <c r="S56" s="27">
        <f>'Stage 2_SMFL'!S56</f>
        <v>77.98</v>
      </c>
      <c r="T56" s="27">
        <f>'Stage 2_SMFL'!T56</f>
        <v>21.11</v>
      </c>
      <c r="U56" s="27">
        <f>'Stage 2_SMFL'!U56</f>
        <v>0</v>
      </c>
      <c r="V56" s="27">
        <f>'Stage 2_SMFL'!V56</f>
        <v>0</v>
      </c>
      <c r="W56" s="27">
        <f>'Stage 2_SMFL'!W56</f>
        <v>0</v>
      </c>
      <c r="X56" s="27">
        <f>'Stage 2_SMFL'!X56</f>
        <v>0</v>
      </c>
      <c r="Y56" s="27">
        <f>'Stage 2_SMFL'!Y56</f>
        <v>0</v>
      </c>
      <c r="Z56" s="27">
        <f>'Stage 2_SMFL'!Z56</f>
        <v>0</v>
      </c>
      <c r="AA56" s="27">
        <f>'Stage 2_SMFL'!AA56</f>
        <v>0</v>
      </c>
      <c r="AB56" s="27">
        <f>'Stage 2_SMFL'!AB56</f>
        <v>0</v>
      </c>
      <c r="AC56" s="27">
        <f>'Stage 2_SMFL'!AC56</f>
        <v>5</v>
      </c>
      <c r="AD56" s="27">
        <f>'Stage 2_SMFL'!AD56</f>
        <v>3</v>
      </c>
      <c r="AE56" s="27">
        <f>'Stage 2_SMFL'!AE56</f>
        <v>0</v>
      </c>
      <c r="AF56" s="27">
        <f>'Stage 2_SMFL'!AF56</f>
        <v>0</v>
      </c>
      <c r="AG56" s="27">
        <f>'Stage 2_SMFL'!AG56</f>
        <v>0</v>
      </c>
      <c r="AH56" s="27">
        <f>'Stage 2_SMFL'!AH56</f>
        <v>0</v>
      </c>
      <c r="AI56" s="27">
        <f>'Stage 2_SMFL'!AI56</f>
        <v>0</v>
      </c>
      <c r="AJ56" s="27">
        <f>'Stage 2_SMFL'!AJ56</f>
        <v>0</v>
      </c>
      <c r="AK56" s="27">
        <f>'Stage 2_SMFL'!AK56</f>
        <v>0</v>
      </c>
      <c r="AL56" s="27">
        <f>'Stage 2_SMFL'!AL56</f>
        <v>0</v>
      </c>
      <c r="AM56" s="17"/>
      <c r="AN56" s="17"/>
      <c r="AO56" s="29" t="s">
        <v>10</v>
      </c>
      <c r="AP56" s="27">
        <f>'Stage 2_SMFL'!AP56</f>
        <v>287.73</v>
      </c>
      <c r="AQ56" s="27">
        <f>'Stage 2_SMFL'!AQ56</f>
        <v>32.15</v>
      </c>
      <c r="AR56" s="27">
        <f>'Stage 2_SMFL'!AR56</f>
        <v>0</v>
      </c>
      <c r="AS56" s="27">
        <f>'Stage 2_SMFL'!AS56</f>
        <v>0</v>
      </c>
      <c r="AT56" s="27">
        <f>'Stage 2_SMFL'!AT56</f>
        <v>0</v>
      </c>
      <c r="AU56" s="27">
        <f>'Stage 2_SMFL'!AU56</f>
        <v>0</v>
      </c>
      <c r="AV56" s="27">
        <f>'Stage 2_SMFL'!AV56</f>
        <v>0</v>
      </c>
      <c r="AW56" s="27">
        <f>'Stage 2_SMFL'!AW56</f>
        <v>0</v>
      </c>
      <c r="AX56" s="27">
        <f>'Stage 2_SMFL'!AX56</f>
        <v>0</v>
      </c>
      <c r="AY56" s="27">
        <f>'Stage 2_SMFL'!AY56</f>
        <v>0</v>
      </c>
      <c r="AZ56" s="27">
        <f>'Stage 2_SMFL'!AZ56</f>
        <v>77.98</v>
      </c>
      <c r="BA56" s="27">
        <f>'Stage 2_SMFL'!BA56</f>
        <v>21.11</v>
      </c>
      <c r="BB56" s="27">
        <f>'Stage 2_SMFL'!BB56</f>
        <v>0</v>
      </c>
      <c r="BC56" s="27">
        <f>'Stage 2_SMFL'!BC56</f>
        <v>0</v>
      </c>
      <c r="BD56" s="27">
        <f>'Stage 2_SMFL'!BD56</f>
        <v>0</v>
      </c>
      <c r="BE56" s="27">
        <f>'Stage 2_SMFL'!BE56</f>
        <v>0</v>
      </c>
      <c r="BF56" s="27">
        <f>'Stage 2_SMFL'!BF56</f>
        <v>0</v>
      </c>
      <c r="BG56" s="27">
        <f>'Stage 2_SMFL'!BG56</f>
        <v>0</v>
      </c>
      <c r="BH56" s="27">
        <f>'Stage 2_SMFL'!BH56</f>
        <v>0</v>
      </c>
      <c r="BI56" s="27">
        <f>'Stage 2_SMFL'!BI56</f>
        <v>0</v>
      </c>
      <c r="BJ56" s="27">
        <f>'Stage 2_SMFL'!BJ56</f>
        <v>5</v>
      </c>
      <c r="BK56" s="27">
        <f>'Stage 2_SMFL'!BK56</f>
        <v>3</v>
      </c>
      <c r="BL56" s="27">
        <f>'Stage 2_SMFL'!BL56</f>
        <v>0</v>
      </c>
      <c r="BM56" s="27">
        <f>'Stage 2_SMFL'!BM56</f>
        <v>0</v>
      </c>
      <c r="BN56" s="27">
        <f>'Stage 2_SMFL'!BN56</f>
        <v>0</v>
      </c>
      <c r="BO56" s="27">
        <f>'Stage 2_SMFL'!BO56</f>
        <v>0</v>
      </c>
      <c r="BP56" s="27">
        <f>'Stage 2_SMFL'!BP56</f>
        <v>0</v>
      </c>
      <c r="BQ56" s="27">
        <f>'Stage 2_SMFL'!BQ56</f>
        <v>0</v>
      </c>
      <c r="BR56" s="27">
        <f>'Stage 2_SMFL'!BR56</f>
        <v>0</v>
      </c>
      <c r="BS56" s="27">
        <f>'Stage 2_SMFL'!BS56</f>
        <v>0</v>
      </c>
    </row>
    <row r="57" spans="1:71" s="16" customFormat="1" x14ac:dyDescent="0.25">
      <c r="A57" s="23" t="s">
        <v>11</v>
      </c>
      <c r="B57" s="23">
        <f t="shared" si="10"/>
        <v>237.82</v>
      </c>
      <c r="C57" s="23">
        <f t="shared" si="11"/>
        <v>1149.9299999999998</v>
      </c>
      <c r="D57" s="23">
        <f t="shared" si="12"/>
        <v>620.31700000000001</v>
      </c>
      <c r="E57" s="23">
        <f t="shared" si="9"/>
        <v>38658.155440000002</v>
      </c>
      <c r="H57" s="29" t="s">
        <v>11</v>
      </c>
      <c r="I57" s="27">
        <f>'Stage 2_SMFL'!I57</f>
        <v>0</v>
      </c>
      <c r="J57" s="27">
        <f>'Stage 2_SMFL'!J57</f>
        <v>0</v>
      </c>
      <c r="K57" s="27">
        <f>'Stage 2_SMFL'!K57</f>
        <v>0</v>
      </c>
      <c r="L57" s="27">
        <f>'Stage 2_SMFL'!L57</f>
        <v>0</v>
      </c>
      <c r="M57" s="27">
        <f>'Stage 2_SMFL'!M57</f>
        <v>0</v>
      </c>
      <c r="N57" s="27">
        <f>'Stage 2_SMFL'!N57</f>
        <v>0</v>
      </c>
      <c r="O57" s="27">
        <f>'Stage 2_SMFL'!O57</f>
        <v>0</v>
      </c>
      <c r="P57" s="27">
        <f>'Stage 2_SMFL'!P57</f>
        <v>0</v>
      </c>
      <c r="Q57" s="27">
        <f>'Stage 2_SMFL'!Q57</f>
        <v>0</v>
      </c>
      <c r="R57" s="27">
        <f>'Stage 2_SMFL'!R57</f>
        <v>0</v>
      </c>
      <c r="S57" s="27">
        <f>'Stage 2_SMFL'!S57</f>
        <v>0</v>
      </c>
      <c r="T57" s="27">
        <f>'Stage 2_SMFL'!T57</f>
        <v>0</v>
      </c>
      <c r="U57" s="27">
        <f>'Stage 2_SMFL'!U57</f>
        <v>0</v>
      </c>
      <c r="V57" s="27">
        <f>'Stage 2_SMFL'!V57</f>
        <v>0</v>
      </c>
      <c r="W57" s="27">
        <f>'Stage 2_SMFL'!W57</f>
        <v>0</v>
      </c>
      <c r="X57" s="27">
        <f>'Stage 2_SMFL'!X57</f>
        <v>0</v>
      </c>
      <c r="Y57" s="27">
        <f>'Stage 2_SMFL'!Y57</f>
        <v>0</v>
      </c>
      <c r="Z57" s="27">
        <f>'Stage 2_SMFL'!Z57</f>
        <v>0</v>
      </c>
      <c r="AA57" s="27">
        <f>'Stage 2_SMFL'!AA57</f>
        <v>0</v>
      </c>
      <c r="AB57" s="27">
        <f>'Stage 2_SMFL'!AB57</f>
        <v>0</v>
      </c>
      <c r="AC57" s="27">
        <f>'Stage 2_SMFL'!AC57</f>
        <v>0</v>
      </c>
      <c r="AD57" s="27">
        <f>'Stage 2_SMFL'!AD57</f>
        <v>0</v>
      </c>
      <c r="AE57" s="27">
        <f>'Stage 2_SMFL'!AE57</f>
        <v>0</v>
      </c>
      <c r="AF57" s="27">
        <f>'Stage 2_SMFL'!AF57</f>
        <v>0</v>
      </c>
      <c r="AG57" s="27">
        <f>'Stage 2_SMFL'!AG57</f>
        <v>0</v>
      </c>
      <c r="AH57" s="27">
        <f>'Stage 2_SMFL'!AH57</f>
        <v>0</v>
      </c>
      <c r="AI57" s="27">
        <f>'Stage 2_SMFL'!AI57</f>
        <v>0</v>
      </c>
      <c r="AJ57" s="27">
        <f>'Stage 2_SMFL'!AJ57</f>
        <v>0</v>
      </c>
      <c r="AK57" s="27">
        <f>'Stage 2_SMFL'!AK57</f>
        <v>0</v>
      </c>
      <c r="AL57" s="27">
        <f>'Stage 2_SMFL'!AL57</f>
        <v>0</v>
      </c>
      <c r="AM57" s="17"/>
      <c r="AN57" s="17"/>
      <c r="AO57" s="29" t="s">
        <v>11</v>
      </c>
      <c r="AP57" s="27">
        <f>'Stage 2_SMFL'!AP57</f>
        <v>324.42</v>
      </c>
      <c r="AQ57" s="27">
        <f>'Stage 2_SMFL'!AQ57</f>
        <v>68.92</v>
      </c>
      <c r="AR57" s="27">
        <f>'Stage 2_SMFL'!AR57</f>
        <v>0</v>
      </c>
      <c r="AS57" s="27">
        <f>'Stage 2_SMFL'!AS57</f>
        <v>0</v>
      </c>
      <c r="AT57" s="27">
        <f>'Stage 2_SMFL'!AT57</f>
        <v>0</v>
      </c>
      <c r="AU57" s="27">
        <f>'Stage 2_SMFL'!AU57</f>
        <v>0</v>
      </c>
      <c r="AV57" s="27">
        <f>'Stage 2_SMFL'!AV57</f>
        <v>0</v>
      </c>
      <c r="AW57" s="27">
        <f>'Stage 2_SMFL'!AW57</f>
        <v>0</v>
      </c>
      <c r="AX57" s="27">
        <f>'Stage 2_SMFL'!AX57</f>
        <v>0</v>
      </c>
      <c r="AY57" s="27">
        <f>'Stage 2_SMFL'!AY57</f>
        <v>0</v>
      </c>
      <c r="AZ57" s="27">
        <f>'Stage 2_SMFL'!AZ57</f>
        <v>80.44</v>
      </c>
      <c r="BA57" s="27">
        <f>'Stage 2_SMFL'!BA57</f>
        <v>31</v>
      </c>
      <c r="BB57" s="27">
        <f>'Stage 2_SMFL'!BB57</f>
        <v>0</v>
      </c>
      <c r="BC57" s="27">
        <f>'Stage 2_SMFL'!BC57</f>
        <v>0</v>
      </c>
      <c r="BD57" s="27">
        <f>'Stage 2_SMFL'!BD57</f>
        <v>0</v>
      </c>
      <c r="BE57" s="27">
        <f>'Stage 2_SMFL'!BE57</f>
        <v>0</v>
      </c>
      <c r="BF57" s="27">
        <f>'Stage 2_SMFL'!BF57</f>
        <v>0</v>
      </c>
      <c r="BG57" s="27">
        <f>'Stage 2_SMFL'!BG57</f>
        <v>0</v>
      </c>
      <c r="BH57" s="27">
        <f>'Stage 2_SMFL'!BH57</f>
        <v>0</v>
      </c>
      <c r="BI57" s="27">
        <f>'Stage 2_SMFL'!BI57</f>
        <v>0</v>
      </c>
      <c r="BJ57" s="27">
        <f>'Stage 2_SMFL'!BJ57</f>
        <v>6</v>
      </c>
      <c r="BK57" s="27">
        <f>'Stage 2_SMFL'!BK57</f>
        <v>4</v>
      </c>
      <c r="BL57" s="27">
        <f>'Stage 2_SMFL'!BL57</f>
        <v>0</v>
      </c>
      <c r="BM57" s="27">
        <f>'Stage 2_SMFL'!BM57</f>
        <v>0</v>
      </c>
      <c r="BN57" s="27">
        <f>'Stage 2_SMFL'!BN57</f>
        <v>0</v>
      </c>
      <c r="BO57" s="27">
        <f>'Stage 2_SMFL'!BO57</f>
        <v>0</v>
      </c>
      <c r="BP57" s="27">
        <f>'Stage 2_SMFL'!BP57</f>
        <v>0</v>
      </c>
      <c r="BQ57" s="27">
        <f>'Stage 2_SMFL'!BQ57</f>
        <v>0</v>
      </c>
      <c r="BR57" s="27">
        <f>'Stage 2_SMFL'!BR57</f>
        <v>0</v>
      </c>
      <c r="BS57" s="27">
        <f>'Stage 2_SMFL'!BS57</f>
        <v>0</v>
      </c>
    </row>
    <row r="58" spans="1:71" s="16" customFormat="1" x14ac:dyDescent="0.25">
      <c r="A58" s="23" t="s">
        <v>12</v>
      </c>
      <c r="B58" s="23">
        <f t="shared" si="10"/>
        <v>45.33</v>
      </c>
      <c r="C58" s="23">
        <f t="shared" si="11"/>
        <v>102.69</v>
      </c>
      <c r="D58" s="23">
        <f t="shared" si="12"/>
        <v>30.806999999999999</v>
      </c>
      <c r="E58" s="23">
        <f t="shared" si="9"/>
        <v>1919.8922399999999</v>
      </c>
      <c r="F58" s="82"/>
      <c r="G58" s="82"/>
      <c r="H58" s="29" t="s">
        <v>12</v>
      </c>
      <c r="I58" s="29">
        <v>0</v>
      </c>
      <c r="J58" s="29">
        <v>0</v>
      </c>
      <c r="K58" s="29">
        <v>0</v>
      </c>
      <c r="L58" s="29">
        <v>0</v>
      </c>
      <c r="M58" s="29">
        <v>0</v>
      </c>
      <c r="N58" s="29">
        <v>0</v>
      </c>
      <c r="O58" s="29">
        <v>0</v>
      </c>
      <c r="P58" s="29">
        <v>0</v>
      </c>
      <c r="Q58" s="29">
        <v>0</v>
      </c>
      <c r="R58" s="29">
        <v>0</v>
      </c>
      <c r="S58" s="29">
        <v>0</v>
      </c>
      <c r="T58" s="29">
        <v>0</v>
      </c>
      <c r="U58" s="29">
        <v>0</v>
      </c>
      <c r="V58" s="29">
        <v>0</v>
      </c>
      <c r="W58" s="29">
        <v>0</v>
      </c>
      <c r="X58" s="29">
        <v>0</v>
      </c>
      <c r="Y58" s="29">
        <v>0</v>
      </c>
      <c r="Z58" s="29">
        <v>0</v>
      </c>
      <c r="AA58" s="29">
        <v>0</v>
      </c>
      <c r="AB58" s="29">
        <v>0</v>
      </c>
      <c r="AC58" s="29">
        <v>0</v>
      </c>
      <c r="AD58" s="29">
        <v>0</v>
      </c>
      <c r="AE58" s="29">
        <v>0</v>
      </c>
      <c r="AF58" s="29">
        <v>0</v>
      </c>
      <c r="AG58" s="29">
        <v>0</v>
      </c>
      <c r="AH58" s="29">
        <v>0</v>
      </c>
      <c r="AI58" s="29">
        <v>0</v>
      </c>
      <c r="AJ58" s="29">
        <v>0</v>
      </c>
      <c r="AK58" s="29">
        <v>0</v>
      </c>
      <c r="AL58" s="29">
        <v>0</v>
      </c>
      <c r="AM58" s="17"/>
      <c r="AN58" s="17"/>
      <c r="AO58" s="29" t="s">
        <v>12</v>
      </c>
      <c r="AP58" s="29">
        <v>0</v>
      </c>
      <c r="AQ58" s="29">
        <v>0</v>
      </c>
      <c r="AR58" s="29">
        <v>0</v>
      </c>
      <c r="AS58" s="29">
        <v>0</v>
      </c>
      <c r="AT58" s="29">
        <v>0</v>
      </c>
      <c r="AU58" s="29">
        <v>0</v>
      </c>
      <c r="AV58" s="29">
        <v>0</v>
      </c>
      <c r="AW58" s="29">
        <v>0</v>
      </c>
      <c r="AX58" s="29">
        <v>0</v>
      </c>
      <c r="AY58" s="29">
        <v>0</v>
      </c>
      <c r="AZ58" s="29">
        <v>0</v>
      </c>
      <c r="BA58" s="29">
        <v>0</v>
      </c>
      <c r="BB58" s="29">
        <v>0</v>
      </c>
      <c r="BC58" s="29">
        <v>0</v>
      </c>
      <c r="BD58" s="29">
        <v>0</v>
      </c>
      <c r="BE58" s="29">
        <v>0</v>
      </c>
      <c r="BF58" s="29">
        <v>0</v>
      </c>
      <c r="BG58" s="29">
        <v>0</v>
      </c>
      <c r="BH58" s="29">
        <v>0</v>
      </c>
      <c r="BI58" s="29">
        <v>0</v>
      </c>
      <c r="BJ58" s="29">
        <v>0</v>
      </c>
      <c r="BK58" s="29">
        <v>0</v>
      </c>
      <c r="BL58" s="29">
        <v>0</v>
      </c>
      <c r="BM58" s="29">
        <v>0</v>
      </c>
      <c r="BN58" s="29">
        <v>0</v>
      </c>
      <c r="BO58" s="29">
        <v>0</v>
      </c>
      <c r="BP58" s="29">
        <v>0</v>
      </c>
      <c r="BQ58" s="29">
        <v>0</v>
      </c>
      <c r="BR58" s="29">
        <v>0</v>
      </c>
      <c r="BS58" s="29">
        <v>0</v>
      </c>
    </row>
    <row r="59" spans="1:71" s="16" customFormat="1" x14ac:dyDescent="0.25">
      <c r="A59" s="23" t="s">
        <v>13</v>
      </c>
      <c r="B59" s="23">
        <f t="shared" si="10"/>
        <v>57.31</v>
      </c>
      <c r="C59" s="23">
        <f t="shared" si="11"/>
        <v>152.56</v>
      </c>
      <c r="D59" s="23">
        <f t="shared" si="12"/>
        <v>45.768000000000001</v>
      </c>
      <c r="E59" s="23">
        <f t="shared" si="9"/>
        <v>2852.2617599999999</v>
      </c>
      <c r="F59" s="82"/>
      <c r="G59" s="82"/>
      <c r="H59" s="29" t="s">
        <v>13</v>
      </c>
      <c r="I59" s="29">
        <v>0</v>
      </c>
      <c r="J59" s="29">
        <v>0</v>
      </c>
      <c r="K59" s="29">
        <v>0</v>
      </c>
      <c r="L59" s="29">
        <v>0</v>
      </c>
      <c r="M59" s="29">
        <v>0</v>
      </c>
      <c r="N59" s="29">
        <v>0</v>
      </c>
      <c r="O59" s="29">
        <v>0</v>
      </c>
      <c r="P59" s="29">
        <v>0</v>
      </c>
      <c r="Q59" s="29">
        <v>0</v>
      </c>
      <c r="R59" s="29">
        <v>0</v>
      </c>
      <c r="S59" s="29">
        <v>0</v>
      </c>
      <c r="T59" s="29">
        <v>0</v>
      </c>
      <c r="U59" s="29">
        <v>0</v>
      </c>
      <c r="V59" s="29">
        <v>0</v>
      </c>
      <c r="W59" s="29">
        <v>0</v>
      </c>
      <c r="X59" s="29">
        <v>0</v>
      </c>
      <c r="Y59" s="29">
        <v>0</v>
      </c>
      <c r="Z59" s="29">
        <v>0</v>
      </c>
      <c r="AA59" s="29">
        <v>0</v>
      </c>
      <c r="AB59" s="29">
        <v>0</v>
      </c>
      <c r="AC59" s="29">
        <v>0</v>
      </c>
      <c r="AD59" s="29">
        <v>0</v>
      </c>
      <c r="AE59" s="29">
        <v>0</v>
      </c>
      <c r="AF59" s="29">
        <v>0</v>
      </c>
      <c r="AG59" s="29">
        <v>0</v>
      </c>
      <c r="AH59" s="29">
        <v>0</v>
      </c>
      <c r="AI59" s="29">
        <v>0</v>
      </c>
      <c r="AJ59" s="29">
        <v>0</v>
      </c>
      <c r="AK59" s="29">
        <v>0</v>
      </c>
      <c r="AL59" s="29">
        <v>0</v>
      </c>
      <c r="AM59" s="17"/>
      <c r="AN59" s="17"/>
      <c r="AO59" s="29" t="s">
        <v>13</v>
      </c>
      <c r="AP59" s="29">
        <v>0</v>
      </c>
      <c r="AQ59" s="29">
        <v>0</v>
      </c>
      <c r="AR59" s="29">
        <v>0</v>
      </c>
      <c r="AS59" s="29">
        <v>0</v>
      </c>
      <c r="AT59" s="29">
        <v>0</v>
      </c>
      <c r="AU59" s="29">
        <v>0</v>
      </c>
      <c r="AV59" s="29">
        <v>0</v>
      </c>
      <c r="AW59" s="29">
        <v>0</v>
      </c>
      <c r="AX59" s="29">
        <v>0</v>
      </c>
      <c r="AY59" s="29">
        <v>0</v>
      </c>
      <c r="AZ59" s="29">
        <v>0</v>
      </c>
      <c r="BA59" s="29">
        <v>0</v>
      </c>
      <c r="BB59" s="29">
        <v>0</v>
      </c>
      <c r="BC59" s="29">
        <v>0</v>
      </c>
      <c r="BD59" s="29">
        <v>0</v>
      </c>
      <c r="BE59" s="29">
        <v>0</v>
      </c>
      <c r="BF59" s="29">
        <v>0</v>
      </c>
      <c r="BG59" s="29">
        <v>0</v>
      </c>
      <c r="BH59" s="29">
        <v>0</v>
      </c>
      <c r="BI59" s="29">
        <v>0</v>
      </c>
      <c r="BJ59" s="29">
        <v>0</v>
      </c>
      <c r="BK59" s="29">
        <v>0</v>
      </c>
      <c r="BL59" s="29">
        <v>0</v>
      </c>
      <c r="BM59" s="29">
        <v>0</v>
      </c>
      <c r="BN59" s="29">
        <v>0</v>
      </c>
      <c r="BO59" s="29">
        <v>0</v>
      </c>
      <c r="BP59" s="29">
        <v>0</v>
      </c>
      <c r="BQ59" s="29">
        <v>0</v>
      </c>
      <c r="BR59" s="29">
        <v>0</v>
      </c>
      <c r="BS59" s="29">
        <v>0</v>
      </c>
    </row>
    <row r="60" spans="1:71" s="16" customFormat="1" x14ac:dyDescent="0.25">
      <c r="A60" s="23" t="s">
        <v>52</v>
      </c>
      <c r="B60" s="23">
        <f t="shared" si="10"/>
        <v>71.92</v>
      </c>
      <c r="C60" s="23">
        <f t="shared" si="11"/>
        <v>204.45</v>
      </c>
      <c r="D60" s="23">
        <f t="shared" si="12"/>
        <v>61.334999999999994</v>
      </c>
      <c r="E60" s="23">
        <f t="shared" si="9"/>
        <v>3822.3971999999994</v>
      </c>
      <c r="F60" s="82"/>
      <c r="G60" s="82"/>
      <c r="H60" s="29" t="s">
        <v>52</v>
      </c>
      <c r="I60" s="29">
        <v>0</v>
      </c>
      <c r="J60" s="29">
        <v>0</v>
      </c>
      <c r="K60" s="29">
        <v>0</v>
      </c>
      <c r="L60" s="29">
        <v>0</v>
      </c>
      <c r="M60" s="29">
        <v>0</v>
      </c>
      <c r="N60" s="29">
        <v>0</v>
      </c>
      <c r="O60" s="29">
        <v>0</v>
      </c>
      <c r="P60" s="29">
        <v>0</v>
      </c>
      <c r="Q60" s="29">
        <v>0</v>
      </c>
      <c r="R60" s="29">
        <v>0</v>
      </c>
      <c r="S60" s="29">
        <v>0</v>
      </c>
      <c r="T60" s="29">
        <v>0</v>
      </c>
      <c r="U60" s="29">
        <v>0</v>
      </c>
      <c r="V60" s="29">
        <v>0</v>
      </c>
      <c r="W60" s="29">
        <v>0</v>
      </c>
      <c r="X60" s="29">
        <v>0</v>
      </c>
      <c r="Y60" s="29">
        <v>0</v>
      </c>
      <c r="Z60" s="29">
        <v>0</v>
      </c>
      <c r="AA60" s="29">
        <v>0</v>
      </c>
      <c r="AB60" s="29">
        <v>0</v>
      </c>
      <c r="AC60" s="29">
        <v>0</v>
      </c>
      <c r="AD60" s="29">
        <v>0</v>
      </c>
      <c r="AE60" s="29">
        <v>0</v>
      </c>
      <c r="AF60" s="29">
        <v>0</v>
      </c>
      <c r="AG60" s="29">
        <v>0</v>
      </c>
      <c r="AH60" s="29">
        <v>0</v>
      </c>
      <c r="AI60" s="29">
        <v>0</v>
      </c>
      <c r="AJ60" s="29">
        <v>0</v>
      </c>
      <c r="AK60" s="29">
        <v>0</v>
      </c>
      <c r="AL60" s="29">
        <v>0</v>
      </c>
      <c r="AM60" s="17"/>
      <c r="AN60" s="17"/>
      <c r="AO60" s="29" t="s">
        <v>52</v>
      </c>
      <c r="AP60" s="29">
        <v>0</v>
      </c>
      <c r="AQ60" s="29">
        <v>0</v>
      </c>
      <c r="AR60" s="29">
        <v>0</v>
      </c>
      <c r="AS60" s="29">
        <v>0</v>
      </c>
      <c r="AT60" s="29">
        <v>0</v>
      </c>
      <c r="AU60" s="29">
        <v>0</v>
      </c>
      <c r="AV60" s="29">
        <v>0</v>
      </c>
      <c r="AW60" s="29">
        <v>0</v>
      </c>
      <c r="AX60" s="29">
        <v>0</v>
      </c>
      <c r="AY60" s="29">
        <v>0</v>
      </c>
      <c r="AZ60" s="29">
        <v>0</v>
      </c>
      <c r="BA60" s="29">
        <v>0</v>
      </c>
      <c r="BB60" s="29">
        <v>0</v>
      </c>
      <c r="BC60" s="29">
        <v>0</v>
      </c>
      <c r="BD60" s="29">
        <v>0</v>
      </c>
      <c r="BE60" s="29">
        <v>0</v>
      </c>
      <c r="BF60" s="29">
        <v>0</v>
      </c>
      <c r="BG60" s="29">
        <v>0</v>
      </c>
      <c r="BH60" s="29">
        <v>0</v>
      </c>
      <c r="BI60" s="29">
        <v>0</v>
      </c>
      <c r="BJ60" s="29">
        <v>0</v>
      </c>
      <c r="BK60" s="29">
        <v>0</v>
      </c>
      <c r="BL60" s="29">
        <v>0</v>
      </c>
      <c r="BM60" s="29">
        <v>0</v>
      </c>
      <c r="BN60" s="29">
        <v>0</v>
      </c>
      <c r="BO60" s="29">
        <v>0</v>
      </c>
      <c r="BP60" s="29">
        <v>0</v>
      </c>
      <c r="BQ60" s="29">
        <v>0</v>
      </c>
      <c r="BR60" s="29">
        <v>0</v>
      </c>
      <c r="BS60" s="29">
        <v>0</v>
      </c>
    </row>
    <row r="61" spans="1:71" s="16" customFormat="1" x14ac:dyDescent="0.25">
      <c r="A61" s="23" t="s">
        <v>14</v>
      </c>
      <c r="B61" s="23">
        <f t="shared" si="10"/>
        <v>93.9</v>
      </c>
      <c r="C61" s="23">
        <f t="shared" si="11"/>
        <v>282.5</v>
      </c>
      <c r="D61" s="23">
        <f t="shared" si="12"/>
        <v>84.75</v>
      </c>
      <c r="E61" s="23">
        <f t="shared" si="9"/>
        <v>5281.62</v>
      </c>
      <c r="F61" s="82"/>
      <c r="G61" s="82"/>
      <c r="H61" s="29" t="s">
        <v>14</v>
      </c>
      <c r="I61" s="29">
        <v>0</v>
      </c>
      <c r="J61" s="29">
        <v>0</v>
      </c>
      <c r="K61" s="29">
        <v>0</v>
      </c>
      <c r="L61" s="29">
        <v>0</v>
      </c>
      <c r="M61" s="29">
        <v>0</v>
      </c>
      <c r="N61" s="29">
        <v>0</v>
      </c>
      <c r="O61" s="29">
        <v>0</v>
      </c>
      <c r="P61" s="29">
        <v>0</v>
      </c>
      <c r="Q61" s="29">
        <v>0</v>
      </c>
      <c r="R61" s="29">
        <v>0</v>
      </c>
      <c r="S61" s="29">
        <v>0</v>
      </c>
      <c r="T61" s="29">
        <v>0</v>
      </c>
      <c r="U61" s="29">
        <v>0</v>
      </c>
      <c r="V61" s="29">
        <v>0</v>
      </c>
      <c r="W61" s="29">
        <v>0</v>
      </c>
      <c r="X61" s="29">
        <v>0</v>
      </c>
      <c r="Y61" s="29">
        <v>0</v>
      </c>
      <c r="Z61" s="29">
        <v>0</v>
      </c>
      <c r="AA61" s="29">
        <v>0</v>
      </c>
      <c r="AB61" s="29">
        <v>0</v>
      </c>
      <c r="AC61" s="29">
        <v>0</v>
      </c>
      <c r="AD61" s="29">
        <v>0</v>
      </c>
      <c r="AE61" s="29">
        <v>0</v>
      </c>
      <c r="AF61" s="29">
        <v>0</v>
      </c>
      <c r="AG61" s="29">
        <v>0</v>
      </c>
      <c r="AH61" s="29">
        <v>0</v>
      </c>
      <c r="AI61" s="29">
        <v>0</v>
      </c>
      <c r="AJ61" s="29">
        <v>0</v>
      </c>
      <c r="AK61" s="29">
        <v>0</v>
      </c>
      <c r="AL61" s="29">
        <v>0</v>
      </c>
      <c r="AM61" s="17"/>
      <c r="AN61" s="17"/>
      <c r="AO61" s="29" t="s">
        <v>14</v>
      </c>
      <c r="AP61" s="29">
        <v>0</v>
      </c>
      <c r="AQ61" s="29">
        <v>0</v>
      </c>
      <c r="AR61" s="29">
        <v>0</v>
      </c>
      <c r="AS61" s="29">
        <v>0</v>
      </c>
      <c r="AT61" s="29">
        <v>0</v>
      </c>
      <c r="AU61" s="29">
        <v>0</v>
      </c>
      <c r="AV61" s="29">
        <v>0</v>
      </c>
      <c r="AW61" s="29">
        <v>0</v>
      </c>
      <c r="AX61" s="29">
        <v>0</v>
      </c>
      <c r="AY61" s="29">
        <v>0</v>
      </c>
      <c r="AZ61" s="29">
        <v>0</v>
      </c>
      <c r="BA61" s="29">
        <v>0</v>
      </c>
      <c r="BB61" s="29">
        <v>0</v>
      </c>
      <c r="BC61" s="29">
        <v>0</v>
      </c>
      <c r="BD61" s="29">
        <v>0</v>
      </c>
      <c r="BE61" s="29">
        <v>0</v>
      </c>
      <c r="BF61" s="29">
        <v>0</v>
      </c>
      <c r="BG61" s="29">
        <v>0</v>
      </c>
      <c r="BH61" s="29">
        <v>0</v>
      </c>
      <c r="BI61" s="29">
        <v>0</v>
      </c>
      <c r="BJ61" s="29">
        <v>0</v>
      </c>
      <c r="BK61" s="29">
        <v>0</v>
      </c>
      <c r="BL61" s="29">
        <v>0</v>
      </c>
      <c r="BM61" s="29">
        <v>0</v>
      </c>
      <c r="BN61" s="29">
        <v>0</v>
      </c>
      <c r="BO61" s="29">
        <v>0</v>
      </c>
      <c r="BP61" s="29">
        <v>0</v>
      </c>
      <c r="BQ61" s="29">
        <v>0</v>
      </c>
      <c r="BR61" s="29">
        <v>0</v>
      </c>
      <c r="BS61" s="29">
        <v>0</v>
      </c>
    </row>
    <row r="62" spans="1:71" s="16" customFormat="1" x14ac:dyDescent="0.25">
      <c r="A62" s="23" t="s">
        <v>15</v>
      </c>
      <c r="B62" s="23">
        <f t="shared" si="10"/>
        <v>97.42</v>
      </c>
      <c r="C62" s="23">
        <f t="shared" si="11"/>
        <v>315.47000000000003</v>
      </c>
      <c r="D62" s="23">
        <f t="shared" si="12"/>
        <v>110.426</v>
      </c>
      <c r="E62" s="23">
        <f t="shared" si="9"/>
        <v>6881.7483200000006</v>
      </c>
      <c r="F62" s="82"/>
      <c r="G62" s="82"/>
      <c r="H62" s="29" t="s">
        <v>15</v>
      </c>
      <c r="I62" s="29">
        <v>0</v>
      </c>
      <c r="J62" s="29">
        <v>0</v>
      </c>
      <c r="K62" s="29">
        <v>0</v>
      </c>
      <c r="L62" s="29">
        <v>0</v>
      </c>
      <c r="M62" s="29">
        <v>0</v>
      </c>
      <c r="N62" s="29">
        <v>0</v>
      </c>
      <c r="O62" s="29">
        <v>0</v>
      </c>
      <c r="P62" s="29">
        <v>0</v>
      </c>
      <c r="Q62" s="29">
        <v>0</v>
      </c>
      <c r="R62" s="29">
        <v>0</v>
      </c>
      <c r="S62" s="29">
        <v>0</v>
      </c>
      <c r="T62" s="29">
        <v>0</v>
      </c>
      <c r="U62" s="29">
        <v>0</v>
      </c>
      <c r="V62" s="29">
        <v>0</v>
      </c>
      <c r="W62" s="29">
        <v>0</v>
      </c>
      <c r="X62" s="29">
        <v>0</v>
      </c>
      <c r="Y62" s="29">
        <v>0</v>
      </c>
      <c r="Z62" s="29">
        <v>0</v>
      </c>
      <c r="AA62" s="29">
        <v>0</v>
      </c>
      <c r="AB62" s="29">
        <v>0</v>
      </c>
      <c r="AC62" s="29">
        <v>0</v>
      </c>
      <c r="AD62" s="29">
        <v>0</v>
      </c>
      <c r="AE62" s="29">
        <v>0</v>
      </c>
      <c r="AF62" s="29">
        <v>0</v>
      </c>
      <c r="AG62" s="29">
        <v>0</v>
      </c>
      <c r="AH62" s="29">
        <v>0</v>
      </c>
      <c r="AI62" s="29">
        <v>0</v>
      </c>
      <c r="AJ62" s="29">
        <v>0</v>
      </c>
      <c r="AK62" s="29">
        <v>0</v>
      </c>
      <c r="AL62" s="29">
        <v>0</v>
      </c>
      <c r="AM62" s="17"/>
      <c r="AN62" s="17"/>
      <c r="AO62" s="29" t="s">
        <v>15</v>
      </c>
      <c r="AP62" s="29">
        <v>0</v>
      </c>
      <c r="AQ62" s="29">
        <v>22.55</v>
      </c>
      <c r="AR62" s="29">
        <v>0</v>
      </c>
      <c r="AS62" s="29">
        <v>0</v>
      </c>
      <c r="AT62" s="29">
        <v>0</v>
      </c>
      <c r="AU62" s="29">
        <v>0</v>
      </c>
      <c r="AV62" s="29">
        <v>0</v>
      </c>
      <c r="AW62" s="29">
        <v>0</v>
      </c>
      <c r="AX62" s="29">
        <v>0</v>
      </c>
      <c r="AY62" s="29">
        <v>0</v>
      </c>
      <c r="AZ62" s="29">
        <v>0</v>
      </c>
      <c r="BA62" s="29">
        <v>12.15</v>
      </c>
      <c r="BB62" s="29">
        <v>0</v>
      </c>
      <c r="BC62" s="29">
        <v>0</v>
      </c>
      <c r="BD62" s="29">
        <v>0</v>
      </c>
      <c r="BE62" s="29">
        <v>0</v>
      </c>
      <c r="BF62" s="29">
        <v>0</v>
      </c>
      <c r="BG62" s="29">
        <v>0</v>
      </c>
      <c r="BH62" s="29">
        <v>0</v>
      </c>
      <c r="BI62" s="29">
        <v>0</v>
      </c>
      <c r="BJ62" s="29">
        <v>0</v>
      </c>
      <c r="BK62" s="29">
        <v>2</v>
      </c>
      <c r="BL62" s="29">
        <v>0</v>
      </c>
      <c r="BM62" s="29">
        <v>0</v>
      </c>
      <c r="BN62" s="29">
        <v>0</v>
      </c>
      <c r="BO62" s="29">
        <v>0</v>
      </c>
      <c r="BP62" s="29">
        <v>0</v>
      </c>
      <c r="BQ62" s="29">
        <v>0</v>
      </c>
      <c r="BR62" s="29">
        <v>0</v>
      </c>
      <c r="BS62" s="29">
        <v>0</v>
      </c>
    </row>
    <row r="63" spans="1:71" s="16" customFormat="1" x14ac:dyDescent="0.25">
      <c r="A63" s="23" t="s">
        <v>16</v>
      </c>
      <c r="B63" s="23">
        <f t="shared" si="10"/>
        <v>116.00999999999999</v>
      </c>
      <c r="C63" s="23">
        <f t="shared" si="11"/>
        <v>402.04</v>
      </c>
      <c r="D63" s="23">
        <f t="shared" si="12"/>
        <v>133.13499999999999</v>
      </c>
      <c r="E63" s="23">
        <f t="shared" si="9"/>
        <v>8296.9732000000004</v>
      </c>
      <c r="F63" s="82"/>
      <c r="G63" s="82"/>
      <c r="H63" s="29" t="s">
        <v>16</v>
      </c>
      <c r="I63" s="29">
        <v>0</v>
      </c>
      <c r="J63" s="29">
        <v>0</v>
      </c>
      <c r="K63" s="29">
        <v>0</v>
      </c>
      <c r="L63" s="29">
        <v>0</v>
      </c>
      <c r="M63" s="29">
        <v>0</v>
      </c>
      <c r="N63" s="29">
        <v>0</v>
      </c>
      <c r="O63" s="29">
        <v>0</v>
      </c>
      <c r="P63" s="29">
        <v>0</v>
      </c>
      <c r="Q63" s="29">
        <v>0</v>
      </c>
      <c r="R63" s="29">
        <v>0</v>
      </c>
      <c r="S63" s="29">
        <v>0</v>
      </c>
      <c r="T63" s="29">
        <v>0</v>
      </c>
      <c r="U63" s="29">
        <v>0</v>
      </c>
      <c r="V63" s="29">
        <v>0</v>
      </c>
      <c r="W63" s="29">
        <v>0</v>
      </c>
      <c r="X63" s="29">
        <v>0</v>
      </c>
      <c r="Y63" s="29">
        <v>0</v>
      </c>
      <c r="Z63" s="29">
        <v>0</v>
      </c>
      <c r="AA63" s="29">
        <v>0</v>
      </c>
      <c r="AB63" s="29">
        <v>0</v>
      </c>
      <c r="AC63" s="29">
        <v>0</v>
      </c>
      <c r="AD63" s="29">
        <v>0</v>
      </c>
      <c r="AE63" s="29">
        <v>0</v>
      </c>
      <c r="AF63" s="29">
        <v>0</v>
      </c>
      <c r="AG63" s="29">
        <v>0</v>
      </c>
      <c r="AH63" s="29">
        <v>0</v>
      </c>
      <c r="AI63" s="29">
        <v>0</v>
      </c>
      <c r="AJ63" s="29">
        <v>0</v>
      </c>
      <c r="AK63" s="29">
        <v>0</v>
      </c>
      <c r="AL63" s="29">
        <v>0</v>
      </c>
      <c r="AM63" s="17"/>
      <c r="AN63" s="17"/>
      <c r="AO63" s="29" t="s">
        <v>16</v>
      </c>
      <c r="AP63" s="29">
        <v>0</v>
      </c>
      <c r="AQ63" s="29">
        <v>17.89</v>
      </c>
      <c r="AR63" s="29">
        <v>0</v>
      </c>
      <c r="AS63" s="29">
        <v>0</v>
      </c>
      <c r="AT63" s="29">
        <v>0</v>
      </c>
      <c r="AU63" s="29">
        <v>0</v>
      </c>
      <c r="AV63" s="29">
        <v>0</v>
      </c>
      <c r="AW63" s="29">
        <v>0</v>
      </c>
      <c r="AX63" s="29">
        <v>0</v>
      </c>
      <c r="AY63" s="29">
        <v>0</v>
      </c>
      <c r="AZ63" s="29">
        <v>0</v>
      </c>
      <c r="BA63" s="29">
        <v>15.34</v>
      </c>
      <c r="BB63" s="29">
        <v>0</v>
      </c>
      <c r="BC63" s="29">
        <v>0</v>
      </c>
      <c r="BD63" s="29">
        <v>0</v>
      </c>
      <c r="BE63" s="29">
        <v>0</v>
      </c>
      <c r="BF63" s="29">
        <v>0</v>
      </c>
      <c r="BG63" s="29">
        <v>0</v>
      </c>
      <c r="BH63" s="29">
        <v>0</v>
      </c>
      <c r="BI63" s="29">
        <v>0</v>
      </c>
      <c r="BJ63" s="29">
        <v>0</v>
      </c>
      <c r="BK63" s="29">
        <v>2</v>
      </c>
      <c r="BL63" s="29">
        <v>0</v>
      </c>
      <c r="BM63" s="29">
        <v>0</v>
      </c>
      <c r="BN63" s="29">
        <v>0</v>
      </c>
      <c r="BO63" s="29">
        <v>0</v>
      </c>
      <c r="BP63" s="29">
        <v>0</v>
      </c>
      <c r="BQ63" s="29">
        <v>0</v>
      </c>
      <c r="BR63" s="29">
        <v>0</v>
      </c>
      <c r="BS63" s="29">
        <v>0</v>
      </c>
    </row>
    <row r="64" spans="1:71" s="16" customFormat="1" x14ac:dyDescent="0.25">
      <c r="A64" s="23" t="s">
        <v>24</v>
      </c>
      <c r="B64" s="23">
        <f t="shared" si="10"/>
        <v>127.57999999999998</v>
      </c>
      <c r="C64" s="23">
        <f t="shared" si="11"/>
        <v>429.41</v>
      </c>
      <c r="D64" s="23">
        <f t="shared" si="12"/>
        <v>154.01600000000002</v>
      </c>
      <c r="E64" s="23">
        <f t="shared" si="9"/>
        <v>9598.2771200000007</v>
      </c>
      <c r="F64" s="82"/>
      <c r="G64" s="82"/>
      <c r="H64" s="29" t="s">
        <v>24</v>
      </c>
      <c r="I64" s="29">
        <v>0</v>
      </c>
      <c r="J64" s="29">
        <v>0</v>
      </c>
      <c r="K64" s="29">
        <v>0</v>
      </c>
      <c r="L64" s="29">
        <v>0</v>
      </c>
      <c r="M64" s="29">
        <v>0</v>
      </c>
      <c r="N64" s="29">
        <v>0</v>
      </c>
      <c r="O64" s="29">
        <v>0</v>
      </c>
      <c r="P64" s="29">
        <v>0</v>
      </c>
      <c r="Q64" s="29">
        <v>0</v>
      </c>
      <c r="R64" s="29">
        <v>0</v>
      </c>
      <c r="S64" s="29">
        <v>0</v>
      </c>
      <c r="T64" s="29">
        <v>0</v>
      </c>
      <c r="U64" s="29">
        <v>0</v>
      </c>
      <c r="V64" s="29">
        <v>0</v>
      </c>
      <c r="W64" s="29">
        <v>0</v>
      </c>
      <c r="X64" s="29">
        <v>0</v>
      </c>
      <c r="Y64" s="29">
        <v>0</v>
      </c>
      <c r="Z64" s="29">
        <v>0</v>
      </c>
      <c r="AA64" s="29">
        <v>0</v>
      </c>
      <c r="AB64" s="29">
        <v>0</v>
      </c>
      <c r="AC64" s="29">
        <v>0</v>
      </c>
      <c r="AD64" s="29">
        <v>0</v>
      </c>
      <c r="AE64" s="29">
        <v>0</v>
      </c>
      <c r="AF64" s="29">
        <v>0</v>
      </c>
      <c r="AG64" s="29">
        <v>0</v>
      </c>
      <c r="AH64" s="29">
        <v>0</v>
      </c>
      <c r="AI64" s="29">
        <v>0</v>
      </c>
      <c r="AJ64" s="29">
        <v>0</v>
      </c>
      <c r="AK64" s="29">
        <v>0</v>
      </c>
      <c r="AL64" s="29">
        <v>0</v>
      </c>
      <c r="AM64" s="17"/>
      <c r="AN64" s="17"/>
      <c r="AO64" s="29" t="s">
        <v>24</v>
      </c>
      <c r="AP64" s="29">
        <v>0</v>
      </c>
      <c r="AQ64" s="29">
        <v>35.99</v>
      </c>
      <c r="AR64" s="29">
        <v>0</v>
      </c>
      <c r="AS64" s="29">
        <v>0</v>
      </c>
      <c r="AT64" s="29">
        <v>0</v>
      </c>
      <c r="AU64" s="29">
        <v>0</v>
      </c>
      <c r="AV64" s="29">
        <v>0</v>
      </c>
      <c r="AW64" s="29">
        <v>0</v>
      </c>
      <c r="AX64" s="29">
        <v>0</v>
      </c>
      <c r="AY64" s="29">
        <v>0</v>
      </c>
      <c r="AZ64" s="29">
        <v>0</v>
      </c>
      <c r="BA64" s="29">
        <v>23.33</v>
      </c>
      <c r="BB64" s="29">
        <v>0</v>
      </c>
      <c r="BC64" s="29">
        <v>0</v>
      </c>
      <c r="BD64" s="29">
        <v>0</v>
      </c>
      <c r="BE64" s="29">
        <v>0</v>
      </c>
      <c r="BF64" s="29">
        <v>0</v>
      </c>
      <c r="BG64" s="29">
        <v>0</v>
      </c>
      <c r="BH64" s="29">
        <v>0</v>
      </c>
      <c r="BI64" s="29">
        <v>0</v>
      </c>
      <c r="BJ64" s="29">
        <v>0</v>
      </c>
      <c r="BK64" s="29">
        <v>5</v>
      </c>
      <c r="BL64" s="29">
        <v>0</v>
      </c>
      <c r="BM64" s="29">
        <v>0</v>
      </c>
      <c r="BN64" s="29">
        <v>0</v>
      </c>
      <c r="BO64" s="29">
        <v>0</v>
      </c>
      <c r="BP64" s="29">
        <v>0</v>
      </c>
      <c r="BQ64" s="29">
        <v>0</v>
      </c>
      <c r="BR64" s="29">
        <v>0</v>
      </c>
      <c r="BS64" s="29">
        <v>0</v>
      </c>
    </row>
    <row r="65" spans="1:71" s="16" customFormat="1" x14ac:dyDescent="0.25">
      <c r="A65" s="23" t="s">
        <v>53</v>
      </c>
      <c r="B65" s="23">
        <f t="shared" si="10"/>
        <v>141.57</v>
      </c>
      <c r="C65" s="23">
        <f t="shared" si="11"/>
        <v>513.72</v>
      </c>
      <c r="D65" s="23">
        <f t="shared" si="12"/>
        <v>219.74800000000002</v>
      </c>
      <c r="E65" s="23">
        <f t="shared" si="9"/>
        <v>13694.695360000002</v>
      </c>
      <c r="F65" s="82"/>
      <c r="G65" s="82"/>
      <c r="H65" s="29" t="s">
        <v>53</v>
      </c>
      <c r="I65" s="29">
        <v>0</v>
      </c>
      <c r="J65" s="29">
        <v>0</v>
      </c>
      <c r="K65" s="29">
        <v>0</v>
      </c>
      <c r="L65" s="29">
        <v>0</v>
      </c>
      <c r="M65" s="29">
        <v>0</v>
      </c>
      <c r="N65" s="29">
        <v>0</v>
      </c>
      <c r="O65" s="29">
        <v>0</v>
      </c>
      <c r="P65" s="29">
        <v>0</v>
      </c>
      <c r="Q65" s="29">
        <v>0</v>
      </c>
      <c r="R65" s="29">
        <v>0</v>
      </c>
      <c r="S65" s="29">
        <v>0</v>
      </c>
      <c r="T65" s="29">
        <v>0</v>
      </c>
      <c r="U65" s="29">
        <v>0</v>
      </c>
      <c r="V65" s="29">
        <v>0</v>
      </c>
      <c r="W65" s="29">
        <v>0</v>
      </c>
      <c r="X65" s="29">
        <v>0</v>
      </c>
      <c r="Y65" s="29">
        <v>0</v>
      </c>
      <c r="Z65" s="29">
        <v>0</v>
      </c>
      <c r="AA65" s="29">
        <v>0</v>
      </c>
      <c r="AB65" s="29">
        <v>0</v>
      </c>
      <c r="AC65" s="29">
        <v>0</v>
      </c>
      <c r="AD65" s="29">
        <v>0</v>
      </c>
      <c r="AE65" s="29">
        <v>0</v>
      </c>
      <c r="AF65" s="29">
        <v>0</v>
      </c>
      <c r="AG65" s="29">
        <v>0</v>
      </c>
      <c r="AH65" s="29">
        <v>0</v>
      </c>
      <c r="AI65" s="29">
        <v>0</v>
      </c>
      <c r="AJ65" s="29">
        <v>0</v>
      </c>
      <c r="AK65" s="29">
        <v>0</v>
      </c>
      <c r="AL65" s="29">
        <v>0</v>
      </c>
      <c r="AM65" s="17"/>
      <c r="AN65" s="17"/>
      <c r="AO65" s="29" t="s">
        <v>53</v>
      </c>
      <c r="AP65" s="29">
        <v>0</v>
      </c>
      <c r="AQ65" s="29">
        <v>93.76</v>
      </c>
      <c r="AR65" s="29">
        <v>0</v>
      </c>
      <c r="AS65" s="29">
        <v>0</v>
      </c>
      <c r="AT65" s="29">
        <v>0</v>
      </c>
      <c r="AU65" s="29">
        <v>0</v>
      </c>
      <c r="AV65" s="29">
        <v>0</v>
      </c>
      <c r="AW65" s="29">
        <v>0</v>
      </c>
      <c r="AX65" s="29">
        <v>0</v>
      </c>
      <c r="AY65" s="29">
        <v>0</v>
      </c>
      <c r="AZ65" s="29">
        <v>0</v>
      </c>
      <c r="BA65" s="29">
        <v>32.56</v>
      </c>
      <c r="BB65" s="29">
        <v>0</v>
      </c>
      <c r="BC65" s="29">
        <v>0</v>
      </c>
      <c r="BD65" s="29">
        <v>0</v>
      </c>
      <c r="BE65" s="29">
        <v>0</v>
      </c>
      <c r="BF65" s="29">
        <v>0</v>
      </c>
      <c r="BG65" s="29">
        <v>0</v>
      </c>
      <c r="BH65" s="29">
        <v>0</v>
      </c>
      <c r="BI65" s="29">
        <v>0</v>
      </c>
      <c r="BJ65" s="29">
        <v>0</v>
      </c>
      <c r="BK65" s="29">
        <v>5</v>
      </c>
      <c r="BL65" s="29">
        <v>0</v>
      </c>
      <c r="BM65" s="29">
        <v>0</v>
      </c>
      <c r="BN65" s="29">
        <v>0</v>
      </c>
      <c r="BO65" s="29">
        <v>0</v>
      </c>
      <c r="BP65" s="29">
        <v>0</v>
      </c>
      <c r="BQ65" s="29">
        <v>0</v>
      </c>
      <c r="BR65" s="29">
        <v>0</v>
      </c>
      <c r="BS65" s="29">
        <v>0</v>
      </c>
    </row>
    <row r="66" spans="1:71" s="16" customFormat="1" x14ac:dyDescent="0.25">
      <c r="A66" s="23" t="s">
        <v>54</v>
      </c>
      <c r="B66" s="23">
        <f t="shared" si="10"/>
        <v>156.78</v>
      </c>
      <c r="C66" s="23">
        <f t="shared" si="11"/>
        <v>582.51</v>
      </c>
      <c r="D66" s="23">
        <f t="shared" si="12"/>
        <v>269.30899999999997</v>
      </c>
      <c r="E66" s="23">
        <f t="shared" si="9"/>
        <v>16783.336879999999</v>
      </c>
      <c r="F66" s="82"/>
      <c r="G66" s="82"/>
      <c r="H66" s="29" t="s">
        <v>54</v>
      </c>
      <c r="I66" s="29">
        <v>0</v>
      </c>
      <c r="J66" s="29">
        <v>0</v>
      </c>
      <c r="K66" s="29">
        <v>0</v>
      </c>
      <c r="L66" s="29">
        <v>0</v>
      </c>
      <c r="M66" s="29">
        <v>0</v>
      </c>
      <c r="N66" s="29">
        <v>0</v>
      </c>
      <c r="O66" s="29">
        <v>0</v>
      </c>
      <c r="P66" s="29">
        <v>0</v>
      </c>
      <c r="Q66" s="29">
        <v>0</v>
      </c>
      <c r="R66" s="29">
        <v>0</v>
      </c>
      <c r="S66" s="29">
        <v>0</v>
      </c>
      <c r="T66" s="29">
        <v>0</v>
      </c>
      <c r="U66" s="29">
        <v>0</v>
      </c>
      <c r="V66" s="29">
        <v>0</v>
      </c>
      <c r="W66" s="29">
        <v>0</v>
      </c>
      <c r="X66" s="29">
        <v>0</v>
      </c>
      <c r="Y66" s="29">
        <v>0</v>
      </c>
      <c r="Z66" s="29">
        <v>0</v>
      </c>
      <c r="AA66" s="29">
        <v>0</v>
      </c>
      <c r="AB66" s="29">
        <v>0</v>
      </c>
      <c r="AC66" s="29">
        <v>0</v>
      </c>
      <c r="AD66" s="29">
        <v>0</v>
      </c>
      <c r="AE66" s="29">
        <v>0</v>
      </c>
      <c r="AF66" s="29">
        <v>0</v>
      </c>
      <c r="AG66" s="29">
        <v>0</v>
      </c>
      <c r="AH66" s="29">
        <v>0</v>
      </c>
      <c r="AI66" s="29">
        <v>0</v>
      </c>
      <c r="AJ66" s="29">
        <v>0</v>
      </c>
      <c r="AK66" s="29">
        <v>0</v>
      </c>
      <c r="AL66" s="29">
        <v>0</v>
      </c>
      <c r="AM66" s="17"/>
      <c r="AN66" s="17"/>
      <c r="AO66" s="29" t="s">
        <v>54</v>
      </c>
      <c r="AP66" s="29">
        <v>0</v>
      </c>
      <c r="AQ66" s="29">
        <v>135.08000000000001</v>
      </c>
      <c r="AR66" s="29">
        <v>0</v>
      </c>
      <c r="AS66" s="29">
        <v>0</v>
      </c>
      <c r="AT66" s="29">
        <v>0</v>
      </c>
      <c r="AU66" s="29">
        <v>0</v>
      </c>
      <c r="AV66" s="29">
        <v>0</v>
      </c>
      <c r="AW66" s="29">
        <v>0</v>
      </c>
      <c r="AX66" s="29">
        <v>0</v>
      </c>
      <c r="AY66" s="29">
        <v>0</v>
      </c>
      <c r="AZ66" s="29">
        <v>0</v>
      </c>
      <c r="BA66" s="29">
        <v>41.08</v>
      </c>
      <c r="BB66" s="29">
        <v>0</v>
      </c>
      <c r="BC66" s="29">
        <v>0</v>
      </c>
      <c r="BD66" s="29">
        <v>0</v>
      </c>
      <c r="BE66" s="29">
        <v>0</v>
      </c>
      <c r="BF66" s="29">
        <v>0</v>
      </c>
      <c r="BG66" s="29">
        <v>0</v>
      </c>
      <c r="BH66" s="29">
        <v>0</v>
      </c>
      <c r="BI66" s="29">
        <v>0</v>
      </c>
      <c r="BJ66" s="29">
        <v>0</v>
      </c>
      <c r="BK66" s="29">
        <v>5</v>
      </c>
      <c r="BL66" s="29">
        <v>0</v>
      </c>
      <c r="BM66" s="29">
        <v>0</v>
      </c>
      <c r="BN66" s="29">
        <v>0</v>
      </c>
      <c r="BO66" s="29">
        <v>0</v>
      </c>
      <c r="BP66" s="29">
        <v>0</v>
      </c>
      <c r="BQ66" s="29">
        <v>0</v>
      </c>
      <c r="BR66" s="29">
        <v>0</v>
      </c>
      <c r="BS66" s="29">
        <v>0</v>
      </c>
    </row>
    <row r="67" spans="1:71" s="16" customFormat="1" x14ac:dyDescent="0.25">
      <c r="A67" s="23" t="s">
        <v>55</v>
      </c>
      <c r="B67" s="23">
        <f t="shared" si="10"/>
        <v>171.89</v>
      </c>
      <c r="C67" s="23">
        <f t="shared" si="11"/>
        <v>698.19</v>
      </c>
      <c r="D67" s="23">
        <f t="shared" si="12"/>
        <v>340.08400000000006</v>
      </c>
      <c r="E67" s="23">
        <f t="shared" si="9"/>
        <v>21194.034880000003</v>
      </c>
      <c r="F67" s="82"/>
      <c r="G67" s="82"/>
      <c r="H67" s="29" t="s">
        <v>55</v>
      </c>
      <c r="I67" s="29">
        <v>0</v>
      </c>
      <c r="J67" s="29">
        <v>0</v>
      </c>
      <c r="K67" s="29">
        <v>0</v>
      </c>
      <c r="L67" s="29">
        <v>0</v>
      </c>
      <c r="M67" s="29">
        <v>0</v>
      </c>
      <c r="N67" s="29">
        <v>0</v>
      </c>
      <c r="O67" s="29">
        <v>0</v>
      </c>
      <c r="P67" s="29">
        <v>0</v>
      </c>
      <c r="Q67" s="29">
        <v>0</v>
      </c>
      <c r="R67" s="29">
        <v>0</v>
      </c>
      <c r="S67" s="29">
        <v>0</v>
      </c>
      <c r="T67" s="29">
        <v>0</v>
      </c>
      <c r="U67" s="29">
        <v>0</v>
      </c>
      <c r="V67" s="29">
        <v>0</v>
      </c>
      <c r="W67" s="29">
        <v>0</v>
      </c>
      <c r="X67" s="29">
        <v>0</v>
      </c>
      <c r="Y67" s="29">
        <v>0</v>
      </c>
      <c r="Z67" s="29">
        <v>0</v>
      </c>
      <c r="AA67" s="29">
        <v>0</v>
      </c>
      <c r="AB67" s="29">
        <v>0</v>
      </c>
      <c r="AC67" s="29">
        <v>0</v>
      </c>
      <c r="AD67" s="29">
        <v>0</v>
      </c>
      <c r="AE67" s="29">
        <v>0</v>
      </c>
      <c r="AF67" s="29">
        <v>0</v>
      </c>
      <c r="AG67" s="29">
        <v>0</v>
      </c>
      <c r="AH67" s="29">
        <v>0</v>
      </c>
      <c r="AI67" s="29">
        <v>0</v>
      </c>
      <c r="AJ67" s="29">
        <v>0</v>
      </c>
      <c r="AK67" s="29">
        <v>0</v>
      </c>
      <c r="AL67" s="29">
        <v>0</v>
      </c>
      <c r="AM67" s="17"/>
      <c r="AN67" s="17"/>
      <c r="AO67" s="29" t="s">
        <v>55</v>
      </c>
      <c r="AP67" s="29">
        <v>0</v>
      </c>
      <c r="AQ67" s="29">
        <v>186.61</v>
      </c>
      <c r="AR67" s="29">
        <v>0</v>
      </c>
      <c r="AS67" s="29">
        <v>0</v>
      </c>
      <c r="AT67" s="29">
        <v>0</v>
      </c>
      <c r="AU67" s="29">
        <v>0</v>
      </c>
      <c r="AV67" s="29">
        <v>0</v>
      </c>
      <c r="AW67" s="29">
        <v>0</v>
      </c>
      <c r="AX67" s="29">
        <v>0</v>
      </c>
      <c r="AY67" s="29">
        <v>0</v>
      </c>
      <c r="AZ67" s="29">
        <v>0</v>
      </c>
      <c r="BA67" s="29">
        <v>50.08</v>
      </c>
      <c r="BB67" s="29">
        <v>0</v>
      </c>
      <c r="BC67" s="29">
        <v>0</v>
      </c>
      <c r="BD67" s="29">
        <v>0</v>
      </c>
      <c r="BE67" s="29">
        <v>0</v>
      </c>
      <c r="BF67" s="29">
        <v>0</v>
      </c>
      <c r="BG67" s="29">
        <v>0</v>
      </c>
      <c r="BH67" s="29">
        <v>0</v>
      </c>
      <c r="BI67" s="29">
        <v>0</v>
      </c>
      <c r="BJ67" s="29">
        <v>0</v>
      </c>
      <c r="BK67" s="29">
        <v>6</v>
      </c>
      <c r="BL67" s="29">
        <v>0</v>
      </c>
      <c r="BM67" s="29">
        <v>0</v>
      </c>
      <c r="BN67" s="29">
        <v>0</v>
      </c>
      <c r="BO67" s="29">
        <v>0</v>
      </c>
      <c r="BP67" s="29">
        <v>0</v>
      </c>
      <c r="BQ67" s="29">
        <v>0</v>
      </c>
      <c r="BR67" s="29">
        <v>0</v>
      </c>
      <c r="BS67" s="29">
        <v>0</v>
      </c>
    </row>
    <row r="68" spans="1:71" s="16" customFormat="1" x14ac:dyDescent="0.25">
      <c r="A68" s="23" t="s">
        <v>56</v>
      </c>
      <c r="B68" s="23">
        <f t="shared" si="10"/>
        <v>181.5</v>
      </c>
      <c r="C68" s="23">
        <f t="shared" si="11"/>
        <v>790.49</v>
      </c>
      <c r="D68" s="23">
        <f t="shared" si="12"/>
        <v>404.54499999999996</v>
      </c>
      <c r="E68" s="23">
        <f t="shared" si="9"/>
        <v>25211.244399999996</v>
      </c>
      <c r="F68" s="82"/>
      <c r="G68" s="82"/>
      <c r="H68" s="29" t="s">
        <v>56</v>
      </c>
      <c r="I68" s="29">
        <v>0</v>
      </c>
      <c r="J68" s="29">
        <v>0</v>
      </c>
      <c r="K68" s="29">
        <v>0</v>
      </c>
      <c r="L68" s="29">
        <v>0</v>
      </c>
      <c r="M68" s="29">
        <v>0</v>
      </c>
      <c r="N68" s="29">
        <v>0</v>
      </c>
      <c r="O68" s="29">
        <v>0</v>
      </c>
      <c r="P68" s="29">
        <v>0</v>
      </c>
      <c r="Q68" s="29">
        <v>0</v>
      </c>
      <c r="R68" s="29">
        <v>0</v>
      </c>
      <c r="S68" s="29">
        <v>0</v>
      </c>
      <c r="T68" s="29">
        <v>0</v>
      </c>
      <c r="U68" s="29">
        <v>0</v>
      </c>
      <c r="V68" s="29">
        <v>0</v>
      </c>
      <c r="W68" s="29">
        <v>0</v>
      </c>
      <c r="X68" s="29">
        <v>0</v>
      </c>
      <c r="Y68" s="29">
        <v>0</v>
      </c>
      <c r="Z68" s="29">
        <v>0</v>
      </c>
      <c r="AA68" s="29">
        <v>0</v>
      </c>
      <c r="AB68" s="29">
        <v>0</v>
      </c>
      <c r="AC68" s="29">
        <v>0</v>
      </c>
      <c r="AD68" s="29">
        <v>0</v>
      </c>
      <c r="AE68" s="29">
        <v>0</v>
      </c>
      <c r="AF68" s="29">
        <v>0</v>
      </c>
      <c r="AG68" s="29">
        <v>0</v>
      </c>
      <c r="AH68" s="29">
        <v>0</v>
      </c>
      <c r="AI68" s="29">
        <v>0</v>
      </c>
      <c r="AJ68" s="29">
        <v>0</v>
      </c>
      <c r="AK68" s="29">
        <v>0</v>
      </c>
      <c r="AL68" s="29">
        <v>0</v>
      </c>
      <c r="AM68" s="17"/>
      <c r="AN68" s="17"/>
      <c r="AO68" s="29" t="s">
        <v>56</v>
      </c>
      <c r="AP68" s="29">
        <v>0</v>
      </c>
      <c r="AQ68" s="29">
        <v>239.14</v>
      </c>
      <c r="AR68" s="29">
        <v>0</v>
      </c>
      <c r="AS68" s="29">
        <v>0</v>
      </c>
      <c r="AT68" s="29">
        <v>0</v>
      </c>
      <c r="AU68" s="29">
        <v>0</v>
      </c>
      <c r="AV68" s="29">
        <v>0</v>
      </c>
      <c r="AW68" s="29">
        <v>0</v>
      </c>
      <c r="AX68" s="29">
        <v>0</v>
      </c>
      <c r="AY68" s="29">
        <v>0</v>
      </c>
      <c r="AZ68" s="29">
        <v>0</v>
      </c>
      <c r="BA68" s="29">
        <v>57.76</v>
      </c>
      <c r="BB68" s="29">
        <v>0</v>
      </c>
      <c r="BC68" s="29">
        <v>0</v>
      </c>
      <c r="BD68" s="29">
        <v>0</v>
      </c>
      <c r="BE68" s="29">
        <v>0</v>
      </c>
      <c r="BF68" s="29">
        <v>0</v>
      </c>
      <c r="BG68" s="29">
        <v>0</v>
      </c>
      <c r="BH68" s="29">
        <v>0</v>
      </c>
      <c r="BI68" s="29">
        <v>0</v>
      </c>
      <c r="BJ68" s="29">
        <v>0</v>
      </c>
      <c r="BK68" s="29">
        <v>6</v>
      </c>
      <c r="BL68" s="29">
        <v>0</v>
      </c>
      <c r="BM68" s="29">
        <v>0</v>
      </c>
      <c r="BN68" s="29">
        <v>0</v>
      </c>
      <c r="BO68" s="29">
        <v>0</v>
      </c>
      <c r="BP68" s="29">
        <v>0</v>
      </c>
      <c r="BQ68" s="29">
        <v>0</v>
      </c>
      <c r="BR68" s="29">
        <v>0</v>
      </c>
      <c r="BS68" s="29">
        <v>0</v>
      </c>
    </row>
    <row r="69" spans="1:71" s="16" customFormat="1" x14ac:dyDescent="0.25">
      <c r="A69" s="30"/>
      <c r="B69" s="30"/>
      <c r="C69" s="30"/>
      <c r="D69" s="30"/>
      <c r="E69" s="30"/>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7"/>
      <c r="BK69" s="17"/>
      <c r="BL69" s="17"/>
      <c r="BM69" s="17"/>
      <c r="BN69" s="17"/>
      <c r="BO69" s="17"/>
      <c r="BP69" s="17"/>
      <c r="BQ69" s="17"/>
      <c r="BR69" s="17"/>
      <c r="BS69" s="17"/>
    </row>
    <row r="70" spans="1:71" s="16" customFormat="1" x14ac:dyDescent="0.25">
      <c r="H70" s="82" t="s">
        <v>72</v>
      </c>
      <c r="I70" s="82"/>
      <c r="J70" s="82"/>
      <c r="K70" s="82"/>
      <c r="L70" s="82"/>
      <c r="M70" s="82"/>
      <c r="N70" s="82"/>
      <c r="O70" s="82"/>
      <c r="P70" s="82"/>
      <c r="Q70" s="82"/>
      <c r="R70" s="82"/>
      <c r="S70" s="82"/>
      <c r="T70" s="82"/>
      <c r="U70" s="82"/>
      <c r="V70" s="82"/>
      <c r="W70" s="82"/>
      <c r="X70" s="82"/>
      <c r="Y70" s="82"/>
      <c r="Z70" s="82"/>
      <c r="AA70" s="82"/>
      <c r="AB70" s="82"/>
      <c r="AC70" s="82"/>
      <c r="AD70" s="82"/>
      <c r="AE70" s="82"/>
      <c r="AF70" s="82"/>
      <c r="AG70" s="82"/>
      <c r="AH70" s="82"/>
      <c r="AI70" s="82"/>
      <c r="AJ70" s="82"/>
      <c r="AK70" s="82"/>
      <c r="AL70" s="82"/>
      <c r="AM70" s="17"/>
      <c r="AN70" s="17"/>
      <c r="AO70" s="82" t="s">
        <v>69</v>
      </c>
      <c r="AP70" s="82"/>
      <c r="AQ70" s="82"/>
      <c r="AR70" s="82"/>
      <c r="AS70" s="82"/>
      <c r="AT70" s="82"/>
      <c r="AU70" s="82"/>
      <c r="AV70" s="82"/>
      <c r="AW70" s="82"/>
      <c r="AX70" s="82"/>
      <c r="AY70" s="82"/>
      <c r="AZ70" s="82"/>
      <c r="BA70" s="82"/>
      <c r="BB70" s="82"/>
      <c r="BC70" s="82"/>
      <c r="BD70" s="82"/>
      <c r="BE70" s="82"/>
      <c r="BF70" s="82"/>
      <c r="BG70" s="82"/>
      <c r="BH70" s="82"/>
      <c r="BI70" s="82"/>
    </row>
    <row r="71" spans="1:71" s="16" customFormat="1" ht="15.75" x14ac:dyDescent="0.25">
      <c r="A71" s="260" t="s">
        <v>35</v>
      </c>
      <c r="B71" s="260"/>
      <c r="C71" s="260"/>
      <c r="D71" s="260"/>
      <c r="E71" s="260"/>
      <c r="H71" s="29"/>
      <c r="I71" s="29" t="s">
        <v>40</v>
      </c>
      <c r="J71" s="29" t="s">
        <v>40</v>
      </c>
      <c r="K71" s="29" t="s">
        <v>40</v>
      </c>
      <c r="L71" s="29" t="s">
        <v>40</v>
      </c>
      <c r="M71" s="29" t="s">
        <v>40</v>
      </c>
      <c r="N71" s="29" t="s">
        <v>40</v>
      </c>
      <c r="O71" s="29" t="s">
        <v>40</v>
      </c>
      <c r="P71" s="29" t="s">
        <v>40</v>
      </c>
      <c r="Q71" s="29" t="s">
        <v>40</v>
      </c>
      <c r="R71" s="29" t="s">
        <v>40</v>
      </c>
      <c r="S71" s="29" t="s">
        <v>41</v>
      </c>
      <c r="T71" s="29" t="s">
        <v>41</v>
      </c>
      <c r="U71" s="29" t="s">
        <v>41</v>
      </c>
      <c r="V71" s="29" t="s">
        <v>41</v>
      </c>
      <c r="W71" s="29" t="s">
        <v>41</v>
      </c>
      <c r="X71" s="29" t="s">
        <v>41</v>
      </c>
      <c r="Y71" s="29" t="s">
        <v>41</v>
      </c>
      <c r="Z71" s="29" t="s">
        <v>41</v>
      </c>
      <c r="AA71" s="29" t="s">
        <v>41</v>
      </c>
      <c r="AB71" s="29" t="s">
        <v>41</v>
      </c>
      <c r="AC71" s="29" t="s">
        <v>42</v>
      </c>
      <c r="AD71" s="29" t="s">
        <v>42</v>
      </c>
      <c r="AE71" s="29" t="s">
        <v>42</v>
      </c>
      <c r="AF71" s="29" t="s">
        <v>42</v>
      </c>
      <c r="AG71" s="29" t="s">
        <v>42</v>
      </c>
      <c r="AH71" s="29" t="s">
        <v>42</v>
      </c>
      <c r="AI71" s="29" t="s">
        <v>42</v>
      </c>
      <c r="AJ71" s="29" t="s">
        <v>42</v>
      </c>
      <c r="AK71" s="29" t="s">
        <v>42</v>
      </c>
      <c r="AL71" s="29" t="s">
        <v>42</v>
      </c>
      <c r="AM71" s="17"/>
      <c r="AN71" s="17"/>
      <c r="AO71" s="29"/>
      <c r="AP71" s="29" t="s">
        <v>40</v>
      </c>
      <c r="AQ71" s="29" t="s">
        <v>40</v>
      </c>
      <c r="AR71" s="29" t="s">
        <v>40</v>
      </c>
      <c r="AS71" s="29" t="s">
        <v>40</v>
      </c>
      <c r="AT71" s="29" t="s">
        <v>40</v>
      </c>
      <c r="AU71" s="29" t="s">
        <v>40</v>
      </c>
      <c r="AV71" s="29" t="s">
        <v>40</v>
      </c>
      <c r="AW71" s="29" t="s">
        <v>40</v>
      </c>
      <c r="AX71" s="29" t="s">
        <v>40</v>
      </c>
      <c r="AY71" s="29" t="s">
        <v>40</v>
      </c>
      <c r="AZ71" s="29" t="s">
        <v>41</v>
      </c>
      <c r="BA71" s="29" t="s">
        <v>41</v>
      </c>
      <c r="BB71" s="29" t="s">
        <v>41</v>
      </c>
      <c r="BC71" s="29" t="s">
        <v>41</v>
      </c>
      <c r="BD71" s="29" t="s">
        <v>41</v>
      </c>
      <c r="BE71" s="29" t="s">
        <v>41</v>
      </c>
      <c r="BF71" s="29" t="s">
        <v>41</v>
      </c>
      <c r="BG71" s="29" t="s">
        <v>41</v>
      </c>
      <c r="BH71" s="29" t="s">
        <v>41</v>
      </c>
      <c r="BI71" s="29" t="s">
        <v>41</v>
      </c>
      <c r="BJ71" s="29" t="s">
        <v>42</v>
      </c>
      <c r="BK71" s="29" t="s">
        <v>42</v>
      </c>
      <c r="BL71" s="29" t="s">
        <v>42</v>
      </c>
      <c r="BM71" s="29" t="s">
        <v>42</v>
      </c>
      <c r="BN71" s="29" t="s">
        <v>42</v>
      </c>
      <c r="BO71" s="29" t="s">
        <v>42</v>
      </c>
      <c r="BP71" s="29" t="s">
        <v>42</v>
      </c>
      <c r="BQ71" s="29" t="s">
        <v>42</v>
      </c>
      <c r="BR71" s="29" t="s">
        <v>42</v>
      </c>
      <c r="BS71" s="29" t="s">
        <v>42</v>
      </c>
    </row>
    <row r="72" spans="1:71" s="16" customFormat="1" ht="45.75" thickBot="1" x14ac:dyDescent="0.3">
      <c r="A72" s="21" t="s">
        <v>4</v>
      </c>
      <c r="B72" s="22" t="s">
        <v>17</v>
      </c>
      <c r="C72" s="22" t="s">
        <v>5</v>
      </c>
      <c r="D72" s="6" t="s">
        <v>0</v>
      </c>
      <c r="E72" s="22" t="s">
        <v>7</v>
      </c>
      <c r="H72" s="28" t="s">
        <v>4</v>
      </c>
      <c r="I72" s="28" t="s">
        <v>43</v>
      </c>
      <c r="J72" s="28" t="s">
        <v>44</v>
      </c>
      <c r="K72" s="28" t="s">
        <v>57</v>
      </c>
      <c r="L72" s="28" t="s">
        <v>50</v>
      </c>
      <c r="M72" s="28" t="s">
        <v>47</v>
      </c>
      <c r="N72" s="28" t="s">
        <v>48</v>
      </c>
      <c r="O72" s="28" t="s">
        <v>46</v>
      </c>
      <c r="P72" s="28" t="s">
        <v>51</v>
      </c>
      <c r="Q72" s="28" t="s">
        <v>49</v>
      </c>
      <c r="R72" s="28" t="s">
        <v>45</v>
      </c>
      <c r="S72" s="28" t="s">
        <v>43</v>
      </c>
      <c r="T72" s="28" t="s">
        <v>44</v>
      </c>
      <c r="U72" s="28" t="s">
        <v>57</v>
      </c>
      <c r="V72" s="28" t="s">
        <v>50</v>
      </c>
      <c r="W72" s="28" t="s">
        <v>47</v>
      </c>
      <c r="X72" s="28" t="s">
        <v>48</v>
      </c>
      <c r="Y72" s="28" t="s">
        <v>46</v>
      </c>
      <c r="Z72" s="28" t="s">
        <v>51</v>
      </c>
      <c r="AA72" s="28" t="s">
        <v>49</v>
      </c>
      <c r="AB72" s="28" t="s">
        <v>45</v>
      </c>
      <c r="AC72" s="28" t="s">
        <v>43</v>
      </c>
      <c r="AD72" s="28" t="s">
        <v>44</v>
      </c>
      <c r="AE72" s="28" t="s">
        <v>57</v>
      </c>
      <c r="AF72" s="28" t="s">
        <v>50</v>
      </c>
      <c r="AG72" s="28" t="s">
        <v>47</v>
      </c>
      <c r="AH72" s="28" t="s">
        <v>48</v>
      </c>
      <c r="AI72" s="28" t="s">
        <v>46</v>
      </c>
      <c r="AJ72" s="28" t="s">
        <v>51</v>
      </c>
      <c r="AK72" s="28" t="s">
        <v>49</v>
      </c>
      <c r="AL72" s="28" t="s">
        <v>45</v>
      </c>
      <c r="AM72" s="17"/>
      <c r="AN72" s="17"/>
      <c r="AO72" s="28" t="s">
        <v>4</v>
      </c>
      <c r="AP72" s="28" t="s">
        <v>43</v>
      </c>
      <c r="AQ72" s="28" t="s">
        <v>44</v>
      </c>
      <c r="AR72" s="28" t="s">
        <v>57</v>
      </c>
      <c r="AS72" s="28" t="s">
        <v>50</v>
      </c>
      <c r="AT72" s="28" t="s">
        <v>47</v>
      </c>
      <c r="AU72" s="28" t="s">
        <v>48</v>
      </c>
      <c r="AV72" s="28" t="s">
        <v>46</v>
      </c>
      <c r="AW72" s="28" t="s">
        <v>51</v>
      </c>
      <c r="AX72" s="28" t="s">
        <v>49</v>
      </c>
      <c r="AY72" s="28" t="s">
        <v>45</v>
      </c>
      <c r="AZ72" s="28" t="s">
        <v>43</v>
      </c>
      <c r="BA72" s="28" t="s">
        <v>44</v>
      </c>
      <c r="BB72" s="28" t="s">
        <v>57</v>
      </c>
      <c r="BC72" s="28" t="s">
        <v>50</v>
      </c>
      <c r="BD72" s="28" t="s">
        <v>47</v>
      </c>
      <c r="BE72" s="28" t="s">
        <v>48</v>
      </c>
      <c r="BF72" s="28" t="s">
        <v>46</v>
      </c>
      <c r="BG72" s="28" t="s">
        <v>51</v>
      </c>
      <c r="BH72" s="28" t="s">
        <v>49</v>
      </c>
      <c r="BI72" s="28" t="s">
        <v>45</v>
      </c>
      <c r="BJ72" s="28" t="s">
        <v>43</v>
      </c>
      <c r="BK72" s="28" t="s">
        <v>44</v>
      </c>
      <c r="BL72" s="28" t="s">
        <v>57</v>
      </c>
      <c r="BM72" s="28" t="s">
        <v>50</v>
      </c>
      <c r="BN72" s="28" t="s">
        <v>47</v>
      </c>
      <c r="BO72" s="28" t="s">
        <v>48</v>
      </c>
      <c r="BP72" s="28" t="s">
        <v>46</v>
      </c>
      <c r="BQ72" s="28" t="s">
        <v>51</v>
      </c>
      <c r="BR72" s="28" t="s">
        <v>49</v>
      </c>
      <c r="BS72" s="28" t="s">
        <v>45</v>
      </c>
    </row>
    <row r="73" spans="1:71" s="16" customFormat="1" x14ac:dyDescent="0.25">
      <c r="A73" s="23" t="s">
        <v>9</v>
      </c>
      <c r="B73" s="23">
        <f>IF($D$5="P",SUM(S73:U73),SUM(S73:AB73))</f>
        <v>101.17</v>
      </c>
      <c r="C73" s="23">
        <f>IF($D$5="P",SUM(I73:K73),SUM(I73:R73))</f>
        <v>360.01</v>
      </c>
      <c r="D73" s="23">
        <f>IF($D$5="P",$B$8*SUM(I73:K73)+$B$9*SUM(I91:K91),$B$8*SUM(I73:R73)+$B$9*SUM(I91:R91))</f>
        <v>135.95400000000001</v>
      </c>
      <c r="E73" s="31">
        <f t="shared" ref="E73:E86" si="13">D73*$B$5</f>
        <v>8472.6532800000004</v>
      </c>
      <c r="H73" s="27" t="s">
        <v>9</v>
      </c>
      <c r="I73" s="27">
        <f>'Stage 2_SMFL'!I73</f>
        <v>42.19</v>
      </c>
      <c r="J73" s="27">
        <f>'Stage 2_SMFL'!J73</f>
        <v>317.82</v>
      </c>
      <c r="K73" s="27">
        <f>'Stage 2_SMFL'!K73</f>
        <v>0</v>
      </c>
      <c r="L73" s="27">
        <f>'Stage 2_SMFL'!L73</f>
        <v>0</v>
      </c>
      <c r="M73" s="27">
        <f>'Stage 2_SMFL'!M73</f>
        <v>0</v>
      </c>
      <c r="N73" s="27">
        <f>'Stage 2_SMFL'!N73</f>
        <v>0</v>
      </c>
      <c r="O73" s="27">
        <f>'Stage 2_SMFL'!O73</f>
        <v>0</v>
      </c>
      <c r="P73" s="27">
        <f>'Stage 2_SMFL'!P73</f>
        <v>0</v>
      </c>
      <c r="Q73" s="27">
        <f>'Stage 2_SMFL'!Q73</f>
        <v>0</v>
      </c>
      <c r="R73" s="27">
        <f>'Stage 2_SMFL'!R73</f>
        <v>0</v>
      </c>
      <c r="S73" s="27">
        <f>'Stage 2_SMFL'!S73</f>
        <v>26.24</v>
      </c>
      <c r="T73" s="27">
        <f>'Stage 2_SMFL'!T73</f>
        <v>74.930000000000007</v>
      </c>
      <c r="U73" s="27">
        <f>'Stage 2_SMFL'!U73</f>
        <v>0</v>
      </c>
      <c r="V73" s="27">
        <f>'Stage 2_SMFL'!V73</f>
        <v>0</v>
      </c>
      <c r="W73" s="27">
        <f>'Stage 2_SMFL'!W73</f>
        <v>0</v>
      </c>
      <c r="X73" s="27">
        <f>'Stage 2_SMFL'!X73</f>
        <v>0</v>
      </c>
      <c r="Y73" s="27">
        <f>'Stage 2_SMFL'!Y73</f>
        <v>0</v>
      </c>
      <c r="Z73" s="27">
        <f>'Stage 2_SMFL'!Z73</f>
        <v>0</v>
      </c>
      <c r="AA73" s="27">
        <f>'Stage 2_SMFL'!AA73</f>
        <v>0</v>
      </c>
      <c r="AB73" s="27">
        <f>'Stage 2_SMFL'!AB73</f>
        <v>0</v>
      </c>
      <c r="AC73" s="27">
        <f>'Stage 2_SMFL'!AC73</f>
        <v>2</v>
      </c>
      <c r="AD73" s="27">
        <f>'Stage 2_SMFL'!AD73</f>
        <v>6</v>
      </c>
      <c r="AE73" s="27">
        <f>'Stage 2_SMFL'!AE73</f>
        <v>0</v>
      </c>
      <c r="AF73" s="27">
        <f>'Stage 2_SMFL'!AF73</f>
        <v>0</v>
      </c>
      <c r="AG73" s="27">
        <f>'Stage 2_SMFL'!AG73</f>
        <v>0</v>
      </c>
      <c r="AH73" s="27">
        <f>'Stage 2_SMFL'!AH73</f>
        <v>0</v>
      </c>
      <c r="AI73" s="27">
        <f>'Stage 2_SMFL'!AI73</f>
        <v>0</v>
      </c>
      <c r="AJ73" s="27">
        <f>'Stage 2_SMFL'!AJ73</f>
        <v>0</v>
      </c>
      <c r="AK73" s="27">
        <f>'Stage 2_SMFL'!AK73</f>
        <v>0</v>
      </c>
      <c r="AL73" s="27">
        <f>'Stage 2_SMFL'!AL73</f>
        <v>0</v>
      </c>
      <c r="AM73" s="17"/>
      <c r="AN73" s="17"/>
      <c r="AO73" s="27" t="s">
        <v>9</v>
      </c>
      <c r="AP73" s="27">
        <f>'Stage 2_SMFL'!AP73</f>
        <v>42.19</v>
      </c>
      <c r="AQ73" s="27">
        <f>'Stage 2_SMFL'!AQ73</f>
        <v>317.82</v>
      </c>
      <c r="AR73" s="27">
        <f>'Stage 2_SMFL'!AR73</f>
        <v>0</v>
      </c>
      <c r="AS73" s="27">
        <f>'Stage 2_SMFL'!AS73</f>
        <v>0</v>
      </c>
      <c r="AT73" s="27">
        <f>'Stage 2_SMFL'!AT73</f>
        <v>0</v>
      </c>
      <c r="AU73" s="27">
        <f>'Stage 2_SMFL'!AU73</f>
        <v>0</v>
      </c>
      <c r="AV73" s="27">
        <f>'Stage 2_SMFL'!AV73</f>
        <v>0</v>
      </c>
      <c r="AW73" s="27">
        <f>'Stage 2_SMFL'!AW73</f>
        <v>0</v>
      </c>
      <c r="AX73" s="27">
        <f>'Stage 2_SMFL'!AX73</f>
        <v>0</v>
      </c>
      <c r="AY73" s="27">
        <f>'Stage 2_SMFL'!AY73</f>
        <v>0</v>
      </c>
      <c r="AZ73" s="27">
        <f>'Stage 2_SMFL'!AZ73</f>
        <v>26.24</v>
      </c>
      <c r="BA73" s="27">
        <f>'Stage 2_SMFL'!BA73</f>
        <v>74.930000000000007</v>
      </c>
      <c r="BB73" s="27">
        <f>'Stage 2_SMFL'!BB73</f>
        <v>0</v>
      </c>
      <c r="BC73" s="27">
        <f>'Stage 2_SMFL'!BC73</f>
        <v>0</v>
      </c>
      <c r="BD73" s="27">
        <f>'Stage 2_SMFL'!BD73</f>
        <v>0</v>
      </c>
      <c r="BE73" s="27">
        <f>'Stage 2_SMFL'!BE73</f>
        <v>0</v>
      </c>
      <c r="BF73" s="27">
        <f>'Stage 2_SMFL'!BF73</f>
        <v>0</v>
      </c>
      <c r="BG73" s="27">
        <f>'Stage 2_SMFL'!BG73</f>
        <v>0</v>
      </c>
      <c r="BH73" s="27">
        <f>'Stage 2_SMFL'!BH73</f>
        <v>0</v>
      </c>
      <c r="BI73" s="27">
        <f>'Stage 2_SMFL'!BI73</f>
        <v>0</v>
      </c>
      <c r="BJ73" s="27">
        <f>'Stage 2_SMFL'!BJ73</f>
        <v>2</v>
      </c>
      <c r="BK73" s="27">
        <f>'Stage 2_SMFL'!BK73</f>
        <v>6</v>
      </c>
      <c r="BL73" s="27">
        <f>'Stage 2_SMFL'!BL73</f>
        <v>0</v>
      </c>
      <c r="BM73" s="27">
        <f>'Stage 2_SMFL'!BM73</f>
        <v>0</v>
      </c>
      <c r="BN73" s="27">
        <f>'Stage 2_SMFL'!BN73</f>
        <v>0</v>
      </c>
      <c r="BO73" s="27">
        <f>'Stage 2_SMFL'!BO73</f>
        <v>0</v>
      </c>
      <c r="BP73" s="27">
        <f>'Stage 2_SMFL'!BP73</f>
        <v>0</v>
      </c>
      <c r="BQ73" s="27">
        <f>'Stage 2_SMFL'!BQ73</f>
        <v>0</v>
      </c>
      <c r="BR73" s="27">
        <f>'Stage 2_SMFL'!BR73</f>
        <v>0</v>
      </c>
      <c r="BS73" s="27">
        <f>'Stage 2_SMFL'!BS73</f>
        <v>0</v>
      </c>
    </row>
    <row r="74" spans="1:71" s="16" customFormat="1" x14ac:dyDescent="0.25">
      <c r="A74" s="23" t="s">
        <v>10</v>
      </c>
      <c r="B74" s="23">
        <f t="shared" ref="B74:B86" si="14">IF($D$5="P",SUM(S74:U74),SUM(S74:AB74))</f>
        <v>115.89</v>
      </c>
      <c r="C74" s="23">
        <f t="shared" ref="C74:C86" si="15">IF($D$5="P",SUM(I74:K74),SUM(I74:R74))</f>
        <v>434.75</v>
      </c>
      <c r="D74" s="23">
        <f t="shared" ref="D74:D86" si="16">IF($D$5="P",$B$8*SUM(I74:K74)+$B$9*SUM(I92:K92),$B$8*SUM(I74:R74)+$B$9*SUM(I92:R92))</f>
        <v>138.27199999999999</v>
      </c>
      <c r="E74" s="31">
        <f t="shared" si="13"/>
        <v>8617.1110399999998</v>
      </c>
      <c r="H74" s="29" t="s">
        <v>10</v>
      </c>
      <c r="I74" s="27">
        <f>'Stage 2_SMFL'!I74</f>
        <v>275.91000000000003</v>
      </c>
      <c r="J74" s="27">
        <f>'Stage 2_SMFL'!J74</f>
        <v>158.84</v>
      </c>
      <c r="K74" s="27">
        <f>'Stage 2_SMFL'!K74</f>
        <v>0</v>
      </c>
      <c r="L74" s="27">
        <f>'Stage 2_SMFL'!L74</f>
        <v>0</v>
      </c>
      <c r="M74" s="27">
        <f>'Stage 2_SMFL'!M74</f>
        <v>0</v>
      </c>
      <c r="N74" s="27">
        <f>'Stage 2_SMFL'!N74</f>
        <v>0</v>
      </c>
      <c r="O74" s="27">
        <f>'Stage 2_SMFL'!O74</f>
        <v>0</v>
      </c>
      <c r="P74" s="27">
        <f>'Stage 2_SMFL'!P74</f>
        <v>0</v>
      </c>
      <c r="Q74" s="27">
        <f>'Stage 2_SMFL'!Q74</f>
        <v>0</v>
      </c>
      <c r="R74" s="27">
        <f>'Stage 2_SMFL'!R74</f>
        <v>0</v>
      </c>
      <c r="S74" s="27">
        <f>'Stage 2_SMFL'!S74</f>
        <v>69.53</v>
      </c>
      <c r="T74" s="27">
        <f>'Stage 2_SMFL'!T74</f>
        <v>46.36</v>
      </c>
      <c r="U74" s="27">
        <f>'Stage 2_SMFL'!U74</f>
        <v>0</v>
      </c>
      <c r="V74" s="27">
        <f>'Stage 2_SMFL'!V74</f>
        <v>0</v>
      </c>
      <c r="W74" s="27">
        <f>'Stage 2_SMFL'!W74</f>
        <v>0</v>
      </c>
      <c r="X74" s="27">
        <f>'Stage 2_SMFL'!X74</f>
        <v>0</v>
      </c>
      <c r="Y74" s="27">
        <f>'Stage 2_SMFL'!Y74</f>
        <v>0</v>
      </c>
      <c r="Z74" s="27">
        <f>'Stage 2_SMFL'!Z74</f>
        <v>0</v>
      </c>
      <c r="AA74" s="27">
        <f>'Stage 2_SMFL'!AA74</f>
        <v>0</v>
      </c>
      <c r="AB74" s="27">
        <f>'Stage 2_SMFL'!AB74</f>
        <v>0</v>
      </c>
      <c r="AC74" s="27">
        <f>'Stage 2_SMFL'!AC74</f>
        <v>5</v>
      </c>
      <c r="AD74" s="27">
        <f>'Stage 2_SMFL'!AD74</f>
        <v>5</v>
      </c>
      <c r="AE74" s="27">
        <f>'Stage 2_SMFL'!AE74</f>
        <v>0</v>
      </c>
      <c r="AF74" s="27">
        <f>'Stage 2_SMFL'!AF74</f>
        <v>0</v>
      </c>
      <c r="AG74" s="27">
        <f>'Stage 2_SMFL'!AG74</f>
        <v>0</v>
      </c>
      <c r="AH74" s="27">
        <f>'Stage 2_SMFL'!AH74</f>
        <v>0</v>
      </c>
      <c r="AI74" s="27">
        <f>'Stage 2_SMFL'!AI74</f>
        <v>0</v>
      </c>
      <c r="AJ74" s="27">
        <f>'Stage 2_SMFL'!AJ74</f>
        <v>0</v>
      </c>
      <c r="AK74" s="27">
        <f>'Stage 2_SMFL'!AK74</f>
        <v>0</v>
      </c>
      <c r="AL74" s="27">
        <f>'Stage 2_SMFL'!AL74</f>
        <v>0</v>
      </c>
      <c r="AM74" s="17"/>
      <c r="AN74" s="17"/>
      <c r="AO74" s="29" t="s">
        <v>10</v>
      </c>
      <c r="AP74" s="27">
        <f>'Stage 2_SMFL'!AP74</f>
        <v>275.91000000000003</v>
      </c>
      <c r="AQ74" s="27">
        <f>'Stage 2_SMFL'!AQ74</f>
        <v>158.84</v>
      </c>
      <c r="AR74" s="27">
        <f>'Stage 2_SMFL'!AR74</f>
        <v>0</v>
      </c>
      <c r="AS74" s="27">
        <f>'Stage 2_SMFL'!AS74</f>
        <v>0</v>
      </c>
      <c r="AT74" s="27">
        <f>'Stage 2_SMFL'!AT74</f>
        <v>0</v>
      </c>
      <c r="AU74" s="27">
        <f>'Stage 2_SMFL'!AU74</f>
        <v>0</v>
      </c>
      <c r="AV74" s="27">
        <f>'Stage 2_SMFL'!AV74</f>
        <v>0</v>
      </c>
      <c r="AW74" s="27">
        <f>'Stage 2_SMFL'!AW74</f>
        <v>0</v>
      </c>
      <c r="AX74" s="27">
        <f>'Stage 2_SMFL'!AX74</f>
        <v>0</v>
      </c>
      <c r="AY74" s="27">
        <f>'Stage 2_SMFL'!AY74</f>
        <v>0</v>
      </c>
      <c r="AZ74" s="27">
        <f>'Stage 2_SMFL'!AZ74</f>
        <v>69.53</v>
      </c>
      <c r="BA74" s="27">
        <f>'Stage 2_SMFL'!BA74</f>
        <v>46.36</v>
      </c>
      <c r="BB74" s="27">
        <f>'Stage 2_SMFL'!BB74</f>
        <v>0</v>
      </c>
      <c r="BC74" s="27">
        <f>'Stage 2_SMFL'!BC74</f>
        <v>0</v>
      </c>
      <c r="BD74" s="27">
        <f>'Stage 2_SMFL'!BD74</f>
        <v>0</v>
      </c>
      <c r="BE74" s="27">
        <f>'Stage 2_SMFL'!BE74</f>
        <v>0</v>
      </c>
      <c r="BF74" s="27">
        <f>'Stage 2_SMFL'!BF74</f>
        <v>0</v>
      </c>
      <c r="BG74" s="27">
        <f>'Stage 2_SMFL'!BG74</f>
        <v>0</v>
      </c>
      <c r="BH74" s="27">
        <f>'Stage 2_SMFL'!BH74</f>
        <v>0</v>
      </c>
      <c r="BI74" s="27">
        <f>'Stage 2_SMFL'!BI74</f>
        <v>0</v>
      </c>
      <c r="BJ74" s="27">
        <f>'Stage 2_SMFL'!BJ74</f>
        <v>5</v>
      </c>
      <c r="BK74" s="27">
        <f>'Stage 2_SMFL'!BK74</f>
        <v>5</v>
      </c>
      <c r="BL74" s="27">
        <f>'Stage 2_SMFL'!BL74</f>
        <v>0</v>
      </c>
      <c r="BM74" s="27">
        <f>'Stage 2_SMFL'!BM74</f>
        <v>0</v>
      </c>
      <c r="BN74" s="27">
        <f>'Stage 2_SMFL'!BN74</f>
        <v>0</v>
      </c>
      <c r="BO74" s="27">
        <f>'Stage 2_SMFL'!BO74</f>
        <v>0</v>
      </c>
      <c r="BP74" s="27">
        <f>'Stage 2_SMFL'!BP74</f>
        <v>0</v>
      </c>
      <c r="BQ74" s="27">
        <f>'Stage 2_SMFL'!BQ74</f>
        <v>0</v>
      </c>
      <c r="BR74" s="27">
        <f>'Stage 2_SMFL'!BR74</f>
        <v>0</v>
      </c>
      <c r="BS74" s="27">
        <f>'Stage 2_SMFL'!BS74</f>
        <v>0</v>
      </c>
    </row>
    <row r="75" spans="1:71" s="16" customFormat="1" x14ac:dyDescent="0.25">
      <c r="A75" s="23" t="s">
        <v>11</v>
      </c>
      <c r="B75" s="23">
        <f t="shared" si="14"/>
        <v>1.5</v>
      </c>
      <c r="C75" s="23">
        <f t="shared" si="15"/>
        <v>1.5</v>
      </c>
      <c r="D75" s="23">
        <f t="shared" si="16"/>
        <v>0.44999999999999996</v>
      </c>
      <c r="E75" s="31">
        <f t="shared" si="13"/>
        <v>28.043999999999997</v>
      </c>
      <c r="H75" s="29" t="s">
        <v>11</v>
      </c>
      <c r="I75" s="27">
        <f>'Stage 2_SMFL'!I75</f>
        <v>0</v>
      </c>
      <c r="J75" s="27">
        <f>'Stage 2_SMFL'!J75</f>
        <v>1.5</v>
      </c>
      <c r="K75" s="27">
        <f>'Stage 2_SMFL'!K75</f>
        <v>0</v>
      </c>
      <c r="L75" s="27">
        <f>'Stage 2_SMFL'!L75</f>
        <v>0</v>
      </c>
      <c r="M75" s="27">
        <f>'Stage 2_SMFL'!M75</f>
        <v>0</v>
      </c>
      <c r="N75" s="27">
        <f>'Stage 2_SMFL'!N75</f>
        <v>0</v>
      </c>
      <c r="O75" s="27">
        <f>'Stage 2_SMFL'!O75</f>
        <v>0</v>
      </c>
      <c r="P75" s="27">
        <f>'Stage 2_SMFL'!P75</f>
        <v>0</v>
      </c>
      <c r="Q75" s="27">
        <f>'Stage 2_SMFL'!Q75</f>
        <v>0</v>
      </c>
      <c r="R75" s="27">
        <f>'Stage 2_SMFL'!R75</f>
        <v>0</v>
      </c>
      <c r="S75" s="27">
        <f>'Stage 2_SMFL'!S75</f>
        <v>0</v>
      </c>
      <c r="T75" s="27">
        <f>'Stage 2_SMFL'!T75</f>
        <v>1.5</v>
      </c>
      <c r="U75" s="27">
        <f>'Stage 2_SMFL'!U75</f>
        <v>0</v>
      </c>
      <c r="V75" s="27">
        <f>'Stage 2_SMFL'!V75</f>
        <v>0</v>
      </c>
      <c r="W75" s="27">
        <f>'Stage 2_SMFL'!W75</f>
        <v>0</v>
      </c>
      <c r="X75" s="27">
        <f>'Stage 2_SMFL'!X75</f>
        <v>0</v>
      </c>
      <c r="Y75" s="27">
        <f>'Stage 2_SMFL'!Y75</f>
        <v>0</v>
      </c>
      <c r="Z75" s="27">
        <f>'Stage 2_SMFL'!Z75</f>
        <v>0</v>
      </c>
      <c r="AA75" s="27">
        <f>'Stage 2_SMFL'!AA75</f>
        <v>0</v>
      </c>
      <c r="AB75" s="27">
        <f>'Stage 2_SMFL'!AB75</f>
        <v>0</v>
      </c>
      <c r="AC75" s="27">
        <f>'Stage 2_SMFL'!AC75</f>
        <v>0</v>
      </c>
      <c r="AD75" s="27">
        <f>'Stage 2_SMFL'!AD75</f>
        <v>1</v>
      </c>
      <c r="AE75" s="27">
        <f>'Stage 2_SMFL'!AE75</f>
        <v>0</v>
      </c>
      <c r="AF75" s="27">
        <f>'Stage 2_SMFL'!AF75</f>
        <v>0</v>
      </c>
      <c r="AG75" s="27">
        <f>'Stage 2_SMFL'!AG75</f>
        <v>0</v>
      </c>
      <c r="AH75" s="27">
        <f>'Stage 2_SMFL'!AH75</f>
        <v>0</v>
      </c>
      <c r="AI75" s="27">
        <f>'Stage 2_SMFL'!AI75</f>
        <v>0</v>
      </c>
      <c r="AJ75" s="27">
        <f>'Stage 2_SMFL'!AJ75</f>
        <v>0</v>
      </c>
      <c r="AK75" s="27">
        <f>'Stage 2_SMFL'!AK75</f>
        <v>0</v>
      </c>
      <c r="AL75" s="27">
        <f>'Stage 2_SMFL'!AL75</f>
        <v>0</v>
      </c>
      <c r="AM75" s="17"/>
      <c r="AN75" s="17"/>
      <c r="AO75" s="29" t="s">
        <v>11</v>
      </c>
      <c r="AP75" s="27">
        <f>'Stage 2_SMFL'!AP75</f>
        <v>320.18</v>
      </c>
      <c r="AQ75" s="27">
        <f>'Stage 2_SMFL'!AQ75</f>
        <v>212.78</v>
      </c>
      <c r="AR75" s="27">
        <f>'Stage 2_SMFL'!AR75</f>
        <v>0</v>
      </c>
      <c r="AS75" s="27">
        <f>'Stage 2_SMFL'!AS75</f>
        <v>0</v>
      </c>
      <c r="AT75" s="27">
        <f>'Stage 2_SMFL'!AT75</f>
        <v>0</v>
      </c>
      <c r="AU75" s="27">
        <f>'Stage 2_SMFL'!AU75</f>
        <v>3.54</v>
      </c>
      <c r="AV75" s="27">
        <f>'Stage 2_SMFL'!AV75</f>
        <v>0</v>
      </c>
      <c r="AW75" s="27">
        <f>'Stage 2_SMFL'!AW75</f>
        <v>0</v>
      </c>
      <c r="AX75" s="27">
        <f>'Stage 2_SMFL'!AX75</f>
        <v>0</v>
      </c>
      <c r="AY75" s="27">
        <f>'Stage 2_SMFL'!AY75</f>
        <v>0</v>
      </c>
      <c r="AZ75" s="27">
        <f>'Stage 2_SMFL'!AZ75</f>
        <v>96.3</v>
      </c>
      <c r="BA75" s="27">
        <f>'Stage 2_SMFL'!BA75</f>
        <v>52.26</v>
      </c>
      <c r="BB75" s="27">
        <f>'Stage 2_SMFL'!BB75</f>
        <v>0</v>
      </c>
      <c r="BC75" s="27">
        <f>'Stage 2_SMFL'!BC75</f>
        <v>0</v>
      </c>
      <c r="BD75" s="27">
        <f>'Stage 2_SMFL'!BD75</f>
        <v>0</v>
      </c>
      <c r="BE75" s="27">
        <f>'Stage 2_SMFL'!BE75</f>
        <v>3.54</v>
      </c>
      <c r="BF75" s="27">
        <f>'Stage 2_SMFL'!BF75</f>
        <v>0</v>
      </c>
      <c r="BG75" s="27">
        <f>'Stage 2_SMFL'!BG75</f>
        <v>0</v>
      </c>
      <c r="BH75" s="27">
        <f>'Stage 2_SMFL'!BH75</f>
        <v>0</v>
      </c>
      <c r="BI75" s="27">
        <f>'Stage 2_SMFL'!BI75</f>
        <v>0</v>
      </c>
      <c r="BJ75" s="27">
        <f>'Stage 2_SMFL'!BJ75</f>
        <v>6</v>
      </c>
      <c r="BK75" s="27">
        <f>'Stage 2_SMFL'!BK75</f>
        <v>6</v>
      </c>
      <c r="BL75" s="27">
        <f>'Stage 2_SMFL'!BL75</f>
        <v>0</v>
      </c>
      <c r="BM75" s="27">
        <f>'Stage 2_SMFL'!BM75</f>
        <v>0</v>
      </c>
      <c r="BN75" s="27">
        <f>'Stage 2_SMFL'!BN75</f>
        <v>0</v>
      </c>
      <c r="BO75" s="27">
        <f>'Stage 2_SMFL'!BO75</f>
        <v>1</v>
      </c>
      <c r="BP75" s="27">
        <f>'Stage 2_SMFL'!BP75</f>
        <v>0</v>
      </c>
      <c r="BQ75" s="27">
        <f>'Stage 2_SMFL'!BQ75</f>
        <v>0</v>
      </c>
      <c r="BR75" s="27">
        <f>'Stage 2_SMFL'!BR75</f>
        <v>0</v>
      </c>
      <c r="BS75" s="27">
        <f>'Stage 2_SMFL'!BS75</f>
        <v>0</v>
      </c>
    </row>
    <row r="76" spans="1:71" s="16" customFormat="1" x14ac:dyDescent="0.25">
      <c r="A76" s="23" t="s">
        <v>12</v>
      </c>
      <c r="B76" s="23">
        <f t="shared" si="14"/>
        <v>0</v>
      </c>
      <c r="C76" s="23">
        <f t="shared" si="15"/>
        <v>0</v>
      </c>
      <c r="D76" s="23">
        <f t="shared" si="16"/>
        <v>0</v>
      </c>
      <c r="E76" s="31">
        <f t="shared" si="13"/>
        <v>0</v>
      </c>
      <c r="H76" s="29" t="s">
        <v>12</v>
      </c>
      <c r="I76" s="29">
        <v>0</v>
      </c>
      <c r="J76" s="29">
        <v>0</v>
      </c>
      <c r="K76" s="29">
        <v>0</v>
      </c>
      <c r="L76" s="29">
        <v>0</v>
      </c>
      <c r="M76" s="29">
        <v>0</v>
      </c>
      <c r="N76" s="29">
        <v>0</v>
      </c>
      <c r="O76" s="29">
        <v>0</v>
      </c>
      <c r="P76" s="29">
        <v>0</v>
      </c>
      <c r="Q76" s="29">
        <v>0</v>
      </c>
      <c r="R76" s="29">
        <v>0</v>
      </c>
      <c r="S76" s="29">
        <v>0</v>
      </c>
      <c r="T76" s="29">
        <v>0</v>
      </c>
      <c r="U76" s="29">
        <v>0</v>
      </c>
      <c r="V76" s="29">
        <v>0</v>
      </c>
      <c r="W76" s="29">
        <v>0</v>
      </c>
      <c r="X76" s="29">
        <v>0</v>
      </c>
      <c r="Y76" s="29">
        <v>0</v>
      </c>
      <c r="Z76" s="29">
        <v>0</v>
      </c>
      <c r="AA76" s="29">
        <v>0</v>
      </c>
      <c r="AB76" s="29">
        <v>0</v>
      </c>
      <c r="AC76" s="29">
        <v>0</v>
      </c>
      <c r="AD76" s="29">
        <v>0</v>
      </c>
      <c r="AE76" s="29">
        <v>0</v>
      </c>
      <c r="AF76" s="29">
        <v>0</v>
      </c>
      <c r="AG76" s="29">
        <v>0</v>
      </c>
      <c r="AH76" s="29">
        <v>0</v>
      </c>
      <c r="AI76" s="29">
        <v>0</v>
      </c>
      <c r="AJ76" s="29">
        <v>0</v>
      </c>
      <c r="AK76" s="29">
        <v>0</v>
      </c>
      <c r="AL76" s="29">
        <v>0</v>
      </c>
      <c r="AM76" s="17"/>
      <c r="AN76" s="17"/>
      <c r="AO76" s="29" t="s">
        <v>12</v>
      </c>
      <c r="AP76" s="29">
        <v>0</v>
      </c>
      <c r="AQ76" s="29">
        <v>0.09</v>
      </c>
      <c r="AR76" s="29">
        <v>0</v>
      </c>
      <c r="AS76" s="29">
        <v>0</v>
      </c>
      <c r="AT76" s="29">
        <v>0</v>
      </c>
      <c r="AU76" s="29">
        <v>1.66</v>
      </c>
      <c r="AV76" s="29">
        <v>0</v>
      </c>
      <c r="AW76" s="29">
        <v>0</v>
      </c>
      <c r="AX76" s="29">
        <v>0</v>
      </c>
      <c r="AY76" s="29">
        <v>0</v>
      </c>
      <c r="AZ76" s="29">
        <v>0</v>
      </c>
      <c r="BA76" s="29">
        <v>0.09</v>
      </c>
      <c r="BB76" s="29">
        <v>0</v>
      </c>
      <c r="BC76" s="29">
        <v>0</v>
      </c>
      <c r="BD76" s="29">
        <v>0</v>
      </c>
      <c r="BE76" s="29">
        <v>1.66</v>
      </c>
      <c r="BF76" s="29">
        <v>0</v>
      </c>
      <c r="BG76" s="29">
        <v>0</v>
      </c>
      <c r="BH76" s="29">
        <v>0</v>
      </c>
      <c r="BI76" s="29">
        <v>0</v>
      </c>
      <c r="BJ76" s="29">
        <v>0</v>
      </c>
      <c r="BK76" s="29">
        <v>1</v>
      </c>
      <c r="BL76" s="29">
        <v>0</v>
      </c>
      <c r="BM76" s="29">
        <v>0</v>
      </c>
      <c r="BN76" s="29">
        <v>0</v>
      </c>
      <c r="BO76" s="29">
        <v>1</v>
      </c>
      <c r="BP76" s="29">
        <v>0</v>
      </c>
      <c r="BQ76" s="29">
        <v>0</v>
      </c>
      <c r="BR76" s="29">
        <v>0</v>
      </c>
      <c r="BS76" s="29">
        <v>0</v>
      </c>
    </row>
    <row r="77" spans="1:71" s="16" customFormat="1" x14ac:dyDescent="0.25">
      <c r="A77" s="23" t="s">
        <v>13</v>
      </c>
      <c r="B77" s="23">
        <f t="shared" si="14"/>
        <v>0</v>
      </c>
      <c r="C77" s="23">
        <f t="shared" si="15"/>
        <v>0</v>
      </c>
      <c r="D77" s="23">
        <f t="shared" si="16"/>
        <v>0</v>
      </c>
      <c r="E77" s="31">
        <f t="shared" si="13"/>
        <v>0</v>
      </c>
      <c r="H77" s="29" t="s">
        <v>13</v>
      </c>
      <c r="I77" s="29">
        <v>0</v>
      </c>
      <c r="J77" s="29">
        <v>0</v>
      </c>
      <c r="K77" s="29">
        <v>0</v>
      </c>
      <c r="L77" s="29">
        <v>0</v>
      </c>
      <c r="M77" s="29">
        <v>0</v>
      </c>
      <c r="N77" s="29">
        <v>0</v>
      </c>
      <c r="O77" s="29">
        <v>0</v>
      </c>
      <c r="P77" s="29">
        <v>0</v>
      </c>
      <c r="Q77" s="29">
        <v>0</v>
      </c>
      <c r="R77" s="29">
        <v>0</v>
      </c>
      <c r="S77" s="29">
        <v>0</v>
      </c>
      <c r="T77" s="29">
        <v>0</v>
      </c>
      <c r="U77" s="29">
        <v>0</v>
      </c>
      <c r="V77" s="29">
        <v>0</v>
      </c>
      <c r="W77" s="29">
        <v>0</v>
      </c>
      <c r="X77" s="29">
        <v>0</v>
      </c>
      <c r="Y77" s="29">
        <v>0</v>
      </c>
      <c r="Z77" s="29">
        <v>0</v>
      </c>
      <c r="AA77" s="29">
        <v>0</v>
      </c>
      <c r="AB77" s="29">
        <v>0</v>
      </c>
      <c r="AC77" s="29">
        <v>0</v>
      </c>
      <c r="AD77" s="29">
        <v>0</v>
      </c>
      <c r="AE77" s="29">
        <v>0</v>
      </c>
      <c r="AF77" s="29">
        <v>0</v>
      </c>
      <c r="AG77" s="29">
        <v>0</v>
      </c>
      <c r="AH77" s="29">
        <v>0</v>
      </c>
      <c r="AI77" s="29">
        <v>0</v>
      </c>
      <c r="AJ77" s="29">
        <v>0</v>
      </c>
      <c r="AK77" s="29">
        <v>0</v>
      </c>
      <c r="AL77" s="29">
        <v>0</v>
      </c>
      <c r="AM77" s="17"/>
      <c r="AN77" s="17"/>
      <c r="AO77" s="29" t="s">
        <v>13</v>
      </c>
      <c r="AP77" s="29">
        <v>0</v>
      </c>
      <c r="AQ77" s="29">
        <v>3.32</v>
      </c>
      <c r="AR77" s="29">
        <v>0</v>
      </c>
      <c r="AS77" s="29">
        <v>0</v>
      </c>
      <c r="AT77" s="29">
        <v>0</v>
      </c>
      <c r="AU77" s="29">
        <v>4.3</v>
      </c>
      <c r="AV77" s="29">
        <v>0</v>
      </c>
      <c r="AW77" s="29">
        <v>0</v>
      </c>
      <c r="AX77" s="29">
        <v>0</v>
      </c>
      <c r="AY77" s="29">
        <v>0</v>
      </c>
      <c r="AZ77" s="29">
        <v>0</v>
      </c>
      <c r="BA77" s="29">
        <v>3.32</v>
      </c>
      <c r="BB77" s="29">
        <v>0</v>
      </c>
      <c r="BC77" s="29">
        <v>0</v>
      </c>
      <c r="BD77" s="29">
        <v>0</v>
      </c>
      <c r="BE77" s="29">
        <v>4.3</v>
      </c>
      <c r="BF77" s="29">
        <v>0</v>
      </c>
      <c r="BG77" s="29">
        <v>0</v>
      </c>
      <c r="BH77" s="29">
        <v>0</v>
      </c>
      <c r="BI77" s="29">
        <v>0</v>
      </c>
      <c r="BJ77" s="29">
        <v>0</v>
      </c>
      <c r="BK77" s="29">
        <v>1</v>
      </c>
      <c r="BL77" s="29">
        <v>0</v>
      </c>
      <c r="BM77" s="29">
        <v>0</v>
      </c>
      <c r="BN77" s="29">
        <v>0</v>
      </c>
      <c r="BO77" s="29">
        <v>1</v>
      </c>
      <c r="BP77" s="29">
        <v>0</v>
      </c>
      <c r="BQ77" s="29">
        <v>0</v>
      </c>
      <c r="BR77" s="29">
        <v>0</v>
      </c>
      <c r="BS77" s="29">
        <v>0</v>
      </c>
    </row>
    <row r="78" spans="1:71" s="16" customFormat="1" x14ac:dyDescent="0.25">
      <c r="A78" s="23" t="s">
        <v>52</v>
      </c>
      <c r="B78" s="23">
        <f t="shared" si="14"/>
        <v>0</v>
      </c>
      <c r="C78" s="23">
        <f t="shared" si="15"/>
        <v>0</v>
      </c>
      <c r="D78" s="23">
        <f t="shared" si="16"/>
        <v>0</v>
      </c>
      <c r="E78" s="31">
        <f t="shared" si="13"/>
        <v>0</v>
      </c>
      <c r="H78" s="29" t="s">
        <v>52</v>
      </c>
      <c r="I78" s="29">
        <v>0</v>
      </c>
      <c r="J78" s="29">
        <v>0</v>
      </c>
      <c r="K78" s="29">
        <v>0</v>
      </c>
      <c r="L78" s="29">
        <v>0</v>
      </c>
      <c r="M78" s="29">
        <v>0</v>
      </c>
      <c r="N78" s="29">
        <v>0</v>
      </c>
      <c r="O78" s="29">
        <v>0</v>
      </c>
      <c r="P78" s="29">
        <v>0</v>
      </c>
      <c r="Q78" s="29">
        <v>0</v>
      </c>
      <c r="R78" s="29">
        <v>0</v>
      </c>
      <c r="S78" s="29">
        <v>0</v>
      </c>
      <c r="T78" s="29">
        <v>0</v>
      </c>
      <c r="U78" s="29">
        <v>0</v>
      </c>
      <c r="V78" s="29">
        <v>0</v>
      </c>
      <c r="W78" s="29">
        <v>0</v>
      </c>
      <c r="X78" s="29">
        <v>0</v>
      </c>
      <c r="Y78" s="29">
        <v>0</v>
      </c>
      <c r="Z78" s="29">
        <v>0</v>
      </c>
      <c r="AA78" s="29">
        <v>0</v>
      </c>
      <c r="AB78" s="29">
        <v>0</v>
      </c>
      <c r="AC78" s="29">
        <v>0</v>
      </c>
      <c r="AD78" s="29">
        <v>0</v>
      </c>
      <c r="AE78" s="29">
        <v>0</v>
      </c>
      <c r="AF78" s="29">
        <v>0</v>
      </c>
      <c r="AG78" s="29">
        <v>0</v>
      </c>
      <c r="AH78" s="29">
        <v>0</v>
      </c>
      <c r="AI78" s="29">
        <v>0</v>
      </c>
      <c r="AJ78" s="29">
        <v>0</v>
      </c>
      <c r="AK78" s="29">
        <v>0</v>
      </c>
      <c r="AL78" s="29">
        <v>0</v>
      </c>
      <c r="AM78" s="17"/>
      <c r="AN78" s="17"/>
      <c r="AO78" s="29" t="s">
        <v>52</v>
      </c>
      <c r="AP78" s="29">
        <v>0</v>
      </c>
      <c r="AQ78" s="29">
        <v>4.37</v>
      </c>
      <c r="AR78" s="29">
        <v>0</v>
      </c>
      <c r="AS78" s="29">
        <v>0</v>
      </c>
      <c r="AT78" s="29">
        <v>0</v>
      </c>
      <c r="AU78" s="29">
        <v>8.14</v>
      </c>
      <c r="AV78" s="29">
        <v>0</v>
      </c>
      <c r="AW78" s="29">
        <v>0</v>
      </c>
      <c r="AX78" s="29">
        <v>0</v>
      </c>
      <c r="AY78" s="29">
        <v>0</v>
      </c>
      <c r="AZ78" s="29">
        <v>0</v>
      </c>
      <c r="BA78" s="29">
        <v>4.37</v>
      </c>
      <c r="BB78" s="29">
        <v>0</v>
      </c>
      <c r="BC78" s="29">
        <v>0</v>
      </c>
      <c r="BD78" s="29">
        <v>0</v>
      </c>
      <c r="BE78" s="29">
        <v>8.14</v>
      </c>
      <c r="BF78" s="29">
        <v>0</v>
      </c>
      <c r="BG78" s="29">
        <v>0</v>
      </c>
      <c r="BH78" s="29">
        <v>0</v>
      </c>
      <c r="BI78" s="29">
        <v>0</v>
      </c>
      <c r="BJ78" s="29">
        <v>0</v>
      </c>
      <c r="BK78" s="29">
        <v>1</v>
      </c>
      <c r="BL78" s="29">
        <v>0</v>
      </c>
      <c r="BM78" s="29">
        <v>0</v>
      </c>
      <c r="BN78" s="29">
        <v>0</v>
      </c>
      <c r="BO78" s="29">
        <v>1</v>
      </c>
      <c r="BP78" s="29">
        <v>0</v>
      </c>
      <c r="BQ78" s="29">
        <v>0</v>
      </c>
      <c r="BR78" s="29">
        <v>0</v>
      </c>
      <c r="BS78" s="29">
        <v>0</v>
      </c>
    </row>
    <row r="79" spans="1:71" s="16" customFormat="1" x14ac:dyDescent="0.25">
      <c r="A79" s="23" t="s">
        <v>14</v>
      </c>
      <c r="B79" s="23">
        <f t="shared" si="14"/>
        <v>0</v>
      </c>
      <c r="C79" s="23">
        <f t="shared" si="15"/>
        <v>0</v>
      </c>
      <c r="D79" s="23">
        <f t="shared" si="16"/>
        <v>0</v>
      </c>
      <c r="E79" s="31">
        <f t="shared" si="13"/>
        <v>0</v>
      </c>
      <c r="H79" s="29" t="s">
        <v>14</v>
      </c>
      <c r="I79" s="29">
        <v>0</v>
      </c>
      <c r="J79" s="29">
        <v>0</v>
      </c>
      <c r="K79" s="29">
        <v>0</v>
      </c>
      <c r="L79" s="29">
        <v>0</v>
      </c>
      <c r="M79" s="29">
        <v>0</v>
      </c>
      <c r="N79" s="29">
        <v>0</v>
      </c>
      <c r="O79" s="29">
        <v>0</v>
      </c>
      <c r="P79" s="29">
        <v>0</v>
      </c>
      <c r="Q79" s="29">
        <v>0</v>
      </c>
      <c r="R79" s="29">
        <v>0</v>
      </c>
      <c r="S79" s="29">
        <v>0</v>
      </c>
      <c r="T79" s="29">
        <v>0</v>
      </c>
      <c r="U79" s="29">
        <v>0</v>
      </c>
      <c r="V79" s="29">
        <v>0</v>
      </c>
      <c r="W79" s="29">
        <v>0</v>
      </c>
      <c r="X79" s="29">
        <v>0</v>
      </c>
      <c r="Y79" s="29">
        <v>0</v>
      </c>
      <c r="Z79" s="29">
        <v>0</v>
      </c>
      <c r="AA79" s="29">
        <v>0</v>
      </c>
      <c r="AB79" s="29">
        <v>0</v>
      </c>
      <c r="AC79" s="29">
        <v>0</v>
      </c>
      <c r="AD79" s="29">
        <v>0</v>
      </c>
      <c r="AE79" s="29">
        <v>0</v>
      </c>
      <c r="AF79" s="29">
        <v>0</v>
      </c>
      <c r="AG79" s="29">
        <v>0</v>
      </c>
      <c r="AH79" s="29">
        <v>0</v>
      </c>
      <c r="AI79" s="29">
        <v>0</v>
      </c>
      <c r="AJ79" s="29">
        <v>0</v>
      </c>
      <c r="AK79" s="29">
        <v>0</v>
      </c>
      <c r="AL79" s="29">
        <v>0</v>
      </c>
      <c r="AM79" s="17"/>
      <c r="AN79" s="17"/>
      <c r="AO79" s="29" t="s">
        <v>14</v>
      </c>
      <c r="AP79" s="29">
        <v>0</v>
      </c>
      <c r="AQ79" s="29">
        <v>14</v>
      </c>
      <c r="AR79" s="29">
        <v>0</v>
      </c>
      <c r="AS79" s="29">
        <v>0</v>
      </c>
      <c r="AT79" s="29">
        <v>0</v>
      </c>
      <c r="AU79" s="29">
        <v>12.63</v>
      </c>
      <c r="AV79" s="29">
        <v>0</v>
      </c>
      <c r="AW79" s="29">
        <v>0</v>
      </c>
      <c r="AX79" s="29">
        <v>0</v>
      </c>
      <c r="AY79" s="29">
        <v>0</v>
      </c>
      <c r="AZ79" s="29">
        <v>0</v>
      </c>
      <c r="BA79" s="29">
        <v>7.28</v>
      </c>
      <c r="BB79" s="29">
        <v>0</v>
      </c>
      <c r="BC79" s="29">
        <v>0</v>
      </c>
      <c r="BD79" s="29">
        <v>0</v>
      </c>
      <c r="BE79" s="29">
        <v>12.63</v>
      </c>
      <c r="BF79" s="29">
        <v>0</v>
      </c>
      <c r="BG79" s="29">
        <v>0</v>
      </c>
      <c r="BH79" s="29">
        <v>0</v>
      </c>
      <c r="BI79" s="29">
        <v>0</v>
      </c>
      <c r="BJ79" s="29">
        <v>0</v>
      </c>
      <c r="BK79" s="29">
        <v>2</v>
      </c>
      <c r="BL79" s="29">
        <v>0</v>
      </c>
      <c r="BM79" s="29">
        <v>0</v>
      </c>
      <c r="BN79" s="29">
        <v>0</v>
      </c>
      <c r="BO79" s="29">
        <v>1</v>
      </c>
      <c r="BP79" s="29">
        <v>0</v>
      </c>
      <c r="BQ79" s="29">
        <v>0</v>
      </c>
      <c r="BR79" s="29">
        <v>0</v>
      </c>
      <c r="BS79" s="29">
        <v>0</v>
      </c>
    </row>
    <row r="80" spans="1:71" s="16" customFormat="1" x14ac:dyDescent="0.25">
      <c r="A80" s="23" t="s">
        <v>15</v>
      </c>
      <c r="B80" s="23">
        <f t="shared" si="14"/>
        <v>0</v>
      </c>
      <c r="C80" s="23">
        <f t="shared" si="15"/>
        <v>0</v>
      </c>
      <c r="D80" s="23">
        <f t="shared" si="16"/>
        <v>0</v>
      </c>
      <c r="E80" s="31">
        <f t="shared" si="13"/>
        <v>0</v>
      </c>
      <c r="H80" s="29" t="s">
        <v>15</v>
      </c>
      <c r="I80" s="29">
        <v>0</v>
      </c>
      <c r="J80" s="29">
        <v>0</v>
      </c>
      <c r="K80" s="29">
        <v>0</v>
      </c>
      <c r="L80" s="29">
        <v>0</v>
      </c>
      <c r="M80" s="29">
        <v>0</v>
      </c>
      <c r="N80" s="29">
        <v>0</v>
      </c>
      <c r="O80" s="29">
        <v>0</v>
      </c>
      <c r="P80" s="29">
        <v>0</v>
      </c>
      <c r="Q80" s="29">
        <v>0</v>
      </c>
      <c r="R80" s="29">
        <v>0</v>
      </c>
      <c r="S80" s="29">
        <v>0</v>
      </c>
      <c r="T80" s="29">
        <v>0</v>
      </c>
      <c r="U80" s="29">
        <v>0</v>
      </c>
      <c r="V80" s="29">
        <v>0</v>
      </c>
      <c r="W80" s="29">
        <v>0</v>
      </c>
      <c r="X80" s="29">
        <v>0</v>
      </c>
      <c r="Y80" s="29">
        <v>0</v>
      </c>
      <c r="Z80" s="29">
        <v>0</v>
      </c>
      <c r="AA80" s="29">
        <v>0</v>
      </c>
      <c r="AB80" s="29">
        <v>0</v>
      </c>
      <c r="AC80" s="29">
        <v>0</v>
      </c>
      <c r="AD80" s="29">
        <v>0</v>
      </c>
      <c r="AE80" s="29">
        <v>0</v>
      </c>
      <c r="AF80" s="29">
        <v>0</v>
      </c>
      <c r="AG80" s="29">
        <v>0</v>
      </c>
      <c r="AH80" s="29">
        <v>0</v>
      </c>
      <c r="AI80" s="29">
        <v>0</v>
      </c>
      <c r="AJ80" s="29">
        <v>0</v>
      </c>
      <c r="AK80" s="29">
        <v>0</v>
      </c>
      <c r="AL80" s="29">
        <v>0</v>
      </c>
      <c r="AM80" s="17"/>
      <c r="AN80" s="17"/>
      <c r="AO80" s="29" t="s">
        <v>15</v>
      </c>
      <c r="AP80" s="29">
        <v>0</v>
      </c>
      <c r="AQ80" s="29">
        <v>44.4</v>
      </c>
      <c r="AR80" s="29">
        <v>0</v>
      </c>
      <c r="AS80" s="29">
        <v>0</v>
      </c>
      <c r="AT80" s="29">
        <v>0</v>
      </c>
      <c r="AU80" s="29">
        <v>14.77</v>
      </c>
      <c r="AV80" s="29">
        <v>0</v>
      </c>
      <c r="AW80" s="29">
        <v>0</v>
      </c>
      <c r="AX80" s="29">
        <v>0</v>
      </c>
      <c r="AY80" s="29">
        <v>0</v>
      </c>
      <c r="AZ80" s="29">
        <v>0</v>
      </c>
      <c r="BA80" s="29">
        <v>15.82</v>
      </c>
      <c r="BB80" s="29">
        <v>0</v>
      </c>
      <c r="BC80" s="29">
        <v>0</v>
      </c>
      <c r="BD80" s="29">
        <v>0</v>
      </c>
      <c r="BE80" s="29">
        <v>14.77</v>
      </c>
      <c r="BF80" s="29">
        <v>0</v>
      </c>
      <c r="BG80" s="29">
        <v>0</v>
      </c>
      <c r="BH80" s="29">
        <v>0</v>
      </c>
      <c r="BI80" s="29">
        <v>0</v>
      </c>
      <c r="BJ80" s="29">
        <v>0</v>
      </c>
      <c r="BK80" s="29">
        <v>5</v>
      </c>
      <c r="BL80" s="29">
        <v>0</v>
      </c>
      <c r="BM80" s="29">
        <v>0</v>
      </c>
      <c r="BN80" s="29">
        <v>0</v>
      </c>
      <c r="BO80" s="29">
        <v>1</v>
      </c>
      <c r="BP80" s="29">
        <v>0</v>
      </c>
      <c r="BQ80" s="29">
        <v>0</v>
      </c>
      <c r="BR80" s="29">
        <v>0</v>
      </c>
      <c r="BS80" s="29">
        <v>0</v>
      </c>
    </row>
    <row r="81" spans="1:71" s="16" customFormat="1" x14ac:dyDescent="0.25">
      <c r="A81" s="23" t="s">
        <v>16</v>
      </c>
      <c r="B81" s="23">
        <f t="shared" si="14"/>
        <v>0</v>
      </c>
      <c r="C81" s="23">
        <f t="shared" si="15"/>
        <v>0</v>
      </c>
      <c r="D81" s="23">
        <f t="shared" si="16"/>
        <v>0</v>
      </c>
      <c r="E81" s="31">
        <f t="shared" si="13"/>
        <v>0</v>
      </c>
      <c r="H81" s="29" t="s">
        <v>16</v>
      </c>
      <c r="I81" s="29">
        <v>0</v>
      </c>
      <c r="J81" s="29">
        <v>0</v>
      </c>
      <c r="K81" s="29">
        <v>0</v>
      </c>
      <c r="L81" s="29">
        <v>0</v>
      </c>
      <c r="M81" s="29">
        <v>0</v>
      </c>
      <c r="N81" s="29">
        <v>0</v>
      </c>
      <c r="O81" s="29">
        <v>0</v>
      </c>
      <c r="P81" s="29">
        <v>0</v>
      </c>
      <c r="Q81" s="29">
        <v>0</v>
      </c>
      <c r="R81" s="29">
        <v>0</v>
      </c>
      <c r="S81" s="29">
        <v>0</v>
      </c>
      <c r="T81" s="29">
        <v>0</v>
      </c>
      <c r="U81" s="29">
        <v>0</v>
      </c>
      <c r="V81" s="29">
        <v>0</v>
      </c>
      <c r="W81" s="29">
        <v>0</v>
      </c>
      <c r="X81" s="29">
        <v>0</v>
      </c>
      <c r="Y81" s="29">
        <v>0</v>
      </c>
      <c r="Z81" s="29">
        <v>0</v>
      </c>
      <c r="AA81" s="29">
        <v>0</v>
      </c>
      <c r="AB81" s="29">
        <v>0</v>
      </c>
      <c r="AC81" s="29">
        <v>0</v>
      </c>
      <c r="AD81" s="29">
        <v>0</v>
      </c>
      <c r="AE81" s="29">
        <v>0</v>
      </c>
      <c r="AF81" s="29">
        <v>0</v>
      </c>
      <c r="AG81" s="29">
        <v>0</v>
      </c>
      <c r="AH81" s="29">
        <v>0</v>
      </c>
      <c r="AI81" s="29">
        <v>0</v>
      </c>
      <c r="AJ81" s="29">
        <v>0</v>
      </c>
      <c r="AK81" s="29">
        <v>0</v>
      </c>
      <c r="AL81" s="29">
        <v>0</v>
      </c>
      <c r="AM81" s="17"/>
      <c r="AN81" s="17"/>
      <c r="AO81" s="29" t="s">
        <v>16</v>
      </c>
      <c r="AP81" s="29">
        <v>0</v>
      </c>
      <c r="AQ81" s="29">
        <v>73.16</v>
      </c>
      <c r="AR81" s="29">
        <v>0</v>
      </c>
      <c r="AS81" s="29">
        <v>0</v>
      </c>
      <c r="AT81" s="29">
        <v>0</v>
      </c>
      <c r="AU81" s="29">
        <v>19.95</v>
      </c>
      <c r="AV81" s="29">
        <v>0</v>
      </c>
      <c r="AW81" s="29">
        <v>0</v>
      </c>
      <c r="AX81" s="29">
        <v>0</v>
      </c>
      <c r="AY81" s="29">
        <v>0</v>
      </c>
      <c r="AZ81" s="29">
        <v>0</v>
      </c>
      <c r="BA81" s="29">
        <v>22.4</v>
      </c>
      <c r="BB81" s="29">
        <v>0</v>
      </c>
      <c r="BC81" s="29">
        <v>0</v>
      </c>
      <c r="BD81" s="29">
        <v>0</v>
      </c>
      <c r="BE81" s="29">
        <v>19.95</v>
      </c>
      <c r="BF81" s="29">
        <v>0</v>
      </c>
      <c r="BG81" s="29">
        <v>0</v>
      </c>
      <c r="BH81" s="29">
        <v>0</v>
      </c>
      <c r="BI81" s="29">
        <v>0</v>
      </c>
      <c r="BJ81" s="29">
        <v>0</v>
      </c>
      <c r="BK81" s="29">
        <v>5</v>
      </c>
      <c r="BL81" s="29">
        <v>0</v>
      </c>
      <c r="BM81" s="29">
        <v>0</v>
      </c>
      <c r="BN81" s="29">
        <v>0</v>
      </c>
      <c r="BO81" s="29">
        <v>1</v>
      </c>
      <c r="BP81" s="29">
        <v>0</v>
      </c>
      <c r="BQ81" s="29">
        <v>0</v>
      </c>
      <c r="BR81" s="29">
        <v>0</v>
      </c>
      <c r="BS81" s="29">
        <v>0</v>
      </c>
    </row>
    <row r="82" spans="1:71" s="16" customFormat="1" x14ac:dyDescent="0.25">
      <c r="A82" s="23" t="s">
        <v>24</v>
      </c>
      <c r="B82" s="23">
        <f t="shared" si="14"/>
        <v>0</v>
      </c>
      <c r="C82" s="23">
        <f t="shared" si="15"/>
        <v>0</v>
      </c>
      <c r="D82" s="23">
        <f t="shared" si="16"/>
        <v>0</v>
      </c>
      <c r="E82" s="31">
        <f t="shared" si="13"/>
        <v>0</v>
      </c>
      <c r="H82" s="29" t="s">
        <v>24</v>
      </c>
      <c r="I82" s="29">
        <v>0</v>
      </c>
      <c r="J82" s="29">
        <v>0</v>
      </c>
      <c r="K82" s="29">
        <v>0</v>
      </c>
      <c r="L82" s="29">
        <v>0</v>
      </c>
      <c r="M82" s="29">
        <v>0</v>
      </c>
      <c r="N82" s="29">
        <v>0</v>
      </c>
      <c r="O82" s="29">
        <v>0</v>
      </c>
      <c r="P82" s="29">
        <v>0</v>
      </c>
      <c r="Q82" s="29">
        <v>0</v>
      </c>
      <c r="R82" s="29">
        <v>0</v>
      </c>
      <c r="S82" s="29">
        <v>0</v>
      </c>
      <c r="T82" s="29">
        <v>0</v>
      </c>
      <c r="U82" s="29">
        <v>0</v>
      </c>
      <c r="V82" s="29">
        <v>0</v>
      </c>
      <c r="W82" s="29">
        <v>0</v>
      </c>
      <c r="X82" s="29">
        <v>0</v>
      </c>
      <c r="Y82" s="29">
        <v>0</v>
      </c>
      <c r="Z82" s="29">
        <v>0</v>
      </c>
      <c r="AA82" s="29">
        <v>0</v>
      </c>
      <c r="AB82" s="29">
        <v>0</v>
      </c>
      <c r="AC82" s="29">
        <v>0</v>
      </c>
      <c r="AD82" s="29">
        <v>0</v>
      </c>
      <c r="AE82" s="29">
        <v>0</v>
      </c>
      <c r="AF82" s="29">
        <v>0</v>
      </c>
      <c r="AG82" s="29">
        <v>0</v>
      </c>
      <c r="AH82" s="29">
        <v>0</v>
      </c>
      <c r="AI82" s="29">
        <v>0</v>
      </c>
      <c r="AJ82" s="29">
        <v>0</v>
      </c>
      <c r="AK82" s="29">
        <v>0</v>
      </c>
      <c r="AL82" s="29">
        <v>0</v>
      </c>
      <c r="AM82" s="17"/>
      <c r="AN82" s="17"/>
      <c r="AO82" s="29" t="s">
        <v>24</v>
      </c>
      <c r="AP82" s="29">
        <v>0</v>
      </c>
      <c r="AQ82" s="29">
        <v>78.930000000000007</v>
      </c>
      <c r="AR82" s="29">
        <v>0</v>
      </c>
      <c r="AS82" s="29">
        <v>0</v>
      </c>
      <c r="AT82" s="29">
        <v>0</v>
      </c>
      <c r="AU82" s="29">
        <v>20.62</v>
      </c>
      <c r="AV82" s="29">
        <v>0</v>
      </c>
      <c r="AW82" s="29">
        <v>0</v>
      </c>
      <c r="AX82" s="29">
        <v>0</v>
      </c>
      <c r="AY82" s="29">
        <v>0</v>
      </c>
      <c r="AZ82" s="29">
        <v>0</v>
      </c>
      <c r="BA82" s="29">
        <v>24.66</v>
      </c>
      <c r="BB82" s="29">
        <v>0</v>
      </c>
      <c r="BC82" s="29">
        <v>0</v>
      </c>
      <c r="BD82" s="29">
        <v>0</v>
      </c>
      <c r="BE82" s="29">
        <v>20.62</v>
      </c>
      <c r="BF82" s="29">
        <v>0</v>
      </c>
      <c r="BG82" s="29">
        <v>0</v>
      </c>
      <c r="BH82" s="29">
        <v>0</v>
      </c>
      <c r="BI82" s="29">
        <v>0</v>
      </c>
      <c r="BJ82" s="29">
        <v>0</v>
      </c>
      <c r="BK82" s="29">
        <v>5</v>
      </c>
      <c r="BL82" s="29">
        <v>0</v>
      </c>
      <c r="BM82" s="29">
        <v>0</v>
      </c>
      <c r="BN82" s="29">
        <v>0</v>
      </c>
      <c r="BO82" s="29">
        <v>1</v>
      </c>
      <c r="BP82" s="29">
        <v>0</v>
      </c>
      <c r="BQ82" s="29">
        <v>0</v>
      </c>
      <c r="BR82" s="29">
        <v>0</v>
      </c>
      <c r="BS82" s="29">
        <v>0</v>
      </c>
    </row>
    <row r="83" spans="1:71" s="16" customFormat="1" x14ac:dyDescent="0.25">
      <c r="A83" s="23" t="s">
        <v>53</v>
      </c>
      <c r="B83" s="23">
        <f t="shared" si="14"/>
        <v>0</v>
      </c>
      <c r="C83" s="23">
        <f t="shared" si="15"/>
        <v>0</v>
      </c>
      <c r="D83" s="23">
        <f t="shared" si="16"/>
        <v>0</v>
      </c>
      <c r="E83" s="31">
        <f t="shared" si="13"/>
        <v>0</v>
      </c>
      <c r="H83" s="29" t="s">
        <v>53</v>
      </c>
      <c r="I83" s="29">
        <v>0</v>
      </c>
      <c r="J83" s="29">
        <v>0</v>
      </c>
      <c r="K83" s="29">
        <v>0</v>
      </c>
      <c r="L83" s="29">
        <v>0</v>
      </c>
      <c r="M83" s="29">
        <v>0</v>
      </c>
      <c r="N83" s="29">
        <v>0</v>
      </c>
      <c r="O83" s="29">
        <v>0</v>
      </c>
      <c r="P83" s="29">
        <v>0</v>
      </c>
      <c r="Q83" s="29">
        <v>0</v>
      </c>
      <c r="R83" s="29">
        <v>0</v>
      </c>
      <c r="S83" s="29">
        <v>0</v>
      </c>
      <c r="T83" s="29">
        <v>0</v>
      </c>
      <c r="U83" s="29">
        <v>0</v>
      </c>
      <c r="V83" s="29">
        <v>0</v>
      </c>
      <c r="W83" s="29">
        <v>0</v>
      </c>
      <c r="X83" s="29">
        <v>0</v>
      </c>
      <c r="Y83" s="29">
        <v>0</v>
      </c>
      <c r="Z83" s="29">
        <v>0</v>
      </c>
      <c r="AA83" s="29">
        <v>0</v>
      </c>
      <c r="AB83" s="29">
        <v>0</v>
      </c>
      <c r="AC83" s="29">
        <v>0</v>
      </c>
      <c r="AD83" s="29">
        <v>0</v>
      </c>
      <c r="AE83" s="29">
        <v>0</v>
      </c>
      <c r="AF83" s="29">
        <v>0</v>
      </c>
      <c r="AG83" s="29">
        <v>0</v>
      </c>
      <c r="AH83" s="29">
        <v>0</v>
      </c>
      <c r="AI83" s="29">
        <v>0</v>
      </c>
      <c r="AJ83" s="29">
        <v>0</v>
      </c>
      <c r="AK83" s="29">
        <v>0</v>
      </c>
      <c r="AL83" s="29">
        <v>0</v>
      </c>
      <c r="AM83" s="17"/>
      <c r="AN83" s="17"/>
      <c r="AO83" s="29" t="s">
        <v>53</v>
      </c>
      <c r="AP83" s="29">
        <v>0</v>
      </c>
      <c r="AQ83" s="29">
        <v>116.18</v>
      </c>
      <c r="AR83" s="29">
        <v>0</v>
      </c>
      <c r="AS83" s="29">
        <v>0</v>
      </c>
      <c r="AT83" s="29">
        <v>0</v>
      </c>
      <c r="AU83" s="29">
        <v>25.96</v>
      </c>
      <c r="AV83" s="29">
        <v>0</v>
      </c>
      <c r="AW83" s="29">
        <v>0</v>
      </c>
      <c r="AX83" s="29">
        <v>0</v>
      </c>
      <c r="AY83" s="29">
        <v>0</v>
      </c>
      <c r="AZ83" s="29">
        <v>0</v>
      </c>
      <c r="BA83" s="29">
        <v>33.520000000000003</v>
      </c>
      <c r="BB83" s="29">
        <v>0</v>
      </c>
      <c r="BC83" s="29">
        <v>0</v>
      </c>
      <c r="BD83" s="29">
        <v>0</v>
      </c>
      <c r="BE83" s="29">
        <v>25.96</v>
      </c>
      <c r="BF83" s="29">
        <v>0</v>
      </c>
      <c r="BG83" s="29">
        <v>0</v>
      </c>
      <c r="BH83" s="29">
        <v>0</v>
      </c>
      <c r="BI83" s="29">
        <v>0</v>
      </c>
      <c r="BJ83" s="29">
        <v>0</v>
      </c>
      <c r="BK83" s="29">
        <v>5</v>
      </c>
      <c r="BL83" s="29">
        <v>0</v>
      </c>
      <c r="BM83" s="29">
        <v>0</v>
      </c>
      <c r="BN83" s="29">
        <v>0</v>
      </c>
      <c r="BO83" s="29">
        <v>1</v>
      </c>
      <c r="BP83" s="29">
        <v>0</v>
      </c>
      <c r="BQ83" s="29">
        <v>0</v>
      </c>
      <c r="BR83" s="29">
        <v>0</v>
      </c>
      <c r="BS83" s="29">
        <v>0</v>
      </c>
    </row>
    <row r="84" spans="1:71" s="16" customFormat="1" x14ac:dyDescent="0.25">
      <c r="A84" s="23" t="s">
        <v>54</v>
      </c>
      <c r="B84" s="23">
        <f t="shared" si="14"/>
        <v>1.63</v>
      </c>
      <c r="C84" s="23">
        <f t="shared" si="15"/>
        <v>1.63</v>
      </c>
      <c r="D84" s="23">
        <f t="shared" si="16"/>
        <v>0.48899999999999993</v>
      </c>
      <c r="E84" s="31">
        <f t="shared" si="13"/>
        <v>30.474479999999996</v>
      </c>
      <c r="H84" s="29" t="s">
        <v>54</v>
      </c>
      <c r="I84" s="29">
        <v>0</v>
      </c>
      <c r="J84" s="29">
        <v>0</v>
      </c>
      <c r="K84" s="29">
        <v>0</v>
      </c>
      <c r="L84" s="29">
        <v>0</v>
      </c>
      <c r="M84" s="29">
        <v>0</v>
      </c>
      <c r="N84" s="29">
        <v>0</v>
      </c>
      <c r="O84" s="29">
        <v>0</v>
      </c>
      <c r="P84" s="29">
        <v>0</v>
      </c>
      <c r="Q84" s="29">
        <v>1.63</v>
      </c>
      <c r="R84" s="29">
        <v>0</v>
      </c>
      <c r="S84" s="29">
        <v>0</v>
      </c>
      <c r="T84" s="29">
        <v>0</v>
      </c>
      <c r="U84" s="29">
        <v>0</v>
      </c>
      <c r="V84" s="29">
        <v>0</v>
      </c>
      <c r="W84" s="29">
        <v>0</v>
      </c>
      <c r="X84" s="29">
        <v>0</v>
      </c>
      <c r="Y84" s="29">
        <v>0</v>
      </c>
      <c r="Z84" s="29">
        <v>0</v>
      </c>
      <c r="AA84" s="29">
        <v>1.63</v>
      </c>
      <c r="AB84" s="29">
        <v>0</v>
      </c>
      <c r="AC84" s="29">
        <v>0</v>
      </c>
      <c r="AD84" s="29">
        <v>0</v>
      </c>
      <c r="AE84" s="29">
        <v>0</v>
      </c>
      <c r="AF84" s="29">
        <v>0</v>
      </c>
      <c r="AG84" s="29">
        <v>0</v>
      </c>
      <c r="AH84" s="29">
        <v>0</v>
      </c>
      <c r="AI84" s="29">
        <v>0</v>
      </c>
      <c r="AJ84" s="29">
        <v>0</v>
      </c>
      <c r="AK84" s="29">
        <v>1</v>
      </c>
      <c r="AL84" s="29">
        <v>0</v>
      </c>
      <c r="AM84" s="17"/>
      <c r="AN84" s="17"/>
      <c r="AO84" s="29" t="s">
        <v>54</v>
      </c>
      <c r="AP84" s="29">
        <v>0</v>
      </c>
      <c r="AQ84" s="29">
        <v>165.47</v>
      </c>
      <c r="AR84" s="29">
        <v>0</v>
      </c>
      <c r="AS84" s="29">
        <v>0</v>
      </c>
      <c r="AT84" s="29">
        <v>0</v>
      </c>
      <c r="AU84" s="29">
        <v>30.8</v>
      </c>
      <c r="AV84" s="29">
        <v>0</v>
      </c>
      <c r="AW84" s="29">
        <v>0</v>
      </c>
      <c r="AX84" s="29">
        <v>0</v>
      </c>
      <c r="AY84" s="29">
        <v>0</v>
      </c>
      <c r="AZ84" s="29">
        <v>0</v>
      </c>
      <c r="BA84" s="29">
        <v>42.06</v>
      </c>
      <c r="BB84" s="29">
        <v>0</v>
      </c>
      <c r="BC84" s="29">
        <v>0</v>
      </c>
      <c r="BD84" s="29">
        <v>0</v>
      </c>
      <c r="BE84" s="29">
        <v>30.8</v>
      </c>
      <c r="BF84" s="29">
        <v>0</v>
      </c>
      <c r="BG84" s="29">
        <v>0</v>
      </c>
      <c r="BH84" s="29">
        <v>0</v>
      </c>
      <c r="BI84" s="29">
        <v>0</v>
      </c>
      <c r="BJ84" s="29">
        <v>0</v>
      </c>
      <c r="BK84" s="29">
        <v>5</v>
      </c>
      <c r="BL84" s="29">
        <v>0</v>
      </c>
      <c r="BM84" s="29">
        <v>0</v>
      </c>
      <c r="BN84" s="29">
        <v>0</v>
      </c>
      <c r="BO84" s="29">
        <v>1</v>
      </c>
      <c r="BP84" s="29">
        <v>0</v>
      </c>
      <c r="BQ84" s="29">
        <v>0</v>
      </c>
      <c r="BR84" s="29">
        <v>0</v>
      </c>
      <c r="BS84" s="29">
        <v>0</v>
      </c>
    </row>
    <row r="85" spans="1:71" s="16" customFormat="1" x14ac:dyDescent="0.25">
      <c r="A85" s="23" t="s">
        <v>55</v>
      </c>
      <c r="B85" s="23">
        <f t="shared" si="14"/>
        <v>3.3</v>
      </c>
      <c r="C85" s="23">
        <f t="shared" si="15"/>
        <v>3.3</v>
      </c>
      <c r="D85" s="23">
        <f t="shared" si="16"/>
        <v>0.98999999999999988</v>
      </c>
      <c r="E85" s="31">
        <f t="shared" si="13"/>
        <v>61.696799999999996</v>
      </c>
      <c r="H85" s="29" t="s">
        <v>55</v>
      </c>
      <c r="I85" s="29">
        <v>0</v>
      </c>
      <c r="J85" s="29">
        <v>0</v>
      </c>
      <c r="K85" s="29">
        <v>0</v>
      </c>
      <c r="L85" s="29">
        <v>0</v>
      </c>
      <c r="M85" s="29">
        <v>0</v>
      </c>
      <c r="N85" s="29">
        <v>0</v>
      </c>
      <c r="O85" s="29">
        <v>0</v>
      </c>
      <c r="P85" s="29">
        <v>0</v>
      </c>
      <c r="Q85" s="29">
        <v>3.3</v>
      </c>
      <c r="R85" s="29">
        <v>0</v>
      </c>
      <c r="S85" s="29">
        <v>0</v>
      </c>
      <c r="T85" s="29">
        <v>0</v>
      </c>
      <c r="U85" s="29">
        <v>0</v>
      </c>
      <c r="V85" s="29">
        <v>0</v>
      </c>
      <c r="W85" s="29">
        <v>0</v>
      </c>
      <c r="X85" s="29">
        <v>0</v>
      </c>
      <c r="Y85" s="29">
        <v>0</v>
      </c>
      <c r="Z85" s="29">
        <v>0</v>
      </c>
      <c r="AA85" s="29">
        <v>3.3</v>
      </c>
      <c r="AB85" s="29">
        <v>0</v>
      </c>
      <c r="AC85" s="29">
        <v>0</v>
      </c>
      <c r="AD85" s="29">
        <v>0</v>
      </c>
      <c r="AE85" s="29">
        <v>0</v>
      </c>
      <c r="AF85" s="29">
        <v>0</v>
      </c>
      <c r="AG85" s="29">
        <v>0</v>
      </c>
      <c r="AH85" s="29">
        <v>0</v>
      </c>
      <c r="AI85" s="29">
        <v>0</v>
      </c>
      <c r="AJ85" s="29">
        <v>0</v>
      </c>
      <c r="AK85" s="29">
        <v>1</v>
      </c>
      <c r="AL85" s="29">
        <v>0</v>
      </c>
      <c r="AM85" s="17"/>
      <c r="AN85" s="17"/>
      <c r="AO85" s="29" t="s">
        <v>55</v>
      </c>
      <c r="AP85" s="29">
        <v>0</v>
      </c>
      <c r="AQ85" s="29">
        <v>210.29</v>
      </c>
      <c r="AR85" s="29">
        <v>0</v>
      </c>
      <c r="AS85" s="29">
        <v>0</v>
      </c>
      <c r="AT85" s="29">
        <v>0</v>
      </c>
      <c r="AU85" s="29">
        <v>34.93</v>
      </c>
      <c r="AV85" s="29">
        <v>0</v>
      </c>
      <c r="AW85" s="29">
        <v>0</v>
      </c>
      <c r="AX85" s="29">
        <v>0</v>
      </c>
      <c r="AY85" s="29">
        <v>0</v>
      </c>
      <c r="AZ85" s="29">
        <v>0</v>
      </c>
      <c r="BA85" s="29">
        <v>52.01</v>
      </c>
      <c r="BB85" s="29">
        <v>0</v>
      </c>
      <c r="BC85" s="29">
        <v>0</v>
      </c>
      <c r="BD85" s="29">
        <v>0</v>
      </c>
      <c r="BE85" s="29">
        <v>34.93</v>
      </c>
      <c r="BF85" s="29">
        <v>0</v>
      </c>
      <c r="BG85" s="29">
        <v>0</v>
      </c>
      <c r="BH85" s="29">
        <v>0</v>
      </c>
      <c r="BI85" s="29">
        <v>0</v>
      </c>
      <c r="BJ85" s="29">
        <v>0</v>
      </c>
      <c r="BK85" s="29">
        <v>6</v>
      </c>
      <c r="BL85" s="29">
        <v>0</v>
      </c>
      <c r="BM85" s="29">
        <v>0</v>
      </c>
      <c r="BN85" s="29">
        <v>0</v>
      </c>
      <c r="BO85" s="29">
        <v>1</v>
      </c>
      <c r="BP85" s="29">
        <v>0</v>
      </c>
      <c r="BQ85" s="29">
        <v>0</v>
      </c>
      <c r="BR85" s="29">
        <v>0</v>
      </c>
      <c r="BS85" s="29">
        <v>0</v>
      </c>
    </row>
    <row r="86" spans="1:71" s="16" customFormat="1" x14ac:dyDescent="0.25">
      <c r="A86" s="23" t="s">
        <v>56</v>
      </c>
      <c r="B86" s="23">
        <f t="shared" si="14"/>
        <v>5.01</v>
      </c>
      <c r="C86" s="23">
        <f t="shared" si="15"/>
        <v>5.01</v>
      </c>
      <c r="D86" s="23">
        <f t="shared" si="16"/>
        <v>1.5029999999999999</v>
      </c>
      <c r="E86" s="31">
        <f t="shared" si="13"/>
        <v>93.666959999999989</v>
      </c>
      <c r="H86" s="29" t="s">
        <v>56</v>
      </c>
      <c r="I86" s="29">
        <v>0</v>
      </c>
      <c r="J86" s="29">
        <v>0</v>
      </c>
      <c r="K86" s="29">
        <v>0</v>
      </c>
      <c r="L86" s="29">
        <v>0</v>
      </c>
      <c r="M86" s="29">
        <v>0</v>
      </c>
      <c r="N86" s="29">
        <v>0</v>
      </c>
      <c r="O86" s="29">
        <v>0</v>
      </c>
      <c r="P86" s="29">
        <v>0</v>
      </c>
      <c r="Q86" s="29">
        <v>5.01</v>
      </c>
      <c r="R86" s="29">
        <v>0</v>
      </c>
      <c r="S86" s="29">
        <v>0</v>
      </c>
      <c r="T86" s="29">
        <v>0</v>
      </c>
      <c r="U86" s="29">
        <v>0</v>
      </c>
      <c r="V86" s="29">
        <v>0</v>
      </c>
      <c r="W86" s="29">
        <v>0</v>
      </c>
      <c r="X86" s="29">
        <v>0</v>
      </c>
      <c r="Y86" s="29">
        <v>0</v>
      </c>
      <c r="Z86" s="29">
        <v>0</v>
      </c>
      <c r="AA86" s="29">
        <v>5.01</v>
      </c>
      <c r="AB86" s="29">
        <v>0</v>
      </c>
      <c r="AC86" s="29">
        <v>0</v>
      </c>
      <c r="AD86" s="29">
        <v>0</v>
      </c>
      <c r="AE86" s="29">
        <v>0</v>
      </c>
      <c r="AF86" s="29">
        <v>0</v>
      </c>
      <c r="AG86" s="29">
        <v>0</v>
      </c>
      <c r="AH86" s="29">
        <v>0</v>
      </c>
      <c r="AI86" s="29">
        <v>0</v>
      </c>
      <c r="AJ86" s="29">
        <v>0</v>
      </c>
      <c r="AK86" s="29">
        <v>1</v>
      </c>
      <c r="AL86" s="29">
        <v>0</v>
      </c>
      <c r="AM86" s="17"/>
      <c r="AN86" s="17"/>
      <c r="AO86" s="29" t="s">
        <v>56</v>
      </c>
      <c r="AP86" s="29">
        <v>0</v>
      </c>
      <c r="AQ86" s="29">
        <v>266.70999999999998</v>
      </c>
      <c r="AR86" s="29">
        <v>0</v>
      </c>
      <c r="AS86" s="29">
        <v>0</v>
      </c>
      <c r="AT86" s="29">
        <v>0</v>
      </c>
      <c r="AU86" s="29">
        <v>39.409999999999997</v>
      </c>
      <c r="AV86" s="29">
        <v>0</v>
      </c>
      <c r="AW86" s="29">
        <v>0</v>
      </c>
      <c r="AX86" s="29">
        <v>0</v>
      </c>
      <c r="AY86" s="29">
        <v>0</v>
      </c>
      <c r="AZ86" s="29">
        <v>0</v>
      </c>
      <c r="BA86" s="29">
        <v>59.46</v>
      </c>
      <c r="BB86" s="29">
        <v>0</v>
      </c>
      <c r="BC86" s="29">
        <v>0</v>
      </c>
      <c r="BD86" s="29">
        <v>0</v>
      </c>
      <c r="BE86" s="29">
        <v>39.409999999999997</v>
      </c>
      <c r="BF86" s="29">
        <v>0</v>
      </c>
      <c r="BG86" s="29">
        <v>0</v>
      </c>
      <c r="BH86" s="29">
        <v>0</v>
      </c>
      <c r="BI86" s="29">
        <v>0</v>
      </c>
      <c r="BJ86" s="29">
        <v>0</v>
      </c>
      <c r="BK86" s="29">
        <v>7</v>
      </c>
      <c r="BL86" s="29">
        <v>0</v>
      </c>
      <c r="BM86" s="29">
        <v>0</v>
      </c>
      <c r="BN86" s="29">
        <v>0</v>
      </c>
      <c r="BO86" s="29">
        <v>1</v>
      </c>
      <c r="BP86" s="29">
        <v>0</v>
      </c>
      <c r="BQ86" s="29">
        <v>0</v>
      </c>
      <c r="BR86" s="29">
        <v>0</v>
      </c>
      <c r="BS86" s="29">
        <v>0</v>
      </c>
    </row>
    <row r="87" spans="1:71" s="16" customFormat="1" x14ac:dyDescent="0.25">
      <c r="A87" s="30"/>
      <c r="B87" s="30"/>
      <c r="C87" s="30"/>
      <c r="D87" s="30"/>
      <c r="E87" s="30"/>
      <c r="H87" s="17"/>
      <c r="I87" s="17"/>
      <c r="J87" s="17"/>
      <c r="K87" s="17"/>
      <c r="L87" s="17"/>
      <c r="M87" s="17"/>
      <c r="N87" s="17"/>
      <c r="O87" s="17"/>
      <c r="P87" s="17"/>
      <c r="Q87" s="17"/>
      <c r="R87" s="17"/>
      <c r="S87" s="17"/>
      <c r="T87" s="17"/>
      <c r="U87" s="17"/>
      <c r="V87" s="17"/>
      <c r="W87" s="17"/>
      <c r="X87" s="17"/>
      <c r="Y87" s="17"/>
      <c r="Z87" s="17"/>
      <c r="AA87" s="17"/>
      <c r="AB87" s="17"/>
      <c r="AC87" s="17"/>
      <c r="AD87" s="17"/>
      <c r="AE87" s="17"/>
      <c r="AF87" s="17"/>
      <c r="AG87" s="17"/>
      <c r="AH87" s="17"/>
      <c r="AI87" s="17"/>
      <c r="AJ87" s="17"/>
      <c r="AK87" s="17"/>
      <c r="AL87" s="17"/>
      <c r="AM87" s="17"/>
      <c r="AN87" s="17"/>
      <c r="AO87" s="17"/>
      <c r="AP87" s="17"/>
      <c r="AQ87" s="17"/>
      <c r="AR87" s="17"/>
      <c r="AS87" s="17"/>
      <c r="AT87" s="17"/>
      <c r="AU87" s="17"/>
      <c r="AV87" s="17"/>
      <c r="AW87" s="17"/>
      <c r="AX87" s="17"/>
      <c r="AY87" s="17"/>
      <c r="AZ87" s="17"/>
      <c r="BA87" s="17"/>
      <c r="BB87" s="17"/>
      <c r="BC87" s="17"/>
      <c r="BD87" s="17"/>
      <c r="BE87" s="17"/>
      <c r="BF87" s="17"/>
      <c r="BG87" s="17"/>
      <c r="BH87" s="17"/>
      <c r="BI87" s="17"/>
      <c r="BJ87" s="17"/>
      <c r="BK87" s="17"/>
      <c r="BL87" s="17"/>
      <c r="BM87" s="17"/>
      <c r="BN87" s="17"/>
      <c r="BO87" s="17"/>
      <c r="BP87" s="17"/>
      <c r="BQ87" s="17"/>
      <c r="BR87" s="17"/>
      <c r="BS87" s="17"/>
    </row>
    <row r="88" spans="1:71" s="16" customFormat="1" x14ac:dyDescent="0.25">
      <c r="H88" s="82" t="s">
        <v>73</v>
      </c>
      <c r="I88" s="82"/>
      <c r="J88" s="82"/>
      <c r="K88" s="82"/>
      <c r="L88" s="82"/>
      <c r="M88" s="82"/>
      <c r="N88" s="82"/>
      <c r="O88" s="82"/>
      <c r="P88" s="82"/>
      <c r="Q88" s="82"/>
      <c r="R88" s="82"/>
      <c r="S88" s="82"/>
      <c r="T88" s="82"/>
      <c r="U88" s="82"/>
      <c r="V88" s="82"/>
      <c r="W88" s="82"/>
      <c r="X88" s="82"/>
      <c r="Y88" s="82"/>
      <c r="Z88" s="82"/>
      <c r="AA88" s="82"/>
      <c r="AB88" s="82"/>
      <c r="AC88" s="82"/>
      <c r="AD88" s="82"/>
      <c r="AE88" s="82"/>
      <c r="AF88" s="82"/>
      <c r="AG88" s="82"/>
      <c r="AH88" s="82"/>
      <c r="AI88" s="82"/>
      <c r="AJ88" s="82"/>
      <c r="AK88" s="82"/>
      <c r="AL88" s="82"/>
      <c r="AM88" s="17"/>
      <c r="AN88" s="17"/>
      <c r="AO88" s="82" t="s">
        <v>70</v>
      </c>
      <c r="AP88" s="82"/>
      <c r="AQ88" s="82"/>
      <c r="AR88" s="82"/>
      <c r="AS88" s="82"/>
      <c r="AT88" s="82"/>
      <c r="AU88" s="82"/>
      <c r="AV88" s="82"/>
      <c r="AW88" s="82"/>
      <c r="AX88" s="82"/>
      <c r="AY88" s="82"/>
      <c r="AZ88" s="82"/>
      <c r="BA88" s="82"/>
      <c r="BB88" s="82"/>
      <c r="BC88" s="82"/>
      <c r="BD88" s="82"/>
      <c r="BE88" s="82"/>
      <c r="BF88" s="82"/>
      <c r="BG88" s="82"/>
      <c r="BH88" s="82"/>
      <c r="BI88" s="82"/>
    </row>
    <row r="89" spans="1:71" s="16" customFormat="1" ht="15.75" x14ac:dyDescent="0.25">
      <c r="A89" s="260" t="s">
        <v>29</v>
      </c>
      <c r="B89" s="260"/>
      <c r="C89" s="260"/>
      <c r="D89" s="260"/>
      <c r="E89" s="260"/>
      <c r="H89" s="29"/>
      <c r="I89" s="29" t="s">
        <v>40</v>
      </c>
      <c r="J89" s="29" t="s">
        <v>40</v>
      </c>
      <c r="K89" s="29" t="s">
        <v>40</v>
      </c>
      <c r="L89" s="29" t="s">
        <v>40</v>
      </c>
      <c r="M89" s="29" t="s">
        <v>40</v>
      </c>
      <c r="N89" s="29" t="s">
        <v>40</v>
      </c>
      <c r="O89" s="29" t="s">
        <v>40</v>
      </c>
      <c r="P89" s="29" t="s">
        <v>40</v>
      </c>
      <c r="Q89" s="29" t="s">
        <v>40</v>
      </c>
      <c r="R89" s="29" t="s">
        <v>40</v>
      </c>
      <c r="S89" s="29" t="s">
        <v>41</v>
      </c>
      <c r="T89" s="29" t="s">
        <v>41</v>
      </c>
      <c r="U89" s="29" t="s">
        <v>41</v>
      </c>
      <c r="V89" s="29" t="s">
        <v>41</v>
      </c>
      <c r="W89" s="29" t="s">
        <v>41</v>
      </c>
      <c r="X89" s="29" t="s">
        <v>41</v>
      </c>
      <c r="Y89" s="29" t="s">
        <v>41</v>
      </c>
      <c r="Z89" s="29" t="s">
        <v>41</v>
      </c>
      <c r="AA89" s="29" t="s">
        <v>41</v>
      </c>
      <c r="AB89" s="29" t="s">
        <v>41</v>
      </c>
      <c r="AC89" s="29" t="s">
        <v>42</v>
      </c>
      <c r="AD89" s="29" t="s">
        <v>42</v>
      </c>
      <c r="AE89" s="29" t="s">
        <v>42</v>
      </c>
      <c r="AF89" s="29" t="s">
        <v>42</v>
      </c>
      <c r="AG89" s="29" t="s">
        <v>42</v>
      </c>
      <c r="AH89" s="29" t="s">
        <v>42</v>
      </c>
      <c r="AI89" s="29" t="s">
        <v>42</v>
      </c>
      <c r="AJ89" s="29" t="s">
        <v>42</v>
      </c>
      <c r="AK89" s="29" t="s">
        <v>42</v>
      </c>
      <c r="AL89" s="29" t="s">
        <v>42</v>
      </c>
      <c r="AM89" s="17"/>
      <c r="AN89" s="17"/>
      <c r="AO89" s="29"/>
      <c r="AP89" s="29" t="s">
        <v>40</v>
      </c>
      <c r="AQ89" s="29" t="s">
        <v>40</v>
      </c>
      <c r="AR89" s="29" t="s">
        <v>40</v>
      </c>
      <c r="AS89" s="29" t="s">
        <v>40</v>
      </c>
      <c r="AT89" s="29" t="s">
        <v>40</v>
      </c>
      <c r="AU89" s="29" t="s">
        <v>40</v>
      </c>
      <c r="AV89" s="29" t="s">
        <v>40</v>
      </c>
      <c r="AW89" s="29" t="s">
        <v>40</v>
      </c>
      <c r="AX89" s="29" t="s">
        <v>40</v>
      </c>
      <c r="AY89" s="29" t="s">
        <v>40</v>
      </c>
      <c r="AZ89" s="29" t="s">
        <v>41</v>
      </c>
      <c r="BA89" s="29" t="s">
        <v>41</v>
      </c>
      <c r="BB89" s="29" t="s">
        <v>41</v>
      </c>
      <c r="BC89" s="29" t="s">
        <v>41</v>
      </c>
      <c r="BD89" s="29" t="s">
        <v>41</v>
      </c>
      <c r="BE89" s="29" t="s">
        <v>41</v>
      </c>
      <c r="BF89" s="29" t="s">
        <v>41</v>
      </c>
      <c r="BG89" s="29" t="s">
        <v>41</v>
      </c>
      <c r="BH89" s="29" t="s">
        <v>41</v>
      </c>
      <c r="BI89" s="29" t="s">
        <v>41</v>
      </c>
      <c r="BJ89" s="29" t="s">
        <v>42</v>
      </c>
      <c r="BK89" s="29" t="s">
        <v>42</v>
      </c>
      <c r="BL89" s="29" t="s">
        <v>42</v>
      </c>
      <c r="BM89" s="29" t="s">
        <v>42</v>
      </c>
      <c r="BN89" s="29" t="s">
        <v>42</v>
      </c>
      <c r="BO89" s="29" t="s">
        <v>42</v>
      </c>
      <c r="BP89" s="29" t="s">
        <v>42</v>
      </c>
      <c r="BQ89" s="29" t="s">
        <v>42</v>
      </c>
      <c r="BR89" s="29" t="s">
        <v>42</v>
      </c>
      <c r="BS89" s="29" t="s">
        <v>42</v>
      </c>
    </row>
    <row r="90" spans="1:71" s="16" customFormat="1" ht="45.75" thickBot="1" x14ac:dyDescent="0.3">
      <c r="A90" s="21" t="s">
        <v>4</v>
      </c>
      <c r="B90" s="22" t="s">
        <v>17</v>
      </c>
      <c r="C90" s="22" t="s">
        <v>5</v>
      </c>
      <c r="D90" s="6" t="s">
        <v>0</v>
      </c>
      <c r="E90" s="22" t="s">
        <v>7</v>
      </c>
      <c r="H90" s="28" t="s">
        <v>4</v>
      </c>
      <c r="I90" s="28" t="s">
        <v>43</v>
      </c>
      <c r="J90" s="28" t="s">
        <v>44</v>
      </c>
      <c r="K90" s="28" t="s">
        <v>57</v>
      </c>
      <c r="L90" s="28" t="s">
        <v>50</v>
      </c>
      <c r="M90" s="28" t="s">
        <v>47</v>
      </c>
      <c r="N90" s="28" t="s">
        <v>48</v>
      </c>
      <c r="O90" s="28" t="s">
        <v>46</v>
      </c>
      <c r="P90" s="28" t="s">
        <v>51</v>
      </c>
      <c r="Q90" s="28" t="s">
        <v>49</v>
      </c>
      <c r="R90" s="28" t="s">
        <v>45</v>
      </c>
      <c r="S90" s="28" t="s">
        <v>43</v>
      </c>
      <c r="T90" s="28" t="s">
        <v>44</v>
      </c>
      <c r="U90" s="28" t="s">
        <v>57</v>
      </c>
      <c r="V90" s="28" t="s">
        <v>50</v>
      </c>
      <c r="W90" s="28" t="s">
        <v>47</v>
      </c>
      <c r="X90" s="28" t="s">
        <v>48</v>
      </c>
      <c r="Y90" s="28" t="s">
        <v>46</v>
      </c>
      <c r="Z90" s="28" t="s">
        <v>51</v>
      </c>
      <c r="AA90" s="28" t="s">
        <v>49</v>
      </c>
      <c r="AB90" s="28" t="s">
        <v>45</v>
      </c>
      <c r="AC90" s="28" t="s">
        <v>43</v>
      </c>
      <c r="AD90" s="28" t="s">
        <v>44</v>
      </c>
      <c r="AE90" s="28" t="s">
        <v>57</v>
      </c>
      <c r="AF90" s="28" t="s">
        <v>50</v>
      </c>
      <c r="AG90" s="28" t="s">
        <v>47</v>
      </c>
      <c r="AH90" s="28" t="s">
        <v>48</v>
      </c>
      <c r="AI90" s="28" t="s">
        <v>46</v>
      </c>
      <c r="AJ90" s="28" t="s">
        <v>51</v>
      </c>
      <c r="AK90" s="28" t="s">
        <v>49</v>
      </c>
      <c r="AL90" s="28" t="s">
        <v>45</v>
      </c>
      <c r="AM90" s="17"/>
      <c r="AN90" s="17"/>
      <c r="AO90" s="28" t="s">
        <v>4</v>
      </c>
      <c r="AP90" s="28" t="s">
        <v>43</v>
      </c>
      <c r="AQ90" s="28" t="s">
        <v>44</v>
      </c>
      <c r="AR90" s="28" t="s">
        <v>57</v>
      </c>
      <c r="AS90" s="28" t="s">
        <v>50</v>
      </c>
      <c r="AT90" s="28" t="s">
        <v>47</v>
      </c>
      <c r="AU90" s="28" t="s">
        <v>48</v>
      </c>
      <c r="AV90" s="28" t="s">
        <v>46</v>
      </c>
      <c r="AW90" s="28" t="s">
        <v>51</v>
      </c>
      <c r="AX90" s="28" t="s">
        <v>49</v>
      </c>
      <c r="AY90" s="28" t="s">
        <v>45</v>
      </c>
      <c r="AZ90" s="28" t="s">
        <v>43</v>
      </c>
      <c r="BA90" s="28" t="s">
        <v>44</v>
      </c>
      <c r="BB90" s="28" t="s">
        <v>57</v>
      </c>
      <c r="BC90" s="28" t="s">
        <v>50</v>
      </c>
      <c r="BD90" s="28" t="s">
        <v>47</v>
      </c>
      <c r="BE90" s="28" t="s">
        <v>48</v>
      </c>
      <c r="BF90" s="28" t="s">
        <v>46</v>
      </c>
      <c r="BG90" s="28" t="s">
        <v>51</v>
      </c>
      <c r="BH90" s="28" t="s">
        <v>49</v>
      </c>
      <c r="BI90" s="28" t="s">
        <v>45</v>
      </c>
      <c r="BJ90" s="28" t="s">
        <v>43</v>
      </c>
      <c r="BK90" s="28" t="s">
        <v>44</v>
      </c>
      <c r="BL90" s="28" t="s">
        <v>57</v>
      </c>
      <c r="BM90" s="28" t="s">
        <v>50</v>
      </c>
      <c r="BN90" s="28" t="s">
        <v>47</v>
      </c>
      <c r="BO90" s="28" t="s">
        <v>48</v>
      </c>
      <c r="BP90" s="28" t="s">
        <v>46</v>
      </c>
      <c r="BQ90" s="28" t="s">
        <v>51</v>
      </c>
      <c r="BR90" s="28" t="s">
        <v>49</v>
      </c>
      <c r="BS90" s="28" t="s">
        <v>45</v>
      </c>
    </row>
    <row r="91" spans="1:71" s="16" customFormat="1" x14ac:dyDescent="0.25">
      <c r="A91" s="23" t="s">
        <v>9</v>
      </c>
      <c r="B91" s="23">
        <f>IF($D$5="P",SUM(AZ73:BB73),SUM(AZ73:BI73))</f>
        <v>101.17</v>
      </c>
      <c r="C91" s="23">
        <f>IF($D$5="P",SUM(AP73:AR73),SUM(AP73:AY73))</f>
        <v>360.01</v>
      </c>
      <c r="D91" s="23">
        <f>IF($D$5="P",$B$8*SUM(AP73:AR73)+$B$9*SUM(AP91:AR91),$B$8*SUM(AP73:AY73)+$B$9*SUM(AP91:AY91))</f>
        <v>135.95400000000001</v>
      </c>
      <c r="E91" s="31">
        <f t="shared" ref="E91:E104" si="17">D91*$B$5</f>
        <v>8472.6532800000004</v>
      </c>
      <c r="H91" s="27" t="s">
        <v>9</v>
      </c>
      <c r="I91" s="27">
        <f>'Stage 2_SMFL'!I91</f>
        <v>0</v>
      </c>
      <c r="J91" s="27">
        <f>'Stage 2_SMFL'!J91</f>
        <v>39.93</v>
      </c>
      <c r="K91" s="27">
        <f>'Stage 2_SMFL'!K91</f>
        <v>0</v>
      </c>
      <c r="L91" s="27">
        <f>'Stage 2_SMFL'!L91</f>
        <v>0</v>
      </c>
      <c r="M91" s="27">
        <f>'Stage 2_SMFL'!M91</f>
        <v>0</v>
      </c>
      <c r="N91" s="27">
        <f>'Stage 2_SMFL'!N91</f>
        <v>0</v>
      </c>
      <c r="O91" s="27">
        <f>'Stage 2_SMFL'!O91</f>
        <v>0</v>
      </c>
      <c r="P91" s="27">
        <f>'Stage 2_SMFL'!P91</f>
        <v>0</v>
      </c>
      <c r="Q91" s="27">
        <f>'Stage 2_SMFL'!Q91</f>
        <v>0</v>
      </c>
      <c r="R91" s="27">
        <f>'Stage 2_SMFL'!R91</f>
        <v>0</v>
      </c>
      <c r="S91" s="27">
        <f>'Stage 2_SMFL'!S91</f>
        <v>0</v>
      </c>
      <c r="T91" s="27">
        <f>'Stage 2_SMFL'!T91</f>
        <v>18.809999999999999</v>
      </c>
      <c r="U91" s="27">
        <f>'Stage 2_SMFL'!U91</f>
        <v>0</v>
      </c>
      <c r="V91" s="27">
        <f>'Stage 2_SMFL'!V91</f>
        <v>0</v>
      </c>
      <c r="W91" s="27">
        <f>'Stage 2_SMFL'!W91</f>
        <v>0</v>
      </c>
      <c r="X91" s="27">
        <f>'Stage 2_SMFL'!X91</f>
        <v>0</v>
      </c>
      <c r="Y91" s="27">
        <f>'Stage 2_SMFL'!Y91</f>
        <v>0</v>
      </c>
      <c r="Z91" s="27">
        <f>'Stage 2_SMFL'!Z91</f>
        <v>0</v>
      </c>
      <c r="AA91" s="27">
        <f>'Stage 2_SMFL'!AA91</f>
        <v>0</v>
      </c>
      <c r="AB91" s="27">
        <f>'Stage 2_SMFL'!AB91</f>
        <v>0</v>
      </c>
      <c r="AC91" s="27">
        <f>'Stage 2_SMFL'!AC91</f>
        <v>0</v>
      </c>
      <c r="AD91" s="27">
        <f>'Stage 2_SMFL'!AD91</f>
        <v>3</v>
      </c>
      <c r="AE91" s="27">
        <f>'Stage 2_SMFL'!AE91</f>
        <v>0</v>
      </c>
      <c r="AF91" s="27">
        <f>'Stage 2_SMFL'!AF91</f>
        <v>0</v>
      </c>
      <c r="AG91" s="27">
        <f>'Stage 2_SMFL'!AG91</f>
        <v>0</v>
      </c>
      <c r="AH91" s="27">
        <f>'Stage 2_SMFL'!AH91</f>
        <v>0</v>
      </c>
      <c r="AI91" s="27">
        <f>'Stage 2_SMFL'!AI91</f>
        <v>0</v>
      </c>
      <c r="AJ91" s="27">
        <f>'Stage 2_SMFL'!AJ91</f>
        <v>0</v>
      </c>
      <c r="AK91" s="27">
        <f>'Stage 2_SMFL'!AK91</f>
        <v>0</v>
      </c>
      <c r="AL91" s="27">
        <f>'Stage 2_SMFL'!AL91</f>
        <v>0</v>
      </c>
      <c r="AM91" s="17"/>
      <c r="AN91" s="17"/>
      <c r="AO91" s="27" t="s">
        <v>9</v>
      </c>
      <c r="AP91" s="27">
        <f>'Stage 2_SMFL'!AP91</f>
        <v>0</v>
      </c>
      <c r="AQ91" s="27">
        <f>'Stage 2_SMFL'!AQ91</f>
        <v>39.93</v>
      </c>
      <c r="AR91" s="27">
        <f>'Stage 2_SMFL'!AR91</f>
        <v>0</v>
      </c>
      <c r="AS91" s="27">
        <f>'Stage 2_SMFL'!AS91</f>
        <v>0</v>
      </c>
      <c r="AT91" s="27">
        <f>'Stage 2_SMFL'!AT91</f>
        <v>0</v>
      </c>
      <c r="AU91" s="27">
        <f>'Stage 2_SMFL'!AU91</f>
        <v>0</v>
      </c>
      <c r="AV91" s="27">
        <f>'Stage 2_SMFL'!AV91</f>
        <v>0</v>
      </c>
      <c r="AW91" s="27">
        <f>'Stage 2_SMFL'!AW91</f>
        <v>0</v>
      </c>
      <c r="AX91" s="27">
        <f>'Stage 2_SMFL'!AX91</f>
        <v>0</v>
      </c>
      <c r="AY91" s="27">
        <f>'Stage 2_SMFL'!AY91</f>
        <v>0</v>
      </c>
      <c r="AZ91" s="27">
        <f>'Stage 2_SMFL'!AZ91</f>
        <v>0</v>
      </c>
      <c r="BA91" s="27">
        <f>'Stage 2_SMFL'!BA91</f>
        <v>18.809999999999999</v>
      </c>
      <c r="BB91" s="27">
        <f>'Stage 2_SMFL'!BB91</f>
        <v>0</v>
      </c>
      <c r="BC91" s="27">
        <f>'Stage 2_SMFL'!BC91</f>
        <v>0</v>
      </c>
      <c r="BD91" s="27">
        <f>'Stage 2_SMFL'!BD91</f>
        <v>0</v>
      </c>
      <c r="BE91" s="27">
        <f>'Stage 2_SMFL'!BE91</f>
        <v>0</v>
      </c>
      <c r="BF91" s="27">
        <f>'Stage 2_SMFL'!BF91</f>
        <v>0</v>
      </c>
      <c r="BG91" s="27">
        <f>'Stage 2_SMFL'!BG91</f>
        <v>0</v>
      </c>
      <c r="BH91" s="27">
        <f>'Stage 2_SMFL'!BH91</f>
        <v>0</v>
      </c>
      <c r="BI91" s="27">
        <f>'Stage 2_SMFL'!BI91</f>
        <v>0</v>
      </c>
      <c r="BJ91" s="27">
        <f>'Stage 2_SMFL'!BJ91</f>
        <v>0</v>
      </c>
      <c r="BK91" s="27">
        <f>'Stage 2_SMFL'!BK91</f>
        <v>3</v>
      </c>
      <c r="BL91" s="27">
        <f>'Stage 2_SMFL'!BL91</f>
        <v>0</v>
      </c>
      <c r="BM91" s="27">
        <f>'Stage 2_SMFL'!BM91</f>
        <v>0</v>
      </c>
      <c r="BN91" s="27">
        <f>'Stage 2_SMFL'!BN91</f>
        <v>0</v>
      </c>
      <c r="BO91" s="27">
        <f>'Stage 2_SMFL'!BO91</f>
        <v>0</v>
      </c>
      <c r="BP91" s="27">
        <f>'Stage 2_SMFL'!BP91</f>
        <v>0</v>
      </c>
      <c r="BQ91" s="27">
        <f>'Stage 2_SMFL'!BQ91</f>
        <v>0</v>
      </c>
      <c r="BR91" s="27">
        <f>'Stage 2_SMFL'!BR91</f>
        <v>0</v>
      </c>
      <c r="BS91" s="27">
        <f>'Stage 2_SMFL'!BS91</f>
        <v>0</v>
      </c>
    </row>
    <row r="92" spans="1:71" s="16" customFormat="1" x14ac:dyDescent="0.25">
      <c r="A92" s="23" t="s">
        <v>10</v>
      </c>
      <c r="B92" s="23">
        <f t="shared" ref="B92:B104" si="18">IF($D$5="P",SUM(AZ74:BB74),SUM(AZ74:BI74))</f>
        <v>115.89</v>
      </c>
      <c r="C92" s="23">
        <f t="shared" ref="C92:C104" si="19">IF($D$5="P",SUM(AP74:AR74),SUM(AP74:AY74))</f>
        <v>434.75</v>
      </c>
      <c r="D92" s="23">
        <f t="shared" ref="D92:D104" si="20">IF($D$5="P",$B$8*SUM(AP74:AR74)+$B$9*SUM(AP92:AR92),$B$8*SUM(AP74:AY74)+$B$9*SUM(AP92:AY92))</f>
        <v>138.27199999999999</v>
      </c>
      <c r="E92" s="31">
        <f t="shared" si="17"/>
        <v>8617.1110399999998</v>
      </c>
      <c r="H92" s="29" t="s">
        <v>10</v>
      </c>
      <c r="I92" s="27">
        <f>'Stage 2_SMFL'!I92</f>
        <v>11.21</v>
      </c>
      <c r="J92" s="27">
        <f>'Stage 2_SMFL'!J92</f>
        <v>0</v>
      </c>
      <c r="K92" s="27">
        <f>'Stage 2_SMFL'!K92</f>
        <v>0</v>
      </c>
      <c r="L92" s="27">
        <f>'Stage 2_SMFL'!L92</f>
        <v>0</v>
      </c>
      <c r="M92" s="27">
        <f>'Stage 2_SMFL'!M92</f>
        <v>0</v>
      </c>
      <c r="N92" s="27">
        <f>'Stage 2_SMFL'!N92</f>
        <v>0</v>
      </c>
      <c r="O92" s="27">
        <f>'Stage 2_SMFL'!O92</f>
        <v>0</v>
      </c>
      <c r="P92" s="27">
        <f>'Stage 2_SMFL'!P92</f>
        <v>0</v>
      </c>
      <c r="Q92" s="27">
        <f>'Stage 2_SMFL'!Q92</f>
        <v>0</v>
      </c>
      <c r="R92" s="27">
        <f>'Stage 2_SMFL'!R92</f>
        <v>0</v>
      </c>
      <c r="S92" s="27">
        <f>'Stage 2_SMFL'!S92</f>
        <v>11.21</v>
      </c>
      <c r="T92" s="27">
        <f>'Stage 2_SMFL'!T92</f>
        <v>0</v>
      </c>
      <c r="U92" s="27">
        <f>'Stage 2_SMFL'!U92</f>
        <v>0</v>
      </c>
      <c r="V92" s="27">
        <f>'Stage 2_SMFL'!V92</f>
        <v>0</v>
      </c>
      <c r="W92" s="27">
        <f>'Stage 2_SMFL'!W92</f>
        <v>0</v>
      </c>
      <c r="X92" s="27">
        <f>'Stage 2_SMFL'!X92</f>
        <v>0</v>
      </c>
      <c r="Y92" s="27">
        <f>'Stage 2_SMFL'!Y92</f>
        <v>0</v>
      </c>
      <c r="Z92" s="27">
        <f>'Stage 2_SMFL'!Z92</f>
        <v>0</v>
      </c>
      <c r="AA92" s="27">
        <f>'Stage 2_SMFL'!AA92</f>
        <v>0</v>
      </c>
      <c r="AB92" s="27">
        <f>'Stage 2_SMFL'!AB92</f>
        <v>0</v>
      </c>
      <c r="AC92" s="27">
        <f>'Stage 2_SMFL'!AC92</f>
        <v>1</v>
      </c>
      <c r="AD92" s="27">
        <f>'Stage 2_SMFL'!AD92</f>
        <v>0</v>
      </c>
      <c r="AE92" s="27">
        <f>'Stage 2_SMFL'!AE92</f>
        <v>0</v>
      </c>
      <c r="AF92" s="27">
        <f>'Stage 2_SMFL'!AF92</f>
        <v>0</v>
      </c>
      <c r="AG92" s="27">
        <f>'Stage 2_SMFL'!AG92</f>
        <v>0</v>
      </c>
      <c r="AH92" s="27">
        <f>'Stage 2_SMFL'!AH92</f>
        <v>0</v>
      </c>
      <c r="AI92" s="27">
        <f>'Stage 2_SMFL'!AI92</f>
        <v>0</v>
      </c>
      <c r="AJ92" s="27">
        <f>'Stage 2_SMFL'!AJ92</f>
        <v>0</v>
      </c>
      <c r="AK92" s="27">
        <f>'Stage 2_SMFL'!AK92</f>
        <v>0</v>
      </c>
      <c r="AL92" s="27">
        <f>'Stage 2_SMFL'!AL92</f>
        <v>0</v>
      </c>
      <c r="AM92" s="17"/>
      <c r="AN92" s="17"/>
      <c r="AO92" s="29" t="s">
        <v>10</v>
      </c>
      <c r="AP92" s="27">
        <f>'Stage 2_SMFL'!AP92</f>
        <v>11.21</v>
      </c>
      <c r="AQ92" s="27">
        <f>'Stage 2_SMFL'!AQ92</f>
        <v>0</v>
      </c>
      <c r="AR92" s="27">
        <f>'Stage 2_SMFL'!AR92</f>
        <v>0</v>
      </c>
      <c r="AS92" s="27">
        <f>'Stage 2_SMFL'!AS92</f>
        <v>0</v>
      </c>
      <c r="AT92" s="27">
        <f>'Stage 2_SMFL'!AT92</f>
        <v>0</v>
      </c>
      <c r="AU92" s="27">
        <f>'Stage 2_SMFL'!AU92</f>
        <v>0</v>
      </c>
      <c r="AV92" s="27">
        <f>'Stage 2_SMFL'!AV92</f>
        <v>0</v>
      </c>
      <c r="AW92" s="27">
        <f>'Stage 2_SMFL'!AW92</f>
        <v>0</v>
      </c>
      <c r="AX92" s="27">
        <f>'Stage 2_SMFL'!AX92</f>
        <v>0</v>
      </c>
      <c r="AY92" s="27">
        <f>'Stage 2_SMFL'!AY92</f>
        <v>0</v>
      </c>
      <c r="AZ92" s="27">
        <f>'Stage 2_SMFL'!AZ92</f>
        <v>11.21</v>
      </c>
      <c r="BA92" s="27">
        <f>'Stage 2_SMFL'!BA92</f>
        <v>0</v>
      </c>
      <c r="BB92" s="27">
        <f>'Stage 2_SMFL'!BB92</f>
        <v>0</v>
      </c>
      <c r="BC92" s="27">
        <f>'Stage 2_SMFL'!BC92</f>
        <v>0</v>
      </c>
      <c r="BD92" s="27">
        <f>'Stage 2_SMFL'!BD92</f>
        <v>0</v>
      </c>
      <c r="BE92" s="27">
        <f>'Stage 2_SMFL'!BE92</f>
        <v>0</v>
      </c>
      <c r="BF92" s="27">
        <f>'Stage 2_SMFL'!BF92</f>
        <v>0</v>
      </c>
      <c r="BG92" s="27">
        <f>'Stage 2_SMFL'!BG92</f>
        <v>0</v>
      </c>
      <c r="BH92" s="27">
        <f>'Stage 2_SMFL'!BH92</f>
        <v>0</v>
      </c>
      <c r="BI92" s="27">
        <f>'Stage 2_SMFL'!BI92</f>
        <v>0</v>
      </c>
      <c r="BJ92" s="27">
        <f>'Stage 2_SMFL'!BJ92</f>
        <v>1</v>
      </c>
      <c r="BK92" s="27">
        <f>'Stage 2_SMFL'!BK92</f>
        <v>0</v>
      </c>
      <c r="BL92" s="27">
        <f>'Stage 2_SMFL'!BL92</f>
        <v>0</v>
      </c>
      <c r="BM92" s="27">
        <f>'Stage 2_SMFL'!BM92</f>
        <v>0</v>
      </c>
      <c r="BN92" s="27">
        <f>'Stage 2_SMFL'!BN92</f>
        <v>0</v>
      </c>
      <c r="BO92" s="27">
        <f>'Stage 2_SMFL'!BO92</f>
        <v>0</v>
      </c>
      <c r="BP92" s="27">
        <f>'Stage 2_SMFL'!BP92</f>
        <v>0</v>
      </c>
      <c r="BQ92" s="27">
        <f>'Stage 2_SMFL'!BQ92</f>
        <v>0</v>
      </c>
      <c r="BR92" s="27">
        <f>'Stage 2_SMFL'!BR92</f>
        <v>0</v>
      </c>
      <c r="BS92" s="27">
        <f>'Stage 2_SMFL'!BS92</f>
        <v>0</v>
      </c>
    </row>
    <row r="93" spans="1:71" s="16" customFormat="1" x14ac:dyDescent="0.25">
      <c r="A93" s="23" t="s">
        <v>11</v>
      </c>
      <c r="B93" s="23">
        <f t="shared" si="18"/>
        <v>152.1</v>
      </c>
      <c r="C93" s="23">
        <f t="shared" si="19"/>
        <v>536.5</v>
      </c>
      <c r="D93" s="23">
        <f t="shared" si="20"/>
        <v>188.60699999999997</v>
      </c>
      <c r="E93" s="31">
        <f t="shared" si="17"/>
        <v>11753.988239999999</v>
      </c>
      <c r="H93" s="29" t="s">
        <v>11</v>
      </c>
      <c r="I93" s="27">
        <f>'Stage 2_SMFL'!I93</f>
        <v>0</v>
      </c>
      <c r="J93" s="27">
        <f>'Stage 2_SMFL'!J93</f>
        <v>0</v>
      </c>
      <c r="K93" s="27">
        <f>'Stage 2_SMFL'!K93</f>
        <v>0</v>
      </c>
      <c r="L93" s="27">
        <f>'Stage 2_SMFL'!L93</f>
        <v>0</v>
      </c>
      <c r="M93" s="27">
        <f>'Stage 2_SMFL'!M93</f>
        <v>0</v>
      </c>
      <c r="N93" s="27">
        <f>'Stage 2_SMFL'!N93</f>
        <v>0</v>
      </c>
      <c r="O93" s="27">
        <f>'Stage 2_SMFL'!O93</f>
        <v>0</v>
      </c>
      <c r="P93" s="27">
        <f>'Stage 2_SMFL'!P93</f>
        <v>0</v>
      </c>
      <c r="Q93" s="27">
        <f>'Stage 2_SMFL'!Q93</f>
        <v>0</v>
      </c>
      <c r="R93" s="27">
        <f>'Stage 2_SMFL'!R93</f>
        <v>0</v>
      </c>
      <c r="S93" s="27">
        <f>'Stage 2_SMFL'!S93</f>
        <v>0</v>
      </c>
      <c r="T93" s="27">
        <f>'Stage 2_SMFL'!T93</f>
        <v>0</v>
      </c>
      <c r="U93" s="27">
        <f>'Stage 2_SMFL'!U93</f>
        <v>0</v>
      </c>
      <c r="V93" s="27">
        <f>'Stage 2_SMFL'!V93</f>
        <v>0</v>
      </c>
      <c r="W93" s="27">
        <f>'Stage 2_SMFL'!W93</f>
        <v>0</v>
      </c>
      <c r="X93" s="27">
        <f>'Stage 2_SMFL'!X93</f>
        <v>0</v>
      </c>
      <c r="Y93" s="27">
        <f>'Stage 2_SMFL'!Y93</f>
        <v>0</v>
      </c>
      <c r="Z93" s="27">
        <f>'Stage 2_SMFL'!Z93</f>
        <v>0</v>
      </c>
      <c r="AA93" s="27">
        <f>'Stage 2_SMFL'!AA93</f>
        <v>0</v>
      </c>
      <c r="AB93" s="27">
        <f>'Stage 2_SMFL'!AB93</f>
        <v>0</v>
      </c>
      <c r="AC93" s="27">
        <f>'Stage 2_SMFL'!AC93</f>
        <v>0</v>
      </c>
      <c r="AD93" s="27">
        <f>'Stage 2_SMFL'!AD93</f>
        <v>0</v>
      </c>
      <c r="AE93" s="27">
        <f>'Stage 2_SMFL'!AE93</f>
        <v>0</v>
      </c>
      <c r="AF93" s="27">
        <f>'Stage 2_SMFL'!AF93</f>
        <v>0</v>
      </c>
      <c r="AG93" s="27">
        <f>'Stage 2_SMFL'!AG93</f>
        <v>0</v>
      </c>
      <c r="AH93" s="27">
        <f>'Stage 2_SMFL'!AH93</f>
        <v>0</v>
      </c>
      <c r="AI93" s="27">
        <f>'Stage 2_SMFL'!AI93</f>
        <v>0</v>
      </c>
      <c r="AJ93" s="27">
        <f>'Stage 2_SMFL'!AJ93</f>
        <v>0</v>
      </c>
      <c r="AK93" s="27">
        <f>'Stage 2_SMFL'!AK93</f>
        <v>0</v>
      </c>
      <c r="AL93" s="27">
        <f>'Stage 2_SMFL'!AL93</f>
        <v>0</v>
      </c>
      <c r="AM93" s="17"/>
      <c r="AN93" s="17"/>
      <c r="AO93" s="29" t="s">
        <v>11</v>
      </c>
      <c r="AP93" s="27">
        <f>'Stage 2_SMFL'!AP93</f>
        <v>39.51</v>
      </c>
      <c r="AQ93" s="27">
        <f>'Stage 2_SMFL'!AQ93</f>
        <v>0</v>
      </c>
      <c r="AR93" s="27">
        <f>'Stage 2_SMFL'!AR93</f>
        <v>0</v>
      </c>
      <c r="AS93" s="27">
        <f>'Stage 2_SMFL'!AS93</f>
        <v>0</v>
      </c>
      <c r="AT93" s="27">
        <f>'Stage 2_SMFL'!AT93</f>
        <v>0</v>
      </c>
      <c r="AU93" s="27">
        <f>'Stage 2_SMFL'!AU93</f>
        <v>0</v>
      </c>
      <c r="AV93" s="27">
        <f>'Stage 2_SMFL'!AV93</f>
        <v>0</v>
      </c>
      <c r="AW93" s="27">
        <f>'Stage 2_SMFL'!AW93</f>
        <v>0</v>
      </c>
      <c r="AX93" s="27">
        <f>'Stage 2_SMFL'!AX93</f>
        <v>0</v>
      </c>
      <c r="AY93" s="27">
        <f>'Stage 2_SMFL'!AY93</f>
        <v>0</v>
      </c>
      <c r="AZ93" s="27">
        <f>'Stage 2_SMFL'!AZ93</f>
        <v>19.38</v>
      </c>
      <c r="BA93" s="27">
        <f>'Stage 2_SMFL'!BA93</f>
        <v>0</v>
      </c>
      <c r="BB93" s="27">
        <f>'Stage 2_SMFL'!BB93</f>
        <v>0</v>
      </c>
      <c r="BC93" s="27">
        <f>'Stage 2_SMFL'!BC93</f>
        <v>0</v>
      </c>
      <c r="BD93" s="27">
        <f>'Stage 2_SMFL'!BD93</f>
        <v>0</v>
      </c>
      <c r="BE93" s="27">
        <f>'Stage 2_SMFL'!BE93</f>
        <v>0</v>
      </c>
      <c r="BF93" s="27">
        <f>'Stage 2_SMFL'!BF93</f>
        <v>0</v>
      </c>
      <c r="BG93" s="27">
        <f>'Stage 2_SMFL'!BG93</f>
        <v>0</v>
      </c>
      <c r="BH93" s="27">
        <f>'Stage 2_SMFL'!BH93</f>
        <v>0</v>
      </c>
      <c r="BI93" s="27">
        <f>'Stage 2_SMFL'!BI93</f>
        <v>0</v>
      </c>
      <c r="BJ93" s="27">
        <f>'Stage 2_SMFL'!BJ93</f>
        <v>3</v>
      </c>
      <c r="BK93" s="27">
        <f>'Stage 2_SMFL'!BK93</f>
        <v>0</v>
      </c>
      <c r="BL93" s="27">
        <f>'Stage 2_SMFL'!BL93</f>
        <v>0</v>
      </c>
      <c r="BM93" s="27">
        <f>'Stage 2_SMFL'!BM93</f>
        <v>0</v>
      </c>
      <c r="BN93" s="27">
        <f>'Stage 2_SMFL'!BN93</f>
        <v>0</v>
      </c>
      <c r="BO93" s="27">
        <f>'Stage 2_SMFL'!BO93</f>
        <v>0</v>
      </c>
      <c r="BP93" s="27">
        <f>'Stage 2_SMFL'!BP93</f>
        <v>0</v>
      </c>
      <c r="BQ93" s="27">
        <f>'Stage 2_SMFL'!BQ93</f>
        <v>0</v>
      </c>
      <c r="BR93" s="27">
        <f>'Stage 2_SMFL'!BR93</f>
        <v>0</v>
      </c>
      <c r="BS93" s="27">
        <f>'Stage 2_SMFL'!BS93</f>
        <v>0</v>
      </c>
    </row>
    <row r="94" spans="1:71" s="16" customFormat="1" x14ac:dyDescent="0.25">
      <c r="A94" s="23" t="s">
        <v>12</v>
      </c>
      <c r="B94" s="23">
        <f t="shared" si="18"/>
        <v>1.75</v>
      </c>
      <c r="C94" s="23">
        <f t="shared" si="19"/>
        <v>1.75</v>
      </c>
      <c r="D94" s="23">
        <f t="shared" si="20"/>
        <v>0.52500000000000002</v>
      </c>
      <c r="E94" s="31">
        <f t="shared" si="17"/>
        <v>32.718000000000004</v>
      </c>
      <c r="F94" s="82"/>
      <c r="G94" s="82"/>
      <c r="H94" s="29" t="s">
        <v>12</v>
      </c>
      <c r="I94" s="29">
        <v>0</v>
      </c>
      <c r="J94" s="29">
        <v>0</v>
      </c>
      <c r="K94" s="29">
        <v>0</v>
      </c>
      <c r="L94" s="29">
        <v>0</v>
      </c>
      <c r="M94" s="29">
        <v>0</v>
      </c>
      <c r="N94" s="29">
        <v>0</v>
      </c>
      <c r="O94" s="29">
        <v>0</v>
      </c>
      <c r="P94" s="29">
        <v>0</v>
      </c>
      <c r="Q94" s="29">
        <v>0</v>
      </c>
      <c r="R94" s="29">
        <v>0</v>
      </c>
      <c r="S94" s="29">
        <v>0</v>
      </c>
      <c r="T94" s="29">
        <v>0</v>
      </c>
      <c r="U94" s="29">
        <v>0</v>
      </c>
      <c r="V94" s="29">
        <v>0</v>
      </c>
      <c r="W94" s="29">
        <v>0</v>
      </c>
      <c r="X94" s="29">
        <v>0</v>
      </c>
      <c r="Y94" s="29">
        <v>0</v>
      </c>
      <c r="Z94" s="29">
        <v>0</v>
      </c>
      <c r="AA94" s="29">
        <v>0</v>
      </c>
      <c r="AB94" s="29">
        <v>0</v>
      </c>
      <c r="AC94" s="29">
        <v>0</v>
      </c>
      <c r="AD94" s="29">
        <v>0</v>
      </c>
      <c r="AE94" s="29">
        <v>0</v>
      </c>
      <c r="AF94" s="29">
        <v>0</v>
      </c>
      <c r="AG94" s="29">
        <v>0</v>
      </c>
      <c r="AH94" s="29">
        <v>0</v>
      </c>
      <c r="AI94" s="29">
        <v>0</v>
      </c>
      <c r="AJ94" s="29">
        <v>0</v>
      </c>
      <c r="AK94" s="29">
        <v>0</v>
      </c>
      <c r="AL94" s="29">
        <v>0</v>
      </c>
      <c r="AM94" s="17"/>
      <c r="AN94" s="17"/>
      <c r="AO94" s="29" t="s">
        <v>12</v>
      </c>
      <c r="AP94" s="29">
        <v>0</v>
      </c>
      <c r="AQ94" s="29">
        <v>0</v>
      </c>
      <c r="AR94" s="29">
        <v>0</v>
      </c>
      <c r="AS94" s="29">
        <v>0</v>
      </c>
      <c r="AT94" s="29">
        <v>0</v>
      </c>
      <c r="AU94" s="29">
        <v>0</v>
      </c>
      <c r="AV94" s="29">
        <v>0</v>
      </c>
      <c r="AW94" s="29">
        <v>0</v>
      </c>
      <c r="AX94" s="29">
        <v>0</v>
      </c>
      <c r="AY94" s="29">
        <v>0</v>
      </c>
      <c r="AZ94" s="29">
        <v>0</v>
      </c>
      <c r="BA94" s="29">
        <v>0</v>
      </c>
      <c r="BB94" s="29">
        <v>0</v>
      </c>
      <c r="BC94" s="29">
        <v>0</v>
      </c>
      <c r="BD94" s="29">
        <v>0</v>
      </c>
      <c r="BE94" s="29">
        <v>0</v>
      </c>
      <c r="BF94" s="29">
        <v>0</v>
      </c>
      <c r="BG94" s="29">
        <v>0</v>
      </c>
      <c r="BH94" s="29">
        <v>0</v>
      </c>
      <c r="BI94" s="29">
        <v>0</v>
      </c>
      <c r="BJ94" s="29">
        <v>0</v>
      </c>
      <c r="BK94" s="29">
        <v>0</v>
      </c>
      <c r="BL94" s="29">
        <v>0</v>
      </c>
      <c r="BM94" s="29">
        <v>0</v>
      </c>
      <c r="BN94" s="29">
        <v>0</v>
      </c>
      <c r="BO94" s="29">
        <v>0</v>
      </c>
      <c r="BP94" s="29">
        <v>0</v>
      </c>
      <c r="BQ94" s="29">
        <v>0</v>
      </c>
      <c r="BR94" s="29">
        <v>0</v>
      </c>
      <c r="BS94" s="29">
        <v>0</v>
      </c>
    </row>
    <row r="95" spans="1:71" s="16" customFormat="1" x14ac:dyDescent="0.25">
      <c r="A95" s="23" t="s">
        <v>13</v>
      </c>
      <c r="B95" s="23">
        <f t="shared" si="18"/>
        <v>7.6199999999999992</v>
      </c>
      <c r="C95" s="23">
        <f t="shared" si="19"/>
        <v>7.6199999999999992</v>
      </c>
      <c r="D95" s="23">
        <f t="shared" si="20"/>
        <v>2.2859999999999996</v>
      </c>
      <c r="E95" s="23">
        <f t="shared" si="17"/>
        <v>142.46351999999999</v>
      </c>
      <c r="F95" s="82"/>
      <c r="G95" s="82"/>
      <c r="H95" s="29" t="s">
        <v>13</v>
      </c>
      <c r="I95" s="29">
        <v>0</v>
      </c>
      <c r="J95" s="29">
        <v>0</v>
      </c>
      <c r="K95" s="29">
        <v>0</v>
      </c>
      <c r="L95" s="29">
        <v>0</v>
      </c>
      <c r="M95" s="29">
        <v>0</v>
      </c>
      <c r="N95" s="29">
        <v>0</v>
      </c>
      <c r="O95" s="29">
        <v>0</v>
      </c>
      <c r="P95" s="29">
        <v>0</v>
      </c>
      <c r="Q95" s="29">
        <v>0</v>
      </c>
      <c r="R95" s="29">
        <v>0</v>
      </c>
      <c r="S95" s="29">
        <v>0</v>
      </c>
      <c r="T95" s="29">
        <v>0</v>
      </c>
      <c r="U95" s="29">
        <v>0</v>
      </c>
      <c r="V95" s="29">
        <v>0</v>
      </c>
      <c r="W95" s="29">
        <v>0</v>
      </c>
      <c r="X95" s="29">
        <v>0</v>
      </c>
      <c r="Y95" s="29">
        <v>0</v>
      </c>
      <c r="Z95" s="29">
        <v>0</v>
      </c>
      <c r="AA95" s="29">
        <v>0</v>
      </c>
      <c r="AB95" s="29">
        <v>0</v>
      </c>
      <c r="AC95" s="29">
        <v>0</v>
      </c>
      <c r="AD95" s="29">
        <v>0</v>
      </c>
      <c r="AE95" s="29">
        <v>0</v>
      </c>
      <c r="AF95" s="29">
        <v>0</v>
      </c>
      <c r="AG95" s="29">
        <v>0</v>
      </c>
      <c r="AH95" s="29">
        <v>0</v>
      </c>
      <c r="AI95" s="29">
        <v>0</v>
      </c>
      <c r="AJ95" s="29">
        <v>0</v>
      </c>
      <c r="AK95" s="29">
        <v>0</v>
      </c>
      <c r="AL95" s="29">
        <v>0</v>
      </c>
      <c r="AM95" s="17"/>
      <c r="AN95" s="17"/>
      <c r="AO95" s="29" t="s">
        <v>13</v>
      </c>
      <c r="AP95" s="29">
        <v>0</v>
      </c>
      <c r="AQ95" s="29">
        <v>0</v>
      </c>
      <c r="AR95" s="29">
        <v>0</v>
      </c>
      <c r="AS95" s="29">
        <v>0</v>
      </c>
      <c r="AT95" s="29">
        <v>0</v>
      </c>
      <c r="AU95" s="29">
        <v>0</v>
      </c>
      <c r="AV95" s="29">
        <v>0</v>
      </c>
      <c r="AW95" s="29">
        <v>0</v>
      </c>
      <c r="AX95" s="29">
        <v>0</v>
      </c>
      <c r="AY95" s="29">
        <v>0</v>
      </c>
      <c r="AZ95" s="29">
        <v>0</v>
      </c>
      <c r="BA95" s="29">
        <v>0</v>
      </c>
      <c r="BB95" s="29">
        <v>0</v>
      </c>
      <c r="BC95" s="29">
        <v>0</v>
      </c>
      <c r="BD95" s="29">
        <v>0</v>
      </c>
      <c r="BE95" s="29">
        <v>0</v>
      </c>
      <c r="BF95" s="29">
        <v>0</v>
      </c>
      <c r="BG95" s="29">
        <v>0</v>
      </c>
      <c r="BH95" s="29">
        <v>0</v>
      </c>
      <c r="BI95" s="29">
        <v>0</v>
      </c>
      <c r="BJ95" s="29">
        <v>0</v>
      </c>
      <c r="BK95" s="29">
        <v>0</v>
      </c>
      <c r="BL95" s="29">
        <v>0</v>
      </c>
      <c r="BM95" s="29">
        <v>0</v>
      </c>
      <c r="BN95" s="29">
        <v>0</v>
      </c>
      <c r="BO95" s="29">
        <v>0</v>
      </c>
      <c r="BP95" s="29">
        <v>0</v>
      </c>
      <c r="BQ95" s="29">
        <v>0</v>
      </c>
      <c r="BR95" s="29">
        <v>0</v>
      </c>
      <c r="BS95" s="29">
        <v>0</v>
      </c>
    </row>
    <row r="96" spans="1:71" s="16" customFormat="1" x14ac:dyDescent="0.25">
      <c r="A96" s="23" t="s">
        <v>52</v>
      </c>
      <c r="B96" s="23">
        <f t="shared" si="18"/>
        <v>12.510000000000002</v>
      </c>
      <c r="C96" s="23">
        <f t="shared" si="19"/>
        <v>12.510000000000002</v>
      </c>
      <c r="D96" s="23">
        <f t="shared" si="20"/>
        <v>3.7530000000000001</v>
      </c>
      <c r="E96" s="23">
        <f t="shared" si="17"/>
        <v>233.88696000000002</v>
      </c>
      <c r="F96" s="82"/>
      <c r="G96" s="82"/>
      <c r="H96" s="29" t="s">
        <v>52</v>
      </c>
      <c r="I96" s="29">
        <v>0</v>
      </c>
      <c r="J96" s="29">
        <v>0</v>
      </c>
      <c r="K96" s="29">
        <v>0</v>
      </c>
      <c r="L96" s="29">
        <v>0</v>
      </c>
      <c r="M96" s="29">
        <v>0</v>
      </c>
      <c r="N96" s="29">
        <v>0</v>
      </c>
      <c r="O96" s="29">
        <v>0</v>
      </c>
      <c r="P96" s="29">
        <v>0</v>
      </c>
      <c r="Q96" s="29">
        <v>0</v>
      </c>
      <c r="R96" s="29">
        <v>0</v>
      </c>
      <c r="S96" s="29">
        <v>0</v>
      </c>
      <c r="T96" s="29">
        <v>0</v>
      </c>
      <c r="U96" s="29">
        <v>0</v>
      </c>
      <c r="V96" s="29">
        <v>0</v>
      </c>
      <c r="W96" s="29">
        <v>0</v>
      </c>
      <c r="X96" s="29">
        <v>0</v>
      </c>
      <c r="Y96" s="29">
        <v>0</v>
      </c>
      <c r="Z96" s="29">
        <v>0</v>
      </c>
      <c r="AA96" s="29">
        <v>0</v>
      </c>
      <c r="AB96" s="29">
        <v>0</v>
      </c>
      <c r="AC96" s="29">
        <v>0</v>
      </c>
      <c r="AD96" s="29">
        <v>0</v>
      </c>
      <c r="AE96" s="29">
        <v>0</v>
      </c>
      <c r="AF96" s="29">
        <v>0</v>
      </c>
      <c r="AG96" s="29">
        <v>0</v>
      </c>
      <c r="AH96" s="29">
        <v>0</v>
      </c>
      <c r="AI96" s="29">
        <v>0</v>
      </c>
      <c r="AJ96" s="29">
        <v>0</v>
      </c>
      <c r="AK96" s="29">
        <v>0</v>
      </c>
      <c r="AL96" s="29">
        <v>0</v>
      </c>
      <c r="AM96" s="17"/>
      <c r="AN96" s="17"/>
      <c r="AO96" s="29" t="s">
        <v>52</v>
      </c>
      <c r="AP96" s="29">
        <v>0</v>
      </c>
      <c r="AQ96" s="29">
        <v>0</v>
      </c>
      <c r="AR96" s="29">
        <v>0</v>
      </c>
      <c r="AS96" s="29">
        <v>0</v>
      </c>
      <c r="AT96" s="29">
        <v>0</v>
      </c>
      <c r="AU96" s="29">
        <v>0</v>
      </c>
      <c r="AV96" s="29">
        <v>0</v>
      </c>
      <c r="AW96" s="29">
        <v>0</v>
      </c>
      <c r="AX96" s="29">
        <v>0</v>
      </c>
      <c r="AY96" s="29">
        <v>0</v>
      </c>
      <c r="AZ96" s="29">
        <v>0</v>
      </c>
      <c r="BA96" s="29">
        <v>0</v>
      </c>
      <c r="BB96" s="29">
        <v>0</v>
      </c>
      <c r="BC96" s="29">
        <v>0</v>
      </c>
      <c r="BD96" s="29">
        <v>0</v>
      </c>
      <c r="BE96" s="29">
        <v>0</v>
      </c>
      <c r="BF96" s="29">
        <v>0</v>
      </c>
      <c r="BG96" s="29">
        <v>0</v>
      </c>
      <c r="BH96" s="29">
        <v>0</v>
      </c>
      <c r="BI96" s="29">
        <v>0</v>
      </c>
      <c r="BJ96" s="29">
        <v>0</v>
      </c>
      <c r="BK96" s="29">
        <v>0</v>
      </c>
      <c r="BL96" s="29">
        <v>0</v>
      </c>
      <c r="BM96" s="29">
        <v>0</v>
      </c>
      <c r="BN96" s="29">
        <v>0</v>
      </c>
      <c r="BO96" s="29">
        <v>0</v>
      </c>
      <c r="BP96" s="29">
        <v>0</v>
      </c>
      <c r="BQ96" s="29">
        <v>0</v>
      </c>
      <c r="BR96" s="29">
        <v>0</v>
      </c>
      <c r="BS96" s="29">
        <v>0</v>
      </c>
    </row>
    <row r="97" spans="1:71" s="16" customFormat="1" x14ac:dyDescent="0.25">
      <c r="A97" s="23" t="s">
        <v>14</v>
      </c>
      <c r="B97" s="23">
        <f t="shared" si="18"/>
        <v>19.91</v>
      </c>
      <c r="C97" s="23">
        <f t="shared" si="19"/>
        <v>26.630000000000003</v>
      </c>
      <c r="D97" s="23">
        <f t="shared" si="20"/>
        <v>7.9890000000000008</v>
      </c>
      <c r="E97" s="23">
        <f t="shared" si="17"/>
        <v>497.87448000000006</v>
      </c>
      <c r="F97" s="82"/>
      <c r="G97" s="82"/>
      <c r="H97" s="29" t="s">
        <v>14</v>
      </c>
      <c r="I97" s="29">
        <v>0</v>
      </c>
      <c r="J97" s="29">
        <v>0</v>
      </c>
      <c r="K97" s="29">
        <v>0</v>
      </c>
      <c r="L97" s="29">
        <v>0</v>
      </c>
      <c r="M97" s="29">
        <v>0</v>
      </c>
      <c r="N97" s="29">
        <v>0</v>
      </c>
      <c r="O97" s="29">
        <v>0</v>
      </c>
      <c r="P97" s="29">
        <v>0</v>
      </c>
      <c r="Q97" s="29">
        <v>0</v>
      </c>
      <c r="R97" s="29">
        <v>0</v>
      </c>
      <c r="S97" s="29">
        <v>0</v>
      </c>
      <c r="T97" s="29">
        <v>0</v>
      </c>
      <c r="U97" s="29">
        <v>0</v>
      </c>
      <c r="V97" s="29">
        <v>0</v>
      </c>
      <c r="W97" s="29">
        <v>0</v>
      </c>
      <c r="X97" s="29">
        <v>0</v>
      </c>
      <c r="Y97" s="29">
        <v>0</v>
      </c>
      <c r="Z97" s="29">
        <v>0</v>
      </c>
      <c r="AA97" s="29">
        <v>0</v>
      </c>
      <c r="AB97" s="29">
        <v>0</v>
      </c>
      <c r="AC97" s="29">
        <v>0</v>
      </c>
      <c r="AD97" s="29">
        <v>0</v>
      </c>
      <c r="AE97" s="29">
        <v>0</v>
      </c>
      <c r="AF97" s="29">
        <v>0</v>
      </c>
      <c r="AG97" s="29">
        <v>0</v>
      </c>
      <c r="AH97" s="29">
        <v>0</v>
      </c>
      <c r="AI97" s="29">
        <v>0</v>
      </c>
      <c r="AJ97" s="29">
        <v>0</v>
      </c>
      <c r="AK97" s="29">
        <v>0</v>
      </c>
      <c r="AL97" s="29">
        <v>0</v>
      </c>
      <c r="AM97" s="17"/>
      <c r="AN97" s="17"/>
      <c r="AO97" s="29" t="s">
        <v>14</v>
      </c>
      <c r="AP97" s="29">
        <v>0</v>
      </c>
      <c r="AQ97" s="29">
        <v>0</v>
      </c>
      <c r="AR97" s="29">
        <v>0</v>
      </c>
      <c r="AS97" s="29">
        <v>0</v>
      </c>
      <c r="AT97" s="29">
        <v>0</v>
      </c>
      <c r="AU97" s="29">
        <v>0</v>
      </c>
      <c r="AV97" s="29">
        <v>0</v>
      </c>
      <c r="AW97" s="29">
        <v>0</v>
      </c>
      <c r="AX97" s="29">
        <v>0</v>
      </c>
      <c r="AY97" s="29">
        <v>0</v>
      </c>
      <c r="AZ97" s="29">
        <v>0</v>
      </c>
      <c r="BA97" s="29">
        <v>0</v>
      </c>
      <c r="BB97" s="29">
        <v>0</v>
      </c>
      <c r="BC97" s="29">
        <v>0</v>
      </c>
      <c r="BD97" s="29">
        <v>0</v>
      </c>
      <c r="BE97" s="29">
        <v>0</v>
      </c>
      <c r="BF97" s="29">
        <v>0</v>
      </c>
      <c r="BG97" s="29">
        <v>0</v>
      </c>
      <c r="BH97" s="29">
        <v>0</v>
      </c>
      <c r="BI97" s="29">
        <v>0</v>
      </c>
      <c r="BJ97" s="29">
        <v>0</v>
      </c>
      <c r="BK97" s="29">
        <v>0</v>
      </c>
      <c r="BL97" s="29">
        <v>0</v>
      </c>
      <c r="BM97" s="29">
        <v>0</v>
      </c>
      <c r="BN97" s="29">
        <v>0</v>
      </c>
      <c r="BO97" s="29">
        <v>0</v>
      </c>
      <c r="BP97" s="29">
        <v>0</v>
      </c>
      <c r="BQ97" s="29">
        <v>0</v>
      </c>
      <c r="BR97" s="29">
        <v>0</v>
      </c>
      <c r="BS97" s="29">
        <v>0</v>
      </c>
    </row>
    <row r="98" spans="1:71" s="16" customFormat="1" x14ac:dyDescent="0.25">
      <c r="A98" s="23" t="s">
        <v>15</v>
      </c>
      <c r="B98" s="23">
        <f t="shared" si="18"/>
        <v>30.59</v>
      </c>
      <c r="C98" s="23">
        <f t="shared" si="19"/>
        <v>59.17</v>
      </c>
      <c r="D98" s="23">
        <f t="shared" si="20"/>
        <v>17.751000000000001</v>
      </c>
      <c r="E98" s="23">
        <f t="shared" si="17"/>
        <v>1106.2423200000001</v>
      </c>
      <c r="F98" s="82"/>
      <c r="G98" s="82"/>
      <c r="H98" s="29" t="s">
        <v>15</v>
      </c>
      <c r="I98" s="29">
        <v>0</v>
      </c>
      <c r="J98" s="29">
        <v>0</v>
      </c>
      <c r="K98" s="29">
        <v>0</v>
      </c>
      <c r="L98" s="29">
        <v>0</v>
      </c>
      <c r="M98" s="29">
        <v>0</v>
      </c>
      <c r="N98" s="29">
        <v>0</v>
      </c>
      <c r="O98" s="29">
        <v>0</v>
      </c>
      <c r="P98" s="29">
        <v>0</v>
      </c>
      <c r="Q98" s="29">
        <v>0</v>
      </c>
      <c r="R98" s="29">
        <v>0</v>
      </c>
      <c r="S98" s="29">
        <v>0</v>
      </c>
      <c r="T98" s="29">
        <v>0</v>
      </c>
      <c r="U98" s="29">
        <v>0</v>
      </c>
      <c r="V98" s="29">
        <v>0</v>
      </c>
      <c r="W98" s="29">
        <v>0</v>
      </c>
      <c r="X98" s="29">
        <v>0</v>
      </c>
      <c r="Y98" s="29">
        <v>0</v>
      </c>
      <c r="Z98" s="29">
        <v>0</v>
      </c>
      <c r="AA98" s="29">
        <v>0</v>
      </c>
      <c r="AB98" s="29">
        <v>0</v>
      </c>
      <c r="AC98" s="29">
        <v>0</v>
      </c>
      <c r="AD98" s="29">
        <v>0</v>
      </c>
      <c r="AE98" s="29">
        <v>0</v>
      </c>
      <c r="AF98" s="29">
        <v>0</v>
      </c>
      <c r="AG98" s="29">
        <v>0</v>
      </c>
      <c r="AH98" s="29">
        <v>0</v>
      </c>
      <c r="AI98" s="29">
        <v>0</v>
      </c>
      <c r="AJ98" s="29">
        <v>0</v>
      </c>
      <c r="AK98" s="29">
        <v>0</v>
      </c>
      <c r="AL98" s="29">
        <v>0</v>
      </c>
      <c r="AM98" s="17"/>
      <c r="AN98" s="17"/>
      <c r="AO98" s="29" t="s">
        <v>15</v>
      </c>
      <c r="AP98" s="29">
        <v>0</v>
      </c>
      <c r="AQ98" s="29">
        <v>0</v>
      </c>
      <c r="AR98" s="29">
        <v>0</v>
      </c>
      <c r="AS98" s="29">
        <v>0</v>
      </c>
      <c r="AT98" s="29">
        <v>0</v>
      </c>
      <c r="AU98" s="29">
        <v>0</v>
      </c>
      <c r="AV98" s="29">
        <v>0</v>
      </c>
      <c r="AW98" s="29">
        <v>0</v>
      </c>
      <c r="AX98" s="29">
        <v>0</v>
      </c>
      <c r="AY98" s="29">
        <v>0</v>
      </c>
      <c r="AZ98" s="29">
        <v>0</v>
      </c>
      <c r="BA98" s="29">
        <v>0</v>
      </c>
      <c r="BB98" s="29">
        <v>0</v>
      </c>
      <c r="BC98" s="29">
        <v>0</v>
      </c>
      <c r="BD98" s="29">
        <v>0</v>
      </c>
      <c r="BE98" s="29">
        <v>0</v>
      </c>
      <c r="BF98" s="29">
        <v>0</v>
      </c>
      <c r="BG98" s="29">
        <v>0</v>
      </c>
      <c r="BH98" s="29">
        <v>0</v>
      </c>
      <c r="BI98" s="29">
        <v>0</v>
      </c>
      <c r="BJ98" s="29">
        <v>0</v>
      </c>
      <c r="BK98" s="29">
        <v>0</v>
      </c>
      <c r="BL98" s="29">
        <v>0</v>
      </c>
      <c r="BM98" s="29">
        <v>0</v>
      </c>
      <c r="BN98" s="29">
        <v>0</v>
      </c>
      <c r="BO98" s="29">
        <v>0</v>
      </c>
      <c r="BP98" s="29">
        <v>0</v>
      </c>
      <c r="BQ98" s="29">
        <v>0</v>
      </c>
      <c r="BR98" s="29">
        <v>0</v>
      </c>
      <c r="BS98" s="29">
        <v>0</v>
      </c>
    </row>
    <row r="99" spans="1:71" s="16" customFormat="1" x14ac:dyDescent="0.25">
      <c r="A99" s="23" t="s">
        <v>16</v>
      </c>
      <c r="B99" s="23">
        <f t="shared" si="18"/>
        <v>42.349999999999994</v>
      </c>
      <c r="C99" s="23">
        <f t="shared" si="19"/>
        <v>93.11</v>
      </c>
      <c r="D99" s="23">
        <f t="shared" si="20"/>
        <v>27.933</v>
      </c>
      <c r="E99" s="23">
        <f t="shared" si="17"/>
        <v>1740.7845600000001</v>
      </c>
      <c r="F99" s="82"/>
      <c r="G99" s="82"/>
      <c r="H99" s="29" t="s">
        <v>16</v>
      </c>
      <c r="I99" s="29">
        <v>0</v>
      </c>
      <c r="J99" s="29">
        <v>0</v>
      </c>
      <c r="K99" s="29">
        <v>0</v>
      </c>
      <c r="L99" s="29">
        <v>0</v>
      </c>
      <c r="M99" s="29">
        <v>0</v>
      </c>
      <c r="N99" s="29">
        <v>0</v>
      </c>
      <c r="O99" s="29">
        <v>0</v>
      </c>
      <c r="P99" s="29">
        <v>0</v>
      </c>
      <c r="Q99" s="29">
        <v>0</v>
      </c>
      <c r="R99" s="29">
        <v>0</v>
      </c>
      <c r="S99" s="29">
        <v>0</v>
      </c>
      <c r="T99" s="29">
        <v>0</v>
      </c>
      <c r="U99" s="29">
        <v>0</v>
      </c>
      <c r="V99" s="29">
        <v>0</v>
      </c>
      <c r="W99" s="29">
        <v>0</v>
      </c>
      <c r="X99" s="29">
        <v>0</v>
      </c>
      <c r="Y99" s="29">
        <v>0</v>
      </c>
      <c r="Z99" s="29">
        <v>0</v>
      </c>
      <c r="AA99" s="29">
        <v>0</v>
      </c>
      <c r="AB99" s="29">
        <v>0</v>
      </c>
      <c r="AC99" s="29">
        <v>0</v>
      </c>
      <c r="AD99" s="29">
        <v>0</v>
      </c>
      <c r="AE99" s="29">
        <v>0</v>
      </c>
      <c r="AF99" s="29">
        <v>0</v>
      </c>
      <c r="AG99" s="29">
        <v>0</v>
      </c>
      <c r="AH99" s="29">
        <v>0</v>
      </c>
      <c r="AI99" s="29">
        <v>0</v>
      </c>
      <c r="AJ99" s="29">
        <v>0</v>
      </c>
      <c r="AK99" s="29">
        <v>0</v>
      </c>
      <c r="AL99" s="29">
        <v>0</v>
      </c>
      <c r="AM99" s="17"/>
      <c r="AN99" s="17"/>
      <c r="AO99" s="29" t="s">
        <v>16</v>
      </c>
      <c r="AP99" s="29">
        <v>0</v>
      </c>
      <c r="AQ99" s="29">
        <v>0</v>
      </c>
      <c r="AR99" s="29">
        <v>0</v>
      </c>
      <c r="AS99" s="29">
        <v>0</v>
      </c>
      <c r="AT99" s="29">
        <v>0</v>
      </c>
      <c r="AU99" s="29">
        <v>0</v>
      </c>
      <c r="AV99" s="29">
        <v>0</v>
      </c>
      <c r="AW99" s="29">
        <v>0</v>
      </c>
      <c r="AX99" s="29">
        <v>0</v>
      </c>
      <c r="AY99" s="29">
        <v>0</v>
      </c>
      <c r="AZ99" s="29">
        <v>0</v>
      </c>
      <c r="BA99" s="29">
        <v>0</v>
      </c>
      <c r="BB99" s="29">
        <v>0</v>
      </c>
      <c r="BC99" s="29">
        <v>0</v>
      </c>
      <c r="BD99" s="29">
        <v>0</v>
      </c>
      <c r="BE99" s="29">
        <v>0</v>
      </c>
      <c r="BF99" s="29">
        <v>0</v>
      </c>
      <c r="BG99" s="29">
        <v>0</v>
      </c>
      <c r="BH99" s="29">
        <v>0</v>
      </c>
      <c r="BI99" s="29">
        <v>0</v>
      </c>
      <c r="BJ99" s="29">
        <v>0</v>
      </c>
      <c r="BK99" s="29">
        <v>0</v>
      </c>
      <c r="BL99" s="29">
        <v>0</v>
      </c>
      <c r="BM99" s="29">
        <v>0</v>
      </c>
      <c r="BN99" s="29">
        <v>0</v>
      </c>
      <c r="BO99" s="29">
        <v>0</v>
      </c>
      <c r="BP99" s="29">
        <v>0</v>
      </c>
      <c r="BQ99" s="29">
        <v>0</v>
      </c>
      <c r="BR99" s="29">
        <v>0</v>
      </c>
      <c r="BS99" s="29">
        <v>0</v>
      </c>
    </row>
    <row r="100" spans="1:71" s="16" customFormat="1" x14ac:dyDescent="0.25">
      <c r="A100" s="23" t="s">
        <v>24</v>
      </c>
      <c r="B100" s="23">
        <f t="shared" si="18"/>
        <v>45.28</v>
      </c>
      <c r="C100" s="23">
        <f t="shared" si="19"/>
        <v>99.550000000000011</v>
      </c>
      <c r="D100" s="23">
        <f t="shared" si="20"/>
        <v>29.865000000000002</v>
      </c>
      <c r="E100" s="23">
        <f t="shared" si="17"/>
        <v>1861.1868000000002</v>
      </c>
      <c r="F100" s="82"/>
      <c r="G100" s="82"/>
      <c r="H100" s="29" t="s">
        <v>24</v>
      </c>
      <c r="I100" s="29">
        <v>0</v>
      </c>
      <c r="J100" s="29">
        <v>0</v>
      </c>
      <c r="K100" s="29">
        <v>0</v>
      </c>
      <c r="L100" s="29">
        <v>0</v>
      </c>
      <c r="M100" s="29">
        <v>0</v>
      </c>
      <c r="N100" s="29">
        <v>0</v>
      </c>
      <c r="O100" s="29">
        <v>0</v>
      </c>
      <c r="P100" s="29">
        <v>0</v>
      </c>
      <c r="Q100" s="29">
        <v>0</v>
      </c>
      <c r="R100" s="29">
        <v>0</v>
      </c>
      <c r="S100" s="29">
        <v>0</v>
      </c>
      <c r="T100" s="29">
        <v>0</v>
      </c>
      <c r="U100" s="29">
        <v>0</v>
      </c>
      <c r="V100" s="29">
        <v>0</v>
      </c>
      <c r="W100" s="29">
        <v>0</v>
      </c>
      <c r="X100" s="29">
        <v>0</v>
      </c>
      <c r="Y100" s="29">
        <v>0</v>
      </c>
      <c r="Z100" s="29">
        <v>0</v>
      </c>
      <c r="AA100" s="29">
        <v>0</v>
      </c>
      <c r="AB100" s="29">
        <v>0</v>
      </c>
      <c r="AC100" s="29">
        <v>0</v>
      </c>
      <c r="AD100" s="29">
        <v>0</v>
      </c>
      <c r="AE100" s="29">
        <v>0</v>
      </c>
      <c r="AF100" s="29">
        <v>0</v>
      </c>
      <c r="AG100" s="29">
        <v>0</v>
      </c>
      <c r="AH100" s="29">
        <v>0</v>
      </c>
      <c r="AI100" s="29">
        <v>0</v>
      </c>
      <c r="AJ100" s="29">
        <v>0</v>
      </c>
      <c r="AK100" s="29">
        <v>0</v>
      </c>
      <c r="AL100" s="29">
        <v>0</v>
      </c>
      <c r="AM100" s="17"/>
      <c r="AN100" s="17"/>
      <c r="AO100" s="29" t="s">
        <v>24</v>
      </c>
      <c r="AP100" s="29">
        <v>0</v>
      </c>
      <c r="AQ100" s="29">
        <v>0</v>
      </c>
      <c r="AR100" s="29">
        <v>0</v>
      </c>
      <c r="AS100" s="29">
        <v>0</v>
      </c>
      <c r="AT100" s="29">
        <v>0</v>
      </c>
      <c r="AU100" s="29">
        <v>0</v>
      </c>
      <c r="AV100" s="29">
        <v>0</v>
      </c>
      <c r="AW100" s="29">
        <v>0</v>
      </c>
      <c r="AX100" s="29">
        <v>0</v>
      </c>
      <c r="AY100" s="29">
        <v>0</v>
      </c>
      <c r="AZ100" s="29">
        <v>0</v>
      </c>
      <c r="BA100" s="29">
        <v>0</v>
      </c>
      <c r="BB100" s="29">
        <v>0</v>
      </c>
      <c r="BC100" s="29">
        <v>0</v>
      </c>
      <c r="BD100" s="29">
        <v>0</v>
      </c>
      <c r="BE100" s="29">
        <v>0</v>
      </c>
      <c r="BF100" s="29">
        <v>0</v>
      </c>
      <c r="BG100" s="29">
        <v>0</v>
      </c>
      <c r="BH100" s="29">
        <v>0</v>
      </c>
      <c r="BI100" s="29">
        <v>0</v>
      </c>
      <c r="BJ100" s="29">
        <v>0</v>
      </c>
      <c r="BK100" s="29">
        <v>0</v>
      </c>
      <c r="BL100" s="29">
        <v>0</v>
      </c>
      <c r="BM100" s="29">
        <v>0</v>
      </c>
      <c r="BN100" s="29">
        <v>0</v>
      </c>
      <c r="BO100" s="29">
        <v>0</v>
      </c>
      <c r="BP100" s="29">
        <v>0</v>
      </c>
      <c r="BQ100" s="29">
        <v>0</v>
      </c>
      <c r="BR100" s="29">
        <v>0</v>
      </c>
      <c r="BS100" s="29">
        <v>0</v>
      </c>
    </row>
    <row r="101" spans="1:71" s="16" customFormat="1" x14ac:dyDescent="0.25">
      <c r="A101" s="23" t="s">
        <v>53</v>
      </c>
      <c r="B101" s="23">
        <f t="shared" si="18"/>
        <v>59.480000000000004</v>
      </c>
      <c r="C101" s="23">
        <f t="shared" si="19"/>
        <v>142.14000000000001</v>
      </c>
      <c r="D101" s="23">
        <f t="shared" si="20"/>
        <v>42.642000000000003</v>
      </c>
      <c r="E101" s="23">
        <f t="shared" si="17"/>
        <v>2657.4494400000003</v>
      </c>
      <c r="F101" s="82"/>
      <c r="G101" s="82"/>
      <c r="H101" s="29" t="s">
        <v>53</v>
      </c>
      <c r="I101" s="29">
        <v>0</v>
      </c>
      <c r="J101" s="29">
        <v>0</v>
      </c>
      <c r="K101" s="29">
        <v>0</v>
      </c>
      <c r="L101" s="29">
        <v>0</v>
      </c>
      <c r="M101" s="29">
        <v>0</v>
      </c>
      <c r="N101" s="29">
        <v>0</v>
      </c>
      <c r="O101" s="29">
        <v>0</v>
      </c>
      <c r="P101" s="29">
        <v>0</v>
      </c>
      <c r="Q101" s="29">
        <v>0</v>
      </c>
      <c r="R101" s="29">
        <v>0</v>
      </c>
      <c r="S101" s="29">
        <v>0</v>
      </c>
      <c r="T101" s="29">
        <v>0</v>
      </c>
      <c r="U101" s="29">
        <v>0</v>
      </c>
      <c r="V101" s="29">
        <v>0</v>
      </c>
      <c r="W101" s="29">
        <v>0</v>
      </c>
      <c r="X101" s="29">
        <v>0</v>
      </c>
      <c r="Y101" s="29">
        <v>0</v>
      </c>
      <c r="Z101" s="29">
        <v>0</v>
      </c>
      <c r="AA101" s="29">
        <v>0</v>
      </c>
      <c r="AB101" s="29">
        <v>0</v>
      </c>
      <c r="AC101" s="29">
        <v>0</v>
      </c>
      <c r="AD101" s="29">
        <v>0</v>
      </c>
      <c r="AE101" s="29">
        <v>0</v>
      </c>
      <c r="AF101" s="29">
        <v>0</v>
      </c>
      <c r="AG101" s="29">
        <v>0</v>
      </c>
      <c r="AH101" s="29">
        <v>0</v>
      </c>
      <c r="AI101" s="29">
        <v>0</v>
      </c>
      <c r="AJ101" s="29">
        <v>0</v>
      </c>
      <c r="AK101" s="29">
        <v>0</v>
      </c>
      <c r="AL101" s="29">
        <v>0</v>
      </c>
      <c r="AM101" s="17"/>
      <c r="AN101" s="17"/>
      <c r="AO101" s="29" t="s">
        <v>53</v>
      </c>
      <c r="AP101" s="29">
        <v>0</v>
      </c>
      <c r="AQ101" s="29">
        <v>0</v>
      </c>
      <c r="AR101" s="29">
        <v>0</v>
      </c>
      <c r="AS101" s="29">
        <v>0</v>
      </c>
      <c r="AT101" s="29">
        <v>0</v>
      </c>
      <c r="AU101" s="29">
        <v>0</v>
      </c>
      <c r="AV101" s="29">
        <v>0</v>
      </c>
      <c r="AW101" s="29">
        <v>0</v>
      </c>
      <c r="AX101" s="29">
        <v>0</v>
      </c>
      <c r="AY101" s="29">
        <v>0</v>
      </c>
      <c r="AZ101" s="29">
        <v>0</v>
      </c>
      <c r="BA101" s="29">
        <v>0</v>
      </c>
      <c r="BB101" s="29">
        <v>0</v>
      </c>
      <c r="BC101" s="29">
        <v>0</v>
      </c>
      <c r="BD101" s="29">
        <v>0</v>
      </c>
      <c r="BE101" s="29">
        <v>0</v>
      </c>
      <c r="BF101" s="29">
        <v>0</v>
      </c>
      <c r="BG101" s="29">
        <v>0</v>
      </c>
      <c r="BH101" s="29">
        <v>0</v>
      </c>
      <c r="BI101" s="29">
        <v>0</v>
      </c>
      <c r="BJ101" s="29">
        <v>0</v>
      </c>
      <c r="BK101" s="29">
        <v>0</v>
      </c>
      <c r="BL101" s="29">
        <v>0</v>
      </c>
      <c r="BM101" s="29">
        <v>0</v>
      </c>
      <c r="BN101" s="29">
        <v>0</v>
      </c>
      <c r="BO101" s="29">
        <v>0</v>
      </c>
      <c r="BP101" s="29">
        <v>0</v>
      </c>
      <c r="BQ101" s="29">
        <v>0</v>
      </c>
      <c r="BR101" s="29">
        <v>0</v>
      </c>
      <c r="BS101" s="29">
        <v>0</v>
      </c>
    </row>
    <row r="102" spans="1:71" x14ac:dyDescent="0.25">
      <c r="A102" s="23" t="s">
        <v>54</v>
      </c>
      <c r="B102" s="23">
        <f t="shared" si="18"/>
        <v>72.86</v>
      </c>
      <c r="C102" s="23">
        <f t="shared" si="19"/>
        <v>196.27</v>
      </c>
      <c r="D102" s="23">
        <f t="shared" si="20"/>
        <v>58.881</v>
      </c>
      <c r="E102" s="23">
        <f t="shared" si="17"/>
        <v>3669.4639200000001</v>
      </c>
      <c r="H102" s="29" t="s">
        <v>54</v>
      </c>
      <c r="I102" s="29">
        <v>0</v>
      </c>
      <c r="J102" s="29">
        <v>0</v>
      </c>
      <c r="K102" s="29">
        <v>0</v>
      </c>
      <c r="L102" s="29">
        <v>0</v>
      </c>
      <c r="M102" s="29">
        <v>0</v>
      </c>
      <c r="N102" s="29">
        <v>0</v>
      </c>
      <c r="O102" s="29">
        <v>0</v>
      </c>
      <c r="P102" s="29">
        <v>0</v>
      </c>
      <c r="Q102" s="29">
        <v>0</v>
      </c>
      <c r="R102" s="29">
        <v>0</v>
      </c>
      <c r="S102" s="29">
        <v>0</v>
      </c>
      <c r="T102" s="29">
        <v>0</v>
      </c>
      <c r="U102" s="29">
        <v>0</v>
      </c>
      <c r="V102" s="29">
        <v>0</v>
      </c>
      <c r="W102" s="29">
        <v>0</v>
      </c>
      <c r="X102" s="29">
        <v>0</v>
      </c>
      <c r="Y102" s="29">
        <v>0</v>
      </c>
      <c r="Z102" s="29">
        <v>0</v>
      </c>
      <c r="AA102" s="29">
        <v>0</v>
      </c>
      <c r="AB102" s="29">
        <v>0</v>
      </c>
      <c r="AC102" s="29">
        <v>0</v>
      </c>
      <c r="AD102" s="29">
        <v>0</v>
      </c>
      <c r="AE102" s="29">
        <v>0</v>
      </c>
      <c r="AF102" s="29">
        <v>0</v>
      </c>
      <c r="AG102" s="29">
        <v>0</v>
      </c>
      <c r="AH102" s="29">
        <v>0</v>
      </c>
      <c r="AI102" s="29">
        <v>0</v>
      </c>
      <c r="AJ102" s="29">
        <v>0</v>
      </c>
      <c r="AK102" s="29">
        <v>0</v>
      </c>
      <c r="AL102" s="29">
        <v>0</v>
      </c>
      <c r="AO102" s="29" t="s">
        <v>54</v>
      </c>
      <c r="AP102" s="29">
        <v>0</v>
      </c>
      <c r="AQ102" s="29">
        <v>0</v>
      </c>
      <c r="AR102" s="29">
        <v>0</v>
      </c>
      <c r="AS102" s="29">
        <v>0</v>
      </c>
      <c r="AT102" s="29">
        <v>0</v>
      </c>
      <c r="AU102" s="29">
        <v>0</v>
      </c>
      <c r="AV102" s="29">
        <v>0</v>
      </c>
      <c r="AW102" s="29">
        <v>0</v>
      </c>
      <c r="AX102" s="29">
        <v>0</v>
      </c>
      <c r="AY102" s="29">
        <v>0</v>
      </c>
      <c r="AZ102" s="29">
        <v>0</v>
      </c>
      <c r="BA102" s="29">
        <v>0</v>
      </c>
      <c r="BB102" s="29">
        <v>0</v>
      </c>
      <c r="BC102" s="29">
        <v>0</v>
      </c>
      <c r="BD102" s="29">
        <v>0</v>
      </c>
      <c r="BE102" s="29">
        <v>0</v>
      </c>
      <c r="BF102" s="29">
        <v>0</v>
      </c>
      <c r="BG102" s="29">
        <v>0</v>
      </c>
      <c r="BH102" s="29">
        <v>0</v>
      </c>
      <c r="BI102" s="29">
        <v>0</v>
      </c>
      <c r="BJ102" s="29">
        <v>0</v>
      </c>
      <c r="BK102" s="29">
        <v>0</v>
      </c>
      <c r="BL102" s="29">
        <v>0</v>
      </c>
      <c r="BM102" s="29">
        <v>0</v>
      </c>
      <c r="BN102" s="29">
        <v>0</v>
      </c>
      <c r="BO102" s="29">
        <v>0</v>
      </c>
      <c r="BP102" s="29">
        <v>0</v>
      </c>
      <c r="BQ102" s="29">
        <v>0</v>
      </c>
      <c r="BR102" s="29">
        <v>0</v>
      </c>
      <c r="BS102" s="29">
        <v>0</v>
      </c>
    </row>
    <row r="103" spans="1:71" x14ac:dyDescent="0.25">
      <c r="A103" s="23" t="s">
        <v>55</v>
      </c>
      <c r="B103" s="23">
        <f t="shared" si="18"/>
        <v>86.94</v>
      </c>
      <c r="C103" s="23">
        <f t="shared" si="19"/>
        <v>245.22</v>
      </c>
      <c r="D103" s="23">
        <f t="shared" si="20"/>
        <v>73.566000000000003</v>
      </c>
      <c r="E103" s="23">
        <f t="shared" si="17"/>
        <v>4584.6331200000004</v>
      </c>
      <c r="H103" s="29" t="s">
        <v>55</v>
      </c>
      <c r="I103" s="29">
        <v>0</v>
      </c>
      <c r="J103" s="29">
        <v>0</v>
      </c>
      <c r="K103" s="29">
        <v>0</v>
      </c>
      <c r="L103" s="29">
        <v>0</v>
      </c>
      <c r="M103" s="29">
        <v>0</v>
      </c>
      <c r="N103" s="29">
        <v>0</v>
      </c>
      <c r="O103" s="29">
        <v>0</v>
      </c>
      <c r="P103" s="29">
        <v>0</v>
      </c>
      <c r="Q103" s="29">
        <v>0</v>
      </c>
      <c r="R103" s="29">
        <v>0</v>
      </c>
      <c r="S103" s="29">
        <v>0</v>
      </c>
      <c r="T103" s="29">
        <v>0</v>
      </c>
      <c r="U103" s="29">
        <v>0</v>
      </c>
      <c r="V103" s="29">
        <v>0</v>
      </c>
      <c r="W103" s="29">
        <v>0</v>
      </c>
      <c r="X103" s="29">
        <v>0</v>
      </c>
      <c r="Y103" s="29">
        <v>0</v>
      </c>
      <c r="Z103" s="29">
        <v>0</v>
      </c>
      <c r="AA103" s="29">
        <v>0</v>
      </c>
      <c r="AB103" s="29">
        <v>0</v>
      </c>
      <c r="AC103" s="29">
        <v>0</v>
      </c>
      <c r="AD103" s="29">
        <v>0</v>
      </c>
      <c r="AE103" s="29">
        <v>0</v>
      </c>
      <c r="AF103" s="29">
        <v>0</v>
      </c>
      <c r="AG103" s="29">
        <v>0</v>
      </c>
      <c r="AH103" s="29">
        <v>0</v>
      </c>
      <c r="AI103" s="29">
        <v>0</v>
      </c>
      <c r="AJ103" s="29">
        <v>0</v>
      </c>
      <c r="AK103" s="29">
        <v>0</v>
      </c>
      <c r="AL103" s="29">
        <v>0</v>
      </c>
      <c r="AO103" s="29" t="s">
        <v>55</v>
      </c>
      <c r="AP103" s="29">
        <v>0</v>
      </c>
      <c r="AQ103" s="29">
        <v>0</v>
      </c>
      <c r="AR103" s="29">
        <v>0</v>
      </c>
      <c r="AS103" s="29">
        <v>0</v>
      </c>
      <c r="AT103" s="29">
        <v>0</v>
      </c>
      <c r="AU103" s="29">
        <v>0</v>
      </c>
      <c r="AV103" s="29">
        <v>0</v>
      </c>
      <c r="AW103" s="29">
        <v>0</v>
      </c>
      <c r="AX103" s="29">
        <v>0</v>
      </c>
      <c r="AY103" s="29">
        <v>0</v>
      </c>
      <c r="AZ103" s="29">
        <v>0</v>
      </c>
      <c r="BA103" s="29">
        <v>0</v>
      </c>
      <c r="BB103" s="29">
        <v>0</v>
      </c>
      <c r="BC103" s="29">
        <v>0</v>
      </c>
      <c r="BD103" s="29">
        <v>0</v>
      </c>
      <c r="BE103" s="29">
        <v>0</v>
      </c>
      <c r="BF103" s="29">
        <v>0</v>
      </c>
      <c r="BG103" s="29">
        <v>0</v>
      </c>
      <c r="BH103" s="29">
        <v>0</v>
      </c>
      <c r="BI103" s="29">
        <v>0</v>
      </c>
      <c r="BJ103" s="29">
        <v>0</v>
      </c>
      <c r="BK103" s="29">
        <v>0</v>
      </c>
      <c r="BL103" s="29">
        <v>0</v>
      </c>
      <c r="BM103" s="29">
        <v>0</v>
      </c>
      <c r="BN103" s="29">
        <v>0</v>
      </c>
      <c r="BO103" s="29">
        <v>0</v>
      </c>
      <c r="BP103" s="29">
        <v>0</v>
      </c>
      <c r="BQ103" s="29">
        <v>0</v>
      </c>
      <c r="BR103" s="29">
        <v>0</v>
      </c>
      <c r="BS103" s="29">
        <v>0</v>
      </c>
    </row>
    <row r="104" spans="1:71" x14ac:dyDescent="0.25">
      <c r="A104" s="23" t="s">
        <v>56</v>
      </c>
      <c r="B104" s="23">
        <f t="shared" si="18"/>
        <v>98.87</v>
      </c>
      <c r="C104" s="23">
        <f t="shared" si="19"/>
        <v>306.12</v>
      </c>
      <c r="D104" s="23">
        <f t="shared" si="20"/>
        <v>91.835999999999999</v>
      </c>
      <c r="E104" s="23">
        <f t="shared" si="17"/>
        <v>5723.2195199999996</v>
      </c>
      <c r="H104" s="29" t="s">
        <v>56</v>
      </c>
      <c r="I104" s="29">
        <v>0</v>
      </c>
      <c r="J104" s="29">
        <v>0</v>
      </c>
      <c r="K104" s="29">
        <v>0</v>
      </c>
      <c r="L104" s="29">
        <v>0</v>
      </c>
      <c r="M104" s="29">
        <v>0</v>
      </c>
      <c r="N104" s="29">
        <v>0</v>
      </c>
      <c r="O104" s="29">
        <v>0</v>
      </c>
      <c r="P104" s="29">
        <v>0</v>
      </c>
      <c r="Q104" s="29">
        <v>0</v>
      </c>
      <c r="R104" s="29">
        <v>0</v>
      </c>
      <c r="S104" s="29">
        <v>0</v>
      </c>
      <c r="T104" s="29">
        <v>0</v>
      </c>
      <c r="U104" s="29">
        <v>0</v>
      </c>
      <c r="V104" s="29">
        <v>0</v>
      </c>
      <c r="W104" s="29">
        <v>0</v>
      </c>
      <c r="X104" s="29">
        <v>0</v>
      </c>
      <c r="Y104" s="29">
        <v>0</v>
      </c>
      <c r="Z104" s="29">
        <v>0</v>
      </c>
      <c r="AA104" s="29">
        <v>0</v>
      </c>
      <c r="AB104" s="29">
        <v>0</v>
      </c>
      <c r="AC104" s="29">
        <v>0</v>
      </c>
      <c r="AD104" s="29">
        <v>0</v>
      </c>
      <c r="AE104" s="29">
        <v>0</v>
      </c>
      <c r="AF104" s="29">
        <v>0</v>
      </c>
      <c r="AG104" s="29">
        <v>0</v>
      </c>
      <c r="AH104" s="29">
        <v>0</v>
      </c>
      <c r="AI104" s="29">
        <v>0</v>
      </c>
      <c r="AJ104" s="29">
        <v>0</v>
      </c>
      <c r="AK104" s="29">
        <v>0</v>
      </c>
      <c r="AL104" s="29">
        <v>0</v>
      </c>
      <c r="AO104" s="29" t="s">
        <v>56</v>
      </c>
      <c r="AP104" s="29">
        <v>0</v>
      </c>
      <c r="AQ104" s="29">
        <v>0</v>
      </c>
      <c r="AR104" s="29">
        <v>0</v>
      </c>
      <c r="AS104" s="29">
        <v>0</v>
      </c>
      <c r="AT104" s="29">
        <v>0</v>
      </c>
      <c r="AU104" s="29">
        <v>0</v>
      </c>
      <c r="AV104" s="29">
        <v>0</v>
      </c>
      <c r="AW104" s="29">
        <v>0</v>
      </c>
      <c r="AX104" s="29">
        <v>0</v>
      </c>
      <c r="AY104" s="29">
        <v>0</v>
      </c>
      <c r="AZ104" s="29">
        <v>0</v>
      </c>
      <c r="BA104" s="29">
        <v>0</v>
      </c>
      <c r="BB104" s="29">
        <v>0</v>
      </c>
      <c r="BC104" s="29">
        <v>0</v>
      </c>
      <c r="BD104" s="29">
        <v>0</v>
      </c>
      <c r="BE104" s="29">
        <v>0</v>
      </c>
      <c r="BF104" s="29">
        <v>0</v>
      </c>
      <c r="BG104" s="29">
        <v>0</v>
      </c>
      <c r="BH104" s="29">
        <v>0</v>
      </c>
      <c r="BI104" s="29">
        <v>0</v>
      </c>
      <c r="BJ104" s="29">
        <v>0</v>
      </c>
      <c r="BK104" s="29">
        <v>0</v>
      </c>
      <c r="BL104" s="29">
        <v>0</v>
      </c>
      <c r="BM104" s="29">
        <v>0</v>
      </c>
      <c r="BN104" s="29">
        <v>0</v>
      </c>
      <c r="BO104" s="29">
        <v>0</v>
      </c>
      <c r="BP104" s="29">
        <v>0</v>
      </c>
      <c r="BQ104" s="29">
        <v>0</v>
      </c>
      <c r="BR104" s="29">
        <v>0</v>
      </c>
      <c r="BS104" s="29">
        <v>0</v>
      </c>
    </row>
    <row r="107" spans="1:71" x14ac:dyDescent="0.25">
      <c r="H107" s="82" t="s">
        <v>80</v>
      </c>
    </row>
    <row r="108" spans="1:71" ht="15.75" x14ac:dyDescent="0.25">
      <c r="A108" s="260" t="s">
        <v>82</v>
      </c>
      <c r="B108" s="260"/>
      <c r="C108" s="260"/>
      <c r="D108" s="260"/>
      <c r="E108" s="260"/>
      <c r="H108" s="29"/>
      <c r="I108" s="29" t="s">
        <v>40</v>
      </c>
      <c r="J108" s="29" t="s">
        <v>40</v>
      </c>
      <c r="K108" s="29" t="s">
        <v>40</v>
      </c>
      <c r="L108" s="29" t="s">
        <v>40</v>
      </c>
      <c r="M108" s="29" t="s">
        <v>40</v>
      </c>
      <c r="N108" s="29" t="s">
        <v>40</v>
      </c>
      <c r="O108" s="29" t="s">
        <v>40</v>
      </c>
      <c r="P108" s="29" t="s">
        <v>40</v>
      </c>
      <c r="Q108" s="29" t="s">
        <v>40</v>
      </c>
      <c r="R108" s="29" t="s">
        <v>40</v>
      </c>
      <c r="S108" s="29" t="s">
        <v>41</v>
      </c>
      <c r="T108" s="29" t="s">
        <v>41</v>
      </c>
      <c r="U108" s="29" t="s">
        <v>41</v>
      </c>
      <c r="V108" s="29" t="s">
        <v>41</v>
      </c>
      <c r="W108" s="29" t="s">
        <v>41</v>
      </c>
      <c r="X108" s="29" t="s">
        <v>41</v>
      </c>
      <c r="Y108" s="29" t="s">
        <v>41</v>
      </c>
      <c r="Z108" s="29" t="s">
        <v>41</v>
      </c>
      <c r="AA108" s="29" t="s">
        <v>41</v>
      </c>
      <c r="AB108" s="29" t="s">
        <v>41</v>
      </c>
      <c r="AC108" s="29" t="s">
        <v>42</v>
      </c>
      <c r="AD108" s="29" t="s">
        <v>42</v>
      </c>
      <c r="AE108" s="29" t="s">
        <v>42</v>
      </c>
      <c r="AF108" s="29" t="s">
        <v>42</v>
      </c>
      <c r="AG108" s="29" t="s">
        <v>42</v>
      </c>
      <c r="AH108" s="29" t="s">
        <v>42</v>
      </c>
      <c r="AI108" s="29" t="s">
        <v>42</v>
      </c>
      <c r="AJ108" s="29" t="s">
        <v>42</v>
      </c>
      <c r="AK108" s="29" t="s">
        <v>42</v>
      </c>
      <c r="AL108" s="29" t="s">
        <v>42</v>
      </c>
    </row>
    <row r="109" spans="1:71" ht="45.75" thickBot="1" x14ac:dyDescent="0.3">
      <c r="A109" s="21" t="s">
        <v>4</v>
      </c>
      <c r="B109" s="22" t="s">
        <v>17</v>
      </c>
      <c r="C109" s="22" t="s">
        <v>5</v>
      </c>
      <c r="D109" s="6" t="s">
        <v>0</v>
      </c>
      <c r="E109" s="22" t="s">
        <v>7</v>
      </c>
      <c r="H109" s="28" t="s">
        <v>4</v>
      </c>
      <c r="I109" s="28" t="s">
        <v>43</v>
      </c>
      <c r="J109" s="28" t="s">
        <v>44</v>
      </c>
      <c r="K109" s="28" t="s">
        <v>57</v>
      </c>
      <c r="L109" s="28" t="s">
        <v>50</v>
      </c>
      <c r="M109" s="28" t="s">
        <v>47</v>
      </c>
      <c r="N109" s="28" t="s">
        <v>48</v>
      </c>
      <c r="O109" s="28" t="s">
        <v>46</v>
      </c>
      <c r="P109" s="28" t="s">
        <v>51</v>
      </c>
      <c r="Q109" s="28" t="s">
        <v>49</v>
      </c>
      <c r="R109" s="28" t="s">
        <v>45</v>
      </c>
      <c r="S109" s="28" t="s">
        <v>43</v>
      </c>
      <c r="T109" s="28" t="s">
        <v>44</v>
      </c>
      <c r="U109" s="28" t="s">
        <v>57</v>
      </c>
      <c r="V109" s="28" t="s">
        <v>50</v>
      </c>
      <c r="W109" s="28" t="s">
        <v>47</v>
      </c>
      <c r="X109" s="28" t="s">
        <v>48</v>
      </c>
      <c r="Y109" s="28" t="s">
        <v>46</v>
      </c>
      <c r="Z109" s="28" t="s">
        <v>51</v>
      </c>
      <c r="AA109" s="28" t="s">
        <v>49</v>
      </c>
      <c r="AB109" s="28" t="s">
        <v>45</v>
      </c>
      <c r="AC109" s="28" t="s">
        <v>43</v>
      </c>
      <c r="AD109" s="28" t="s">
        <v>44</v>
      </c>
      <c r="AE109" s="28" t="s">
        <v>57</v>
      </c>
      <c r="AF109" s="28" t="s">
        <v>50</v>
      </c>
      <c r="AG109" s="28" t="s">
        <v>47</v>
      </c>
      <c r="AH109" s="28" t="s">
        <v>48</v>
      </c>
      <c r="AI109" s="28" t="s">
        <v>46</v>
      </c>
      <c r="AJ109" s="28" t="s">
        <v>51</v>
      </c>
      <c r="AK109" s="28" t="s">
        <v>49</v>
      </c>
      <c r="AL109" s="28" t="s">
        <v>45</v>
      </c>
    </row>
    <row r="110" spans="1:71" x14ac:dyDescent="0.25">
      <c r="A110" s="23" t="s">
        <v>9</v>
      </c>
      <c r="B110" s="23">
        <f>IF($D$5="P",SUM(S110:U110),SUM(S110:AB110))</f>
        <v>0</v>
      </c>
      <c r="C110" s="23">
        <f>IF($D$5="P",SUM(I110:K110),SUM(I110:R110))</f>
        <v>0</v>
      </c>
      <c r="D110" s="23">
        <f>IF($D$5="P",$B$8*SUM(I110:K110)+$B$9*SUM(I128:K128),$B$8*SUM(I110:R110)+$B$9*SUM(I128:R128))</f>
        <v>0</v>
      </c>
      <c r="E110" s="31">
        <f t="shared" ref="E110:E123" si="21">D110*$B$5</f>
        <v>0</v>
      </c>
      <c r="H110" s="27" t="s">
        <v>9</v>
      </c>
      <c r="I110" s="27"/>
      <c r="J110" s="27"/>
      <c r="K110" s="27"/>
      <c r="L110" s="27"/>
      <c r="M110" s="27"/>
      <c r="N110" s="27"/>
      <c r="O110" s="27"/>
      <c r="P110" s="27"/>
      <c r="Q110" s="27"/>
      <c r="R110" s="27"/>
      <c r="S110" s="27"/>
      <c r="T110" s="27"/>
      <c r="U110" s="27"/>
      <c r="V110" s="27"/>
      <c r="W110" s="27"/>
      <c r="X110" s="27"/>
      <c r="Y110" s="27"/>
      <c r="Z110" s="27"/>
      <c r="AA110" s="27"/>
      <c r="AB110" s="27"/>
      <c r="AC110" s="27"/>
      <c r="AD110" s="27"/>
      <c r="AE110" s="27"/>
      <c r="AF110" s="27"/>
      <c r="AG110" s="27"/>
      <c r="AH110" s="27"/>
      <c r="AI110" s="27"/>
      <c r="AJ110" s="27"/>
      <c r="AK110" s="27"/>
      <c r="AL110" s="27"/>
    </row>
    <row r="111" spans="1:71" x14ac:dyDescent="0.25">
      <c r="A111" s="23" t="s">
        <v>10</v>
      </c>
      <c r="B111" s="23">
        <f t="shared" ref="B111:B123" si="22">IF($D$5="P",SUM(S111:U111),SUM(S111:AB111))</f>
        <v>207.10999999999999</v>
      </c>
      <c r="C111" s="23">
        <f>IF($D$5="P",SUM(I111:K111),SUM(I111:R111))</f>
        <v>990.79000000000008</v>
      </c>
      <c r="D111" s="23">
        <f>IF($D$5="P",$B$8*SUM(I111:K111)+$B$9*SUM(I129:K129),$B$8*SUM(I111:R111)+$B$9*SUM(I129:R129))</f>
        <v>521.29300000000001</v>
      </c>
      <c r="E111" s="31">
        <f t="shared" si="21"/>
        <v>32486.979760000002</v>
      </c>
      <c r="H111" s="29" t="s">
        <v>10</v>
      </c>
      <c r="I111" s="29">
        <v>647.95000000000005</v>
      </c>
      <c r="J111" s="29">
        <v>328.02</v>
      </c>
      <c r="K111" s="29"/>
      <c r="L111" s="29"/>
      <c r="M111" s="29"/>
      <c r="N111" s="29">
        <v>14.82</v>
      </c>
      <c r="O111" s="29"/>
      <c r="P111" s="29"/>
      <c r="Q111" s="29"/>
      <c r="R111" s="29"/>
      <c r="S111" s="29">
        <v>121.8</v>
      </c>
      <c r="T111" s="29">
        <v>70.489999999999995</v>
      </c>
      <c r="U111" s="29"/>
      <c r="V111" s="29"/>
      <c r="W111" s="29"/>
      <c r="X111" s="29">
        <v>14.82</v>
      </c>
      <c r="Y111" s="29"/>
      <c r="Z111" s="29"/>
      <c r="AA111" s="29"/>
      <c r="AB111" s="29"/>
      <c r="AC111" s="29">
        <v>4</v>
      </c>
      <c r="AD111" s="29"/>
      <c r="AE111" s="29"/>
      <c r="AF111" s="29"/>
      <c r="AG111" s="29">
        <v>1</v>
      </c>
      <c r="AH111" s="29">
        <v>1</v>
      </c>
      <c r="AI111" s="29"/>
      <c r="AJ111" s="29"/>
      <c r="AK111" s="29"/>
      <c r="AL111" s="29"/>
    </row>
    <row r="112" spans="1:71" x14ac:dyDescent="0.25">
      <c r="A112" s="23" t="s">
        <v>11</v>
      </c>
      <c r="B112" s="23">
        <f t="shared" si="22"/>
        <v>207.10999999999999</v>
      </c>
      <c r="C112" s="23">
        <f t="shared" ref="C112:C123" si="23">IF($D$5="P",SUM(I112:K112),SUM(I112:R112))</f>
        <v>990.79000000000008</v>
      </c>
      <c r="D112" s="23">
        <f t="shared" ref="D112:D123" si="24">IF($D$5="P",$B$8*SUM(I112:K112)+$B$9*SUM(I130:K130),$B$8*SUM(I112:R112)+$B$9*SUM(I130:R130))</f>
        <v>521.29300000000001</v>
      </c>
      <c r="E112" s="31">
        <f t="shared" si="21"/>
        <v>32486.979760000002</v>
      </c>
      <c r="H112" s="29" t="s">
        <v>11</v>
      </c>
      <c r="I112" s="29">
        <v>647.95000000000005</v>
      </c>
      <c r="J112" s="29">
        <v>328.02</v>
      </c>
      <c r="K112" s="29"/>
      <c r="L112" s="29"/>
      <c r="M112" s="29"/>
      <c r="N112" s="29">
        <v>14.82</v>
      </c>
      <c r="O112" s="29"/>
      <c r="P112" s="29"/>
      <c r="Q112" s="29"/>
      <c r="R112" s="29"/>
      <c r="S112" s="29">
        <v>121.8</v>
      </c>
      <c r="T112" s="29">
        <v>70.489999999999995</v>
      </c>
      <c r="U112" s="29"/>
      <c r="V112" s="29"/>
      <c r="W112" s="29"/>
      <c r="X112" s="29">
        <v>14.82</v>
      </c>
      <c r="Y112" s="29"/>
      <c r="Z112" s="29"/>
      <c r="AA112" s="29"/>
      <c r="AB112" s="29"/>
      <c r="AC112" s="29"/>
      <c r="AD112" s="29"/>
      <c r="AE112" s="29"/>
      <c r="AF112" s="29"/>
      <c r="AG112" s="29"/>
      <c r="AH112" s="29"/>
      <c r="AI112" s="29"/>
      <c r="AJ112" s="29"/>
      <c r="AK112" s="29"/>
      <c r="AL112" s="29"/>
    </row>
    <row r="113" spans="1:38" s="17" customFormat="1" x14ac:dyDescent="0.25">
      <c r="A113" s="23" t="s">
        <v>12</v>
      </c>
      <c r="B113" s="23">
        <f t="shared" si="22"/>
        <v>10.94</v>
      </c>
      <c r="C113" s="23">
        <f t="shared" si="23"/>
        <v>10.94</v>
      </c>
      <c r="D113" s="23">
        <f t="shared" si="24"/>
        <v>3.2819999999999996</v>
      </c>
      <c r="E113" s="31">
        <f t="shared" si="21"/>
        <v>204.53423999999998</v>
      </c>
      <c r="F113" s="82"/>
      <c r="G113" s="82"/>
      <c r="H113" s="38" t="s">
        <v>12</v>
      </c>
      <c r="I113" s="29"/>
      <c r="J113" s="29"/>
      <c r="K113" s="29"/>
      <c r="L113" s="29"/>
      <c r="M113" s="29"/>
      <c r="N113" s="29">
        <v>10.94</v>
      </c>
      <c r="O113" s="29"/>
      <c r="P113" s="29"/>
      <c r="Q113" s="29"/>
      <c r="R113" s="29"/>
      <c r="S113" s="29"/>
      <c r="T113" s="29"/>
      <c r="U113" s="29"/>
      <c r="V113" s="29"/>
      <c r="W113" s="29"/>
      <c r="X113" s="29">
        <v>10.94</v>
      </c>
      <c r="Y113" s="29"/>
      <c r="Z113" s="29"/>
      <c r="AA113" s="29"/>
      <c r="AB113" s="29"/>
      <c r="AC113" s="29"/>
      <c r="AD113" s="29"/>
      <c r="AE113" s="29"/>
      <c r="AF113" s="29"/>
      <c r="AG113" s="29"/>
      <c r="AH113" s="29"/>
      <c r="AI113" s="29"/>
      <c r="AJ113" s="29"/>
      <c r="AK113" s="29"/>
      <c r="AL113" s="29"/>
    </row>
    <row r="114" spans="1:38" s="17" customFormat="1" x14ac:dyDescent="0.25">
      <c r="A114" s="23" t="s">
        <v>13</v>
      </c>
      <c r="B114" s="23">
        <f t="shared" si="22"/>
        <v>10.94</v>
      </c>
      <c r="C114" s="23">
        <f t="shared" si="23"/>
        <v>10.94</v>
      </c>
      <c r="D114" s="23">
        <f t="shared" si="24"/>
        <v>3.2819999999999996</v>
      </c>
      <c r="E114" s="23">
        <f t="shared" si="21"/>
        <v>204.53423999999998</v>
      </c>
      <c r="F114" s="82"/>
      <c r="G114" s="82"/>
      <c r="H114" s="29" t="s">
        <v>13</v>
      </c>
      <c r="I114" s="29"/>
      <c r="J114" s="29"/>
      <c r="K114" s="29"/>
      <c r="L114" s="29"/>
      <c r="M114" s="29"/>
      <c r="N114" s="29">
        <v>10.94</v>
      </c>
      <c r="O114" s="29"/>
      <c r="P114" s="29"/>
      <c r="Q114" s="29"/>
      <c r="R114" s="29"/>
      <c r="S114" s="29"/>
      <c r="T114" s="29"/>
      <c r="U114" s="29"/>
      <c r="V114" s="29"/>
      <c r="W114" s="29"/>
      <c r="X114" s="29">
        <v>10.94</v>
      </c>
      <c r="Y114" s="29"/>
      <c r="Z114" s="29"/>
      <c r="AA114" s="29"/>
      <c r="AB114" s="29"/>
      <c r="AC114" s="29"/>
      <c r="AD114" s="29"/>
      <c r="AE114" s="29"/>
      <c r="AF114" s="29"/>
      <c r="AG114" s="29"/>
      <c r="AH114" s="29"/>
      <c r="AI114" s="29"/>
      <c r="AJ114" s="29"/>
      <c r="AK114" s="29"/>
      <c r="AL114" s="29"/>
    </row>
    <row r="115" spans="1:38" s="17" customFormat="1" x14ac:dyDescent="0.25">
      <c r="A115" s="23" t="s">
        <v>52</v>
      </c>
      <c r="B115" s="23">
        <f t="shared" si="22"/>
        <v>10.94</v>
      </c>
      <c r="C115" s="23">
        <f t="shared" si="23"/>
        <v>10.94</v>
      </c>
      <c r="D115" s="23">
        <f t="shared" si="24"/>
        <v>3.2819999999999996</v>
      </c>
      <c r="E115" s="23">
        <f t="shared" si="21"/>
        <v>204.53423999999998</v>
      </c>
      <c r="F115" s="82"/>
      <c r="G115" s="82"/>
      <c r="H115" s="29" t="s">
        <v>52</v>
      </c>
      <c r="I115" s="29"/>
      <c r="J115" s="29"/>
      <c r="K115" s="29"/>
      <c r="L115" s="29"/>
      <c r="M115" s="29"/>
      <c r="N115" s="29">
        <v>10.94</v>
      </c>
      <c r="O115" s="29"/>
      <c r="P115" s="29"/>
      <c r="Q115" s="29"/>
      <c r="R115" s="29"/>
      <c r="S115" s="29"/>
      <c r="T115" s="29"/>
      <c r="U115" s="29"/>
      <c r="V115" s="29"/>
      <c r="W115" s="29"/>
      <c r="X115" s="29">
        <v>10.94</v>
      </c>
      <c r="Y115" s="29"/>
      <c r="Z115" s="29"/>
      <c r="AA115" s="29"/>
      <c r="AB115" s="29"/>
      <c r="AC115" s="29"/>
      <c r="AD115" s="29"/>
      <c r="AE115" s="29"/>
      <c r="AF115" s="29"/>
      <c r="AG115" s="29"/>
      <c r="AH115" s="29"/>
      <c r="AI115" s="29"/>
      <c r="AJ115" s="29"/>
      <c r="AK115" s="29"/>
      <c r="AL115" s="29"/>
    </row>
    <row r="116" spans="1:38" s="17" customFormat="1" x14ac:dyDescent="0.25">
      <c r="A116" s="23" t="s">
        <v>14</v>
      </c>
      <c r="B116" s="23">
        <f t="shared" si="22"/>
        <v>10.94</v>
      </c>
      <c r="C116" s="23">
        <f t="shared" si="23"/>
        <v>10.94</v>
      </c>
      <c r="D116" s="23">
        <f t="shared" si="24"/>
        <v>3.2819999999999996</v>
      </c>
      <c r="E116" s="23">
        <f t="shared" si="21"/>
        <v>204.53423999999998</v>
      </c>
      <c r="F116" s="82"/>
      <c r="G116" s="82"/>
      <c r="H116" s="29" t="s">
        <v>14</v>
      </c>
      <c r="I116" s="29"/>
      <c r="J116" s="29"/>
      <c r="K116" s="29"/>
      <c r="L116" s="29"/>
      <c r="M116" s="29"/>
      <c r="N116" s="29">
        <v>10.94</v>
      </c>
      <c r="O116" s="29"/>
      <c r="P116" s="29"/>
      <c r="Q116" s="29"/>
      <c r="R116" s="29"/>
      <c r="S116" s="29"/>
      <c r="T116" s="29"/>
      <c r="U116" s="29"/>
      <c r="V116" s="29"/>
      <c r="W116" s="29"/>
      <c r="X116" s="29">
        <v>10.94</v>
      </c>
      <c r="Y116" s="29"/>
      <c r="Z116" s="29"/>
      <c r="AA116" s="29"/>
      <c r="AB116" s="29"/>
      <c r="AC116" s="29"/>
      <c r="AD116" s="29"/>
      <c r="AE116" s="29"/>
      <c r="AF116" s="29"/>
      <c r="AG116" s="29"/>
      <c r="AH116" s="29"/>
      <c r="AI116" s="29"/>
      <c r="AJ116" s="29"/>
      <c r="AK116" s="29"/>
      <c r="AL116" s="29"/>
    </row>
    <row r="117" spans="1:38" s="17" customFormat="1" x14ac:dyDescent="0.25">
      <c r="A117" s="23" t="s">
        <v>15</v>
      </c>
      <c r="B117" s="23">
        <f t="shared" si="22"/>
        <v>10.94</v>
      </c>
      <c r="C117" s="23">
        <f t="shared" si="23"/>
        <v>10.94</v>
      </c>
      <c r="D117" s="23">
        <f t="shared" si="24"/>
        <v>3.2819999999999996</v>
      </c>
      <c r="E117" s="23">
        <f t="shared" si="21"/>
        <v>204.53423999999998</v>
      </c>
      <c r="F117" s="82"/>
      <c r="G117" s="82"/>
      <c r="H117" s="29" t="s">
        <v>15</v>
      </c>
      <c r="I117" s="29"/>
      <c r="J117" s="29"/>
      <c r="K117" s="29"/>
      <c r="L117" s="29"/>
      <c r="M117" s="29"/>
      <c r="N117" s="29">
        <v>10.94</v>
      </c>
      <c r="O117" s="29"/>
      <c r="P117" s="29"/>
      <c r="Q117" s="29"/>
      <c r="R117" s="29"/>
      <c r="S117" s="29"/>
      <c r="T117" s="29"/>
      <c r="U117" s="29"/>
      <c r="V117" s="29"/>
      <c r="W117" s="29"/>
      <c r="X117" s="29">
        <v>10.94</v>
      </c>
      <c r="Y117" s="29"/>
      <c r="Z117" s="29"/>
      <c r="AA117" s="29"/>
      <c r="AB117" s="29"/>
      <c r="AC117" s="29"/>
      <c r="AD117" s="29"/>
      <c r="AE117" s="29"/>
      <c r="AF117" s="29"/>
      <c r="AG117" s="29"/>
      <c r="AH117" s="29"/>
      <c r="AI117" s="29"/>
      <c r="AJ117" s="29"/>
      <c r="AK117" s="29"/>
      <c r="AL117" s="29"/>
    </row>
    <row r="118" spans="1:38" s="17" customFormat="1" x14ac:dyDescent="0.25">
      <c r="A118" s="23" t="s">
        <v>16</v>
      </c>
      <c r="B118" s="23">
        <f t="shared" si="22"/>
        <v>10.94</v>
      </c>
      <c r="C118" s="23">
        <f t="shared" si="23"/>
        <v>10.94</v>
      </c>
      <c r="D118" s="23">
        <f t="shared" si="24"/>
        <v>3.2819999999999996</v>
      </c>
      <c r="E118" s="23">
        <f t="shared" si="21"/>
        <v>204.53423999999998</v>
      </c>
      <c r="F118" s="82"/>
      <c r="G118" s="82"/>
      <c r="H118" s="29" t="s">
        <v>16</v>
      </c>
      <c r="I118" s="29"/>
      <c r="J118" s="29"/>
      <c r="K118" s="29"/>
      <c r="L118" s="29"/>
      <c r="M118" s="29"/>
      <c r="N118" s="29">
        <v>10.94</v>
      </c>
      <c r="O118" s="29"/>
      <c r="P118" s="29"/>
      <c r="Q118" s="29"/>
      <c r="R118" s="29"/>
      <c r="S118" s="29"/>
      <c r="T118" s="29"/>
      <c r="U118" s="29"/>
      <c r="V118" s="29"/>
      <c r="W118" s="29"/>
      <c r="X118" s="29">
        <v>10.94</v>
      </c>
      <c r="Y118" s="29"/>
      <c r="Z118" s="29"/>
      <c r="AA118" s="29"/>
      <c r="AB118" s="29"/>
      <c r="AC118" s="29"/>
      <c r="AD118" s="29"/>
      <c r="AE118" s="29"/>
      <c r="AF118" s="29"/>
      <c r="AG118" s="29"/>
      <c r="AH118" s="29"/>
      <c r="AI118" s="29"/>
      <c r="AJ118" s="29"/>
      <c r="AK118" s="29"/>
      <c r="AL118" s="29"/>
    </row>
    <row r="119" spans="1:38" s="17" customFormat="1" x14ac:dyDescent="0.25">
      <c r="A119" s="23" t="s">
        <v>24</v>
      </c>
      <c r="B119" s="23">
        <f t="shared" si="22"/>
        <v>10.94</v>
      </c>
      <c r="C119" s="23">
        <f t="shared" si="23"/>
        <v>10.94</v>
      </c>
      <c r="D119" s="23">
        <f t="shared" si="24"/>
        <v>3.2819999999999996</v>
      </c>
      <c r="E119" s="23">
        <f t="shared" si="21"/>
        <v>204.53423999999998</v>
      </c>
      <c r="F119" s="82"/>
      <c r="G119" s="82"/>
      <c r="H119" s="29" t="s">
        <v>24</v>
      </c>
      <c r="I119" s="29"/>
      <c r="J119" s="29"/>
      <c r="K119" s="29"/>
      <c r="L119" s="29"/>
      <c r="M119" s="29"/>
      <c r="N119" s="29">
        <v>10.94</v>
      </c>
      <c r="O119" s="29"/>
      <c r="P119" s="29"/>
      <c r="Q119" s="29"/>
      <c r="R119" s="29"/>
      <c r="S119" s="29"/>
      <c r="T119" s="29"/>
      <c r="U119" s="29"/>
      <c r="V119" s="29"/>
      <c r="W119" s="29"/>
      <c r="X119" s="29">
        <v>10.94</v>
      </c>
      <c r="Y119" s="29"/>
      <c r="Z119" s="29"/>
      <c r="AA119" s="29"/>
      <c r="AB119" s="29"/>
      <c r="AC119" s="29"/>
      <c r="AD119" s="29"/>
      <c r="AE119" s="29"/>
      <c r="AF119" s="29"/>
      <c r="AG119" s="29"/>
      <c r="AH119" s="29"/>
      <c r="AI119" s="29"/>
      <c r="AJ119" s="29"/>
      <c r="AK119" s="29"/>
      <c r="AL119" s="29"/>
    </row>
    <row r="120" spans="1:38" s="17" customFormat="1" x14ac:dyDescent="0.25">
      <c r="A120" s="23" t="s">
        <v>53</v>
      </c>
      <c r="B120" s="23">
        <f t="shared" si="22"/>
        <v>10.94</v>
      </c>
      <c r="C120" s="23">
        <f t="shared" si="23"/>
        <v>10.94</v>
      </c>
      <c r="D120" s="23">
        <f t="shared" si="24"/>
        <v>3.2819999999999996</v>
      </c>
      <c r="E120" s="23">
        <f t="shared" si="21"/>
        <v>204.53423999999998</v>
      </c>
      <c r="F120" s="82"/>
      <c r="G120" s="82"/>
      <c r="H120" s="29" t="s">
        <v>53</v>
      </c>
      <c r="I120" s="29"/>
      <c r="J120" s="29"/>
      <c r="K120" s="29"/>
      <c r="L120" s="29"/>
      <c r="M120" s="29"/>
      <c r="N120" s="29">
        <v>10.94</v>
      </c>
      <c r="O120" s="29"/>
      <c r="P120" s="29"/>
      <c r="Q120" s="29"/>
      <c r="R120" s="29"/>
      <c r="S120" s="29"/>
      <c r="T120" s="29"/>
      <c r="U120" s="29"/>
      <c r="V120" s="29"/>
      <c r="W120" s="29"/>
      <c r="X120" s="29">
        <v>10.94</v>
      </c>
      <c r="Y120" s="29"/>
      <c r="Z120" s="29"/>
      <c r="AA120" s="29"/>
      <c r="AB120" s="29"/>
      <c r="AC120" s="29"/>
      <c r="AD120" s="29"/>
      <c r="AE120" s="29"/>
      <c r="AF120" s="29"/>
      <c r="AG120" s="29"/>
      <c r="AH120" s="29"/>
      <c r="AI120" s="29"/>
      <c r="AJ120" s="29"/>
      <c r="AK120" s="29"/>
      <c r="AL120" s="29"/>
    </row>
    <row r="121" spans="1:38" s="17" customFormat="1" x14ac:dyDescent="0.25">
      <c r="A121" s="23" t="s">
        <v>54</v>
      </c>
      <c r="B121" s="23">
        <f t="shared" si="22"/>
        <v>10.94</v>
      </c>
      <c r="C121" s="23">
        <f t="shared" si="23"/>
        <v>10.94</v>
      </c>
      <c r="D121" s="23">
        <f t="shared" si="24"/>
        <v>3.2819999999999996</v>
      </c>
      <c r="E121" s="23">
        <f t="shared" si="21"/>
        <v>204.53423999999998</v>
      </c>
      <c r="F121" s="82"/>
      <c r="G121" s="82"/>
      <c r="H121" s="29" t="s">
        <v>54</v>
      </c>
      <c r="I121" s="29"/>
      <c r="J121" s="29"/>
      <c r="K121" s="29"/>
      <c r="L121" s="29"/>
      <c r="M121" s="29"/>
      <c r="N121" s="29">
        <v>10.94</v>
      </c>
      <c r="O121" s="29"/>
      <c r="P121" s="29"/>
      <c r="Q121" s="29"/>
      <c r="R121" s="29"/>
      <c r="S121" s="29"/>
      <c r="T121" s="29"/>
      <c r="U121" s="29"/>
      <c r="V121" s="29"/>
      <c r="W121" s="29"/>
      <c r="X121" s="29">
        <v>10.94</v>
      </c>
      <c r="Y121" s="29"/>
      <c r="Z121" s="29"/>
      <c r="AA121" s="29"/>
      <c r="AB121" s="29"/>
      <c r="AC121" s="29"/>
      <c r="AD121" s="29"/>
      <c r="AE121" s="29"/>
      <c r="AF121" s="29"/>
      <c r="AG121" s="29"/>
      <c r="AH121" s="29"/>
      <c r="AI121" s="29"/>
      <c r="AJ121" s="29"/>
      <c r="AK121" s="29"/>
      <c r="AL121" s="29"/>
    </row>
    <row r="122" spans="1:38" s="17" customFormat="1" x14ac:dyDescent="0.25">
      <c r="A122" s="23" t="s">
        <v>55</v>
      </c>
      <c r="B122" s="23">
        <f t="shared" si="22"/>
        <v>10.94</v>
      </c>
      <c r="C122" s="23">
        <f t="shared" si="23"/>
        <v>10.94</v>
      </c>
      <c r="D122" s="23">
        <f t="shared" si="24"/>
        <v>3.2819999999999996</v>
      </c>
      <c r="E122" s="23">
        <f t="shared" si="21"/>
        <v>204.53423999999998</v>
      </c>
      <c r="F122" s="82"/>
      <c r="G122" s="82"/>
      <c r="H122" s="29" t="s">
        <v>55</v>
      </c>
      <c r="I122" s="29"/>
      <c r="J122" s="29"/>
      <c r="K122" s="29"/>
      <c r="L122" s="29"/>
      <c r="M122" s="29"/>
      <c r="N122" s="29">
        <v>10.94</v>
      </c>
      <c r="O122" s="29"/>
      <c r="P122" s="29"/>
      <c r="Q122" s="29"/>
      <c r="R122" s="29"/>
      <c r="S122" s="29"/>
      <c r="T122" s="29"/>
      <c r="U122" s="29"/>
      <c r="V122" s="29"/>
      <c r="W122" s="29"/>
      <c r="X122" s="29">
        <v>10.94</v>
      </c>
      <c r="Y122" s="29"/>
      <c r="Z122" s="29"/>
      <c r="AA122" s="29"/>
      <c r="AB122" s="29"/>
      <c r="AC122" s="29"/>
      <c r="AD122" s="29"/>
      <c r="AE122" s="29"/>
      <c r="AF122" s="29"/>
      <c r="AG122" s="29"/>
      <c r="AH122" s="29"/>
      <c r="AI122" s="29"/>
      <c r="AJ122" s="29"/>
      <c r="AK122" s="29"/>
      <c r="AL122" s="29"/>
    </row>
    <row r="123" spans="1:38" s="17" customFormat="1" x14ac:dyDescent="0.25">
      <c r="A123" s="23" t="s">
        <v>56</v>
      </c>
      <c r="B123" s="23">
        <f t="shared" si="22"/>
        <v>10.94</v>
      </c>
      <c r="C123" s="23">
        <f t="shared" si="23"/>
        <v>10.94</v>
      </c>
      <c r="D123" s="23">
        <f t="shared" si="24"/>
        <v>3.2819999999999996</v>
      </c>
      <c r="E123" s="23">
        <f t="shared" si="21"/>
        <v>204.53423999999998</v>
      </c>
      <c r="F123" s="82"/>
      <c r="G123" s="82"/>
      <c r="H123" s="29" t="s">
        <v>56</v>
      </c>
      <c r="I123" s="29"/>
      <c r="J123" s="29"/>
      <c r="K123" s="29"/>
      <c r="L123" s="29"/>
      <c r="M123" s="29"/>
      <c r="N123" s="29">
        <v>10.94</v>
      </c>
      <c r="O123" s="29"/>
      <c r="P123" s="29"/>
      <c r="Q123" s="29"/>
      <c r="R123" s="29"/>
      <c r="S123" s="29"/>
      <c r="T123" s="29"/>
      <c r="U123" s="29"/>
      <c r="V123" s="29"/>
      <c r="W123" s="29"/>
      <c r="X123" s="29">
        <v>10.94</v>
      </c>
      <c r="Y123" s="29"/>
      <c r="Z123" s="29"/>
      <c r="AA123" s="29"/>
      <c r="AB123" s="29"/>
      <c r="AC123" s="29"/>
      <c r="AD123" s="29"/>
      <c r="AE123" s="29"/>
      <c r="AF123" s="29"/>
      <c r="AG123" s="29"/>
      <c r="AH123" s="29"/>
      <c r="AI123" s="29"/>
      <c r="AJ123" s="29"/>
      <c r="AK123" s="29"/>
      <c r="AL123" s="29"/>
    </row>
    <row r="124" spans="1:38" s="17" customFormat="1" x14ac:dyDescent="0.25">
      <c r="A124" s="82"/>
      <c r="B124" s="82"/>
      <c r="C124" s="82"/>
      <c r="D124" s="82"/>
      <c r="E124" s="82"/>
      <c r="F124" s="82"/>
      <c r="G124" s="82"/>
    </row>
    <row r="125" spans="1:38" s="17" customFormat="1" x14ac:dyDescent="0.25">
      <c r="A125" s="82"/>
      <c r="B125" s="82"/>
      <c r="C125" s="82"/>
      <c r="D125" s="82"/>
      <c r="E125" s="82"/>
      <c r="F125" s="82"/>
      <c r="G125" s="82"/>
      <c r="H125" s="82" t="s">
        <v>81</v>
      </c>
      <c r="I125" s="82"/>
      <c r="J125" s="82"/>
      <c r="K125" s="82"/>
      <c r="L125" s="82"/>
      <c r="M125" s="82"/>
      <c r="N125" s="82"/>
      <c r="O125" s="82"/>
      <c r="P125" s="82"/>
      <c r="Q125" s="82"/>
      <c r="R125" s="82"/>
      <c r="S125" s="82"/>
      <c r="T125" s="82"/>
      <c r="U125" s="82"/>
      <c r="V125" s="82"/>
      <c r="W125" s="82"/>
      <c r="X125" s="82"/>
      <c r="Y125" s="82"/>
      <c r="Z125" s="82"/>
      <c r="AA125" s="82"/>
      <c r="AB125" s="82"/>
      <c r="AC125" s="82"/>
      <c r="AD125" s="82"/>
      <c r="AE125" s="82"/>
      <c r="AF125" s="82"/>
      <c r="AG125" s="82"/>
      <c r="AH125" s="82"/>
      <c r="AI125" s="82"/>
      <c r="AJ125" s="82"/>
      <c r="AK125" s="82"/>
      <c r="AL125" s="82"/>
    </row>
    <row r="126" spans="1:38" s="17" customFormat="1" x14ac:dyDescent="0.25">
      <c r="A126" s="82"/>
      <c r="B126" s="82"/>
      <c r="C126" s="82"/>
      <c r="D126" s="82"/>
      <c r="E126" s="82"/>
      <c r="F126" s="82"/>
      <c r="G126" s="82"/>
      <c r="H126" s="29"/>
      <c r="I126" s="29" t="s">
        <v>40</v>
      </c>
      <c r="J126" s="29" t="s">
        <v>40</v>
      </c>
      <c r="K126" s="29" t="s">
        <v>40</v>
      </c>
      <c r="L126" s="29" t="s">
        <v>40</v>
      </c>
      <c r="M126" s="29" t="s">
        <v>40</v>
      </c>
      <c r="N126" s="29" t="s">
        <v>40</v>
      </c>
      <c r="O126" s="29" t="s">
        <v>40</v>
      </c>
      <c r="P126" s="29" t="s">
        <v>40</v>
      </c>
      <c r="Q126" s="29" t="s">
        <v>40</v>
      </c>
      <c r="R126" s="29" t="s">
        <v>40</v>
      </c>
      <c r="S126" s="29" t="s">
        <v>41</v>
      </c>
      <c r="T126" s="29" t="s">
        <v>41</v>
      </c>
      <c r="U126" s="29" t="s">
        <v>41</v>
      </c>
      <c r="V126" s="29" t="s">
        <v>41</v>
      </c>
      <c r="W126" s="29" t="s">
        <v>41</v>
      </c>
      <c r="X126" s="29" t="s">
        <v>41</v>
      </c>
      <c r="Y126" s="29" t="s">
        <v>41</v>
      </c>
      <c r="Z126" s="29" t="s">
        <v>41</v>
      </c>
      <c r="AA126" s="29" t="s">
        <v>41</v>
      </c>
      <c r="AB126" s="29" t="s">
        <v>41</v>
      </c>
      <c r="AC126" s="29" t="s">
        <v>42</v>
      </c>
      <c r="AD126" s="29" t="s">
        <v>42</v>
      </c>
      <c r="AE126" s="29" t="s">
        <v>42</v>
      </c>
      <c r="AF126" s="29" t="s">
        <v>42</v>
      </c>
      <c r="AG126" s="29" t="s">
        <v>42</v>
      </c>
      <c r="AH126" s="29" t="s">
        <v>42</v>
      </c>
      <c r="AI126" s="29" t="s">
        <v>42</v>
      </c>
      <c r="AJ126" s="29" t="s">
        <v>42</v>
      </c>
      <c r="AK126" s="29" t="s">
        <v>42</v>
      </c>
      <c r="AL126" s="29" t="s">
        <v>42</v>
      </c>
    </row>
    <row r="127" spans="1:38" s="17" customFormat="1" ht="15.75" thickBot="1" x14ac:dyDescent="0.3">
      <c r="A127" s="82"/>
      <c r="B127" s="82"/>
      <c r="C127" s="82"/>
      <c r="D127" s="82"/>
      <c r="E127" s="82"/>
      <c r="F127" s="82"/>
      <c r="G127" s="82"/>
      <c r="H127" s="28" t="s">
        <v>4</v>
      </c>
      <c r="I127" s="28" t="s">
        <v>43</v>
      </c>
      <c r="J127" s="28" t="s">
        <v>44</v>
      </c>
      <c r="K127" s="28" t="s">
        <v>57</v>
      </c>
      <c r="L127" s="28" t="s">
        <v>50</v>
      </c>
      <c r="M127" s="28" t="s">
        <v>47</v>
      </c>
      <c r="N127" s="28" t="s">
        <v>48</v>
      </c>
      <c r="O127" s="28" t="s">
        <v>46</v>
      </c>
      <c r="P127" s="28" t="s">
        <v>51</v>
      </c>
      <c r="Q127" s="28" t="s">
        <v>49</v>
      </c>
      <c r="R127" s="28" t="s">
        <v>45</v>
      </c>
      <c r="S127" s="28" t="s">
        <v>43</v>
      </c>
      <c r="T127" s="28" t="s">
        <v>44</v>
      </c>
      <c r="U127" s="28" t="s">
        <v>57</v>
      </c>
      <c r="V127" s="28" t="s">
        <v>50</v>
      </c>
      <c r="W127" s="28" t="s">
        <v>47</v>
      </c>
      <c r="X127" s="28" t="s">
        <v>48</v>
      </c>
      <c r="Y127" s="28" t="s">
        <v>46</v>
      </c>
      <c r="Z127" s="28" t="s">
        <v>51</v>
      </c>
      <c r="AA127" s="28" t="s">
        <v>49</v>
      </c>
      <c r="AB127" s="28" t="s">
        <v>45</v>
      </c>
      <c r="AC127" s="28" t="s">
        <v>43</v>
      </c>
      <c r="AD127" s="28" t="s">
        <v>44</v>
      </c>
      <c r="AE127" s="28" t="s">
        <v>57</v>
      </c>
      <c r="AF127" s="28" t="s">
        <v>50</v>
      </c>
      <c r="AG127" s="28" t="s">
        <v>47</v>
      </c>
      <c r="AH127" s="28" t="s">
        <v>48</v>
      </c>
      <c r="AI127" s="28" t="s">
        <v>46</v>
      </c>
      <c r="AJ127" s="28" t="s">
        <v>51</v>
      </c>
      <c r="AK127" s="28" t="s">
        <v>49</v>
      </c>
      <c r="AL127" s="28" t="s">
        <v>45</v>
      </c>
    </row>
    <row r="128" spans="1:38" s="17" customFormat="1" x14ac:dyDescent="0.25">
      <c r="A128" s="82"/>
      <c r="B128" s="82"/>
      <c r="C128" s="82"/>
      <c r="D128" s="82"/>
      <c r="E128" s="82"/>
      <c r="F128" s="82"/>
      <c r="G128" s="82"/>
      <c r="H128" s="27" t="s">
        <v>9</v>
      </c>
      <c r="I128" s="27"/>
      <c r="J128" s="27"/>
      <c r="K128" s="27"/>
      <c r="L128" s="27"/>
      <c r="M128" s="27"/>
      <c r="N128" s="27"/>
      <c r="O128" s="27"/>
      <c r="P128" s="27"/>
      <c r="Q128" s="27"/>
      <c r="R128" s="27"/>
      <c r="S128" s="27"/>
      <c r="T128" s="27"/>
      <c r="U128" s="27"/>
      <c r="V128" s="27"/>
      <c r="W128" s="27"/>
      <c r="X128" s="27"/>
      <c r="Y128" s="27"/>
      <c r="Z128" s="27"/>
      <c r="AA128" s="27"/>
      <c r="AB128" s="27"/>
      <c r="AC128" s="27"/>
      <c r="AD128" s="27"/>
      <c r="AE128" s="27"/>
      <c r="AF128" s="27"/>
      <c r="AG128" s="27"/>
      <c r="AH128" s="27"/>
      <c r="AI128" s="27"/>
      <c r="AJ128" s="27"/>
      <c r="AK128" s="27"/>
      <c r="AL128" s="27"/>
    </row>
    <row r="129" spans="8:38" s="17" customFormat="1" x14ac:dyDescent="0.25">
      <c r="H129" s="29" t="s">
        <v>10</v>
      </c>
      <c r="I129" s="29">
        <v>288.39</v>
      </c>
      <c r="J129" s="29">
        <v>31.69</v>
      </c>
      <c r="K129" s="29"/>
      <c r="L129" s="29"/>
      <c r="M129" s="29"/>
      <c r="N129" s="29"/>
      <c r="O129" s="29"/>
      <c r="P129" s="29"/>
      <c r="Q129" s="29"/>
      <c r="R129" s="29"/>
      <c r="S129" s="29">
        <v>78.19</v>
      </c>
      <c r="T129" s="29">
        <v>21.07</v>
      </c>
      <c r="U129" s="29"/>
      <c r="V129" s="29"/>
      <c r="W129" s="29"/>
      <c r="X129" s="29"/>
      <c r="Y129" s="29"/>
      <c r="Z129" s="29"/>
      <c r="AA129" s="29"/>
      <c r="AB129" s="29"/>
      <c r="AC129" s="29"/>
      <c r="AD129" s="29"/>
      <c r="AE129" s="29"/>
      <c r="AF129" s="29"/>
      <c r="AG129" s="29"/>
      <c r="AH129" s="29"/>
      <c r="AI129" s="29"/>
      <c r="AJ129" s="29"/>
      <c r="AK129" s="29"/>
      <c r="AL129" s="29"/>
    </row>
    <row r="130" spans="8:38" s="17" customFormat="1" x14ac:dyDescent="0.25">
      <c r="H130" s="29" t="s">
        <v>11</v>
      </c>
      <c r="I130" s="29">
        <v>288.39</v>
      </c>
      <c r="J130" s="29">
        <v>31.69</v>
      </c>
      <c r="K130" s="29"/>
      <c r="L130" s="29"/>
      <c r="M130" s="29"/>
      <c r="N130" s="29"/>
      <c r="O130" s="29"/>
      <c r="P130" s="29"/>
      <c r="Q130" s="29"/>
      <c r="R130" s="29"/>
      <c r="S130" s="29">
        <v>78.19</v>
      </c>
      <c r="T130" s="29">
        <v>21.07</v>
      </c>
      <c r="U130" s="29"/>
      <c r="V130" s="29"/>
      <c r="W130" s="29"/>
      <c r="X130" s="29"/>
      <c r="Y130" s="29"/>
      <c r="Z130" s="29"/>
      <c r="AA130" s="29"/>
      <c r="AB130" s="29"/>
      <c r="AC130" s="29"/>
      <c r="AD130" s="29"/>
      <c r="AE130" s="29"/>
      <c r="AF130" s="29"/>
      <c r="AG130" s="29"/>
      <c r="AH130" s="29"/>
      <c r="AI130" s="29"/>
      <c r="AJ130" s="29"/>
      <c r="AK130" s="29"/>
      <c r="AL130" s="29"/>
    </row>
    <row r="131" spans="8:38" s="17" customFormat="1" x14ac:dyDescent="0.25">
      <c r="H131" s="29" t="s">
        <v>12</v>
      </c>
      <c r="I131" s="29"/>
      <c r="J131" s="29"/>
      <c r="K131" s="29"/>
      <c r="L131" s="29"/>
      <c r="M131" s="29"/>
      <c r="N131" s="29"/>
      <c r="O131" s="29"/>
      <c r="P131" s="29"/>
      <c r="Q131" s="29"/>
      <c r="R131" s="29"/>
      <c r="S131" s="29"/>
      <c r="T131" s="29"/>
      <c r="U131" s="29"/>
      <c r="V131" s="29"/>
      <c r="W131" s="29"/>
      <c r="X131" s="29"/>
      <c r="Y131" s="29"/>
      <c r="Z131" s="29"/>
      <c r="AA131" s="29"/>
      <c r="AB131" s="29"/>
      <c r="AC131" s="29"/>
      <c r="AD131" s="29"/>
      <c r="AE131" s="29"/>
      <c r="AF131" s="29"/>
      <c r="AG131" s="29"/>
      <c r="AH131" s="29"/>
      <c r="AI131" s="29"/>
      <c r="AJ131" s="29"/>
      <c r="AK131" s="29"/>
      <c r="AL131" s="29"/>
    </row>
    <row r="132" spans="8:38" s="17" customFormat="1" x14ac:dyDescent="0.25">
      <c r="H132" s="29" t="s">
        <v>13</v>
      </c>
      <c r="I132" s="29"/>
      <c r="J132" s="29"/>
      <c r="K132" s="29"/>
      <c r="L132" s="29"/>
      <c r="M132" s="29"/>
      <c r="N132" s="29"/>
      <c r="O132" s="29"/>
      <c r="P132" s="29"/>
      <c r="Q132" s="29"/>
      <c r="R132" s="29"/>
      <c r="S132" s="29"/>
      <c r="T132" s="29"/>
      <c r="U132" s="29"/>
      <c r="V132" s="29"/>
      <c r="W132" s="29"/>
      <c r="X132" s="29"/>
      <c r="Y132" s="29"/>
      <c r="Z132" s="29"/>
      <c r="AA132" s="29"/>
      <c r="AB132" s="29"/>
      <c r="AC132" s="29"/>
      <c r="AD132" s="29"/>
      <c r="AE132" s="29"/>
      <c r="AF132" s="29"/>
      <c r="AG132" s="29"/>
      <c r="AH132" s="29"/>
      <c r="AI132" s="29"/>
      <c r="AJ132" s="29"/>
      <c r="AK132" s="29"/>
      <c r="AL132" s="29"/>
    </row>
    <row r="133" spans="8:38" s="17" customFormat="1" x14ac:dyDescent="0.25">
      <c r="H133" s="29" t="s">
        <v>52</v>
      </c>
      <c r="I133" s="29"/>
      <c r="J133" s="29"/>
      <c r="K133" s="29"/>
      <c r="L133" s="29"/>
      <c r="M133" s="29"/>
      <c r="N133" s="29"/>
      <c r="O133" s="29"/>
      <c r="P133" s="29"/>
      <c r="Q133" s="29"/>
      <c r="R133" s="29"/>
      <c r="S133" s="29"/>
      <c r="T133" s="29"/>
      <c r="U133" s="29"/>
      <c r="V133" s="29"/>
      <c r="W133" s="29"/>
      <c r="X133" s="29"/>
      <c r="Y133" s="29"/>
      <c r="Z133" s="29"/>
      <c r="AA133" s="29"/>
      <c r="AB133" s="29"/>
      <c r="AC133" s="29"/>
      <c r="AD133" s="29"/>
      <c r="AE133" s="29"/>
      <c r="AF133" s="29"/>
      <c r="AG133" s="29"/>
      <c r="AH133" s="29"/>
      <c r="AI133" s="29"/>
      <c r="AJ133" s="29"/>
      <c r="AK133" s="29"/>
      <c r="AL133" s="29"/>
    </row>
    <row r="134" spans="8:38" s="17" customFormat="1" x14ac:dyDescent="0.25">
      <c r="H134" s="29" t="s">
        <v>14</v>
      </c>
      <c r="I134" s="29"/>
      <c r="J134" s="29"/>
      <c r="K134" s="29"/>
      <c r="L134" s="29"/>
      <c r="M134" s="29"/>
      <c r="N134" s="29"/>
      <c r="O134" s="29"/>
      <c r="P134" s="29"/>
      <c r="Q134" s="29"/>
      <c r="R134" s="29"/>
      <c r="S134" s="29"/>
      <c r="T134" s="29"/>
      <c r="U134" s="29"/>
      <c r="V134" s="29"/>
      <c r="W134" s="29"/>
      <c r="X134" s="29"/>
      <c r="Y134" s="29"/>
      <c r="Z134" s="29"/>
      <c r="AA134" s="29"/>
      <c r="AB134" s="29"/>
      <c r="AC134" s="29"/>
      <c r="AD134" s="29"/>
      <c r="AE134" s="29"/>
      <c r="AF134" s="29"/>
      <c r="AG134" s="29"/>
      <c r="AH134" s="29"/>
      <c r="AI134" s="29"/>
      <c r="AJ134" s="29"/>
      <c r="AK134" s="29"/>
      <c r="AL134" s="29"/>
    </row>
    <row r="135" spans="8:38" s="17" customFormat="1" x14ac:dyDescent="0.25">
      <c r="H135" s="29" t="s">
        <v>15</v>
      </c>
      <c r="I135" s="29"/>
      <c r="J135" s="29"/>
      <c r="K135" s="29"/>
      <c r="L135" s="29"/>
      <c r="M135" s="29"/>
      <c r="N135" s="29"/>
      <c r="O135" s="29"/>
      <c r="P135" s="29"/>
      <c r="Q135" s="29"/>
      <c r="R135" s="29"/>
      <c r="S135" s="29"/>
      <c r="T135" s="29"/>
      <c r="U135" s="29"/>
      <c r="V135" s="29"/>
      <c r="W135" s="29"/>
      <c r="X135" s="29"/>
      <c r="Y135" s="29"/>
      <c r="Z135" s="29"/>
      <c r="AA135" s="29"/>
      <c r="AB135" s="29"/>
      <c r="AC135" s="29"/>
      <c r="AD135" s="29"/>
      <c r="AE135" s="29"/>
      <c r="AF135" s="29"/>
      <c r="AG135" s="29"/>
      <c r="AH135" s="29"/>
      <c r="AI135" s="29"/>
      <c r="AJ135" s="29"/>
      <c r="AK135" s="29"/>
      <c r="AL135" s="29"/>
    </row>
    <row r="136" spans="8:38" s="17" customFormat="1" x14ac:dyDescent="0.25">
      <c r="H136" s="29" t="s">
        <v>16</v>
      </c>
      <c r="I136" s="29"/>
      <c r="J136" s="29"/>
      <c r="K136" s="29"/>
      <c r="L136" s="29"/>
      <c r="M136" s="29"/>
      <c r="N136" s="29"/>
      <c r="O136" s="29"/>
      <c r="P136" s="29"/>
      <c r="Q136" s="29"/>
      <c r="R136" s="29"/>
      <c r="S136" s="29"/>
      <c r="T136" s="29"/>
      <c r="U136" s="29"/>
      <c r="V136" s="29"/>
      <c r="W136" s="29"/>
      <c r="X136" s="29"/>
      <c r="Y136" s="29"/>
      <c r="Z136" s="29"/>
      <c r="AA136" s="29"/>
      <c r="AB136" s="29"/>
      <c r="AC136" s="29"/>
      <c r="AD136" s="29"/>
      <c r="AE136" s="29"/>
      <c r="AF136" s="29"/>
      <c r="AG136" s="29"/>
      <c r="AH136" s="29"/>
      <c r="AI136" s="29"/>
      <c r="AJ136" s="29"/>
      <c r="AK136" s="29"/>
      <c r="AL136" s="29"/>
    </row>
    <row r="137" spans="8:38" s="17" customFormat="1" x14ac:dyDescent="0.25">
      <c r="H137" s="29" t="s">
        <v>24</v>
      </c>
      <c r="I137" s="29"/>
      <c r="J137" s="29"/>
      <c r="K137" s="29"/>
      <c r="L137" s="29"/>
      <c r="M137" s="29"/>
      <c r="N137" s="29"/>
      <c r="O137" s="29"/>
      <c r="P137" s="29"/>
      <c r="Q137" s="29"/>
      <c r="R137" s="29"/>
      <c r="S137" s="29"/>
      <c r="T137" s="29"/>
      <c r="U137" s="29"/>
      <c r="V137" s="29"/>
      <c r="W137" s="29"/>
      <c r="X137" s="29"/>
      <c r="Y137" s="29"/>
      <c r="Z137" s="29"/>
      <c r="AA137" s="29"/>
      <c r="AB137" s="29"/>
      <c r="AC137" s="29"/>
      <c r="AD137" s="29"/>
      <c r="AE137" s="29"/>
      <c r="AF137" s="29"/>
      <c r="AG137" s="29"/>
      <c r="AH137" s="29"/>
      <c r="AI137" s="29"/>
      <c r="AJ137" s="29"/>
      <c r="AK137" s="29"/>
      <c r="AL137" s="29"/>
    </row>
    <row r="138" spans="8:38" s="17" customFormat="1" x14ac:dyDescent="0.25">
      <c r="H138" s="29" t="s">
        <v>53</v>
      </c>
      <c r="I138" s="29"/>
      <c r="J138" s="29"/>
      <c r="K138" s="29"/>
      <c r="L138" s="29"/>
      <c r="M138" s="29"/>
      <c r="N138" s="29"/>
      <c r="O138" s="29"/>
      <c r="P138" s="29"/>
      <c r="Q138" s="29"/>
      <c r="R138" s="29"/>
      <c r="S138" s="29"/>
      <c r="T138" s="29"/>
      <c r="U138" s="29"/>
      <c r="V138" s="29"/>
      <c r="W138" s="29"/>
      <c r="X138" s="29"/>
      <c r="Y138" s="29"/>
      <c r="Z138" s="29"/>
      <c r="AA138" s="29"/>
      <c r="AB138" s="29"/>
      <c r="AC138" s="29"/>
      <c r="AD138" s="29"/>
      <c r="AE138" s="29"/>
      <c r="AF138" s="29"/>
      <c r="AG138" s="29"/>
      <c r="AH138" s="29"/>
      <c r="AI138" s="29"/>
      <c r="AJ138" s="29"/>
      <c r="AK138" s="29"/>
      <c r="AL138" s="29"/>
    </row>
    <row r="139" spans="8:38" s="17" customFormat="1" x14ac:dyDescent="0.25">
      <c r="H139" s="29" t="s">
        <v>54</v>
      </c>
      <c r="I139" s="29"/>
      <c r="J139" s="29"/>
      <c r="K139" s="29"/>
      <c r="L139" s="29"/>
      <c r="M139" s="29"/>
      <c r="N139" s="29"/>
      <c r="O139" s="29"/>
      <c r="P139" s="29"/>
      <c r="Q139" s="29"/>
      <c r="R139" s="29"/>
      <c r="S139" s="29"/>
      <c r="T139" s="29"/>
      <c r="U139" s="29"/>
      <c r="V139" s="29"/>
      <c r="W139" s="29"/>
      <c r="X139" s="29"/>
      <c r="Y139" s="29"/>
      <c r="Z139" s="29"/>
      <c r="AA139" s="29"/>
      <c r="AB139" s="29"/>
      <c r="AC139" s="29"/>
      <c r="AD139" s="29"/>
      <c r="AE139" s="29"/>
      <c r="AF139" s="29"/>
      <c r="AG139" s="29"/>
      <c r="AH139" s="29"/>
      <c r="AI139" s="29"/>
      <c r="AJ139" s="29"/>
      <c r="AK139" s="29"/>
      <c r="AL139" s="29"/>
    </row>
    <row r="140" spans="8:38" s="17" customFormat="1" x14ac:dyDescent="0.25">
      <c r="H140" s="29" t="s">
        <v>55</v>
      </c>
      <c r="I140" s="29"/>
      <c r="J140" s="29"/>
      <c r="K140" s="29"/>
      <c r="L140" s="29"/>
      <c r="M140" s="29"/>
      <c r="N140" s="29"/>
      <c r="O140" s="29"/>
      <c r="P140" s="29"/>
      <c r="Q140" s="29"/>
      <c r="R140" s="29"/>
      <c r="S140" s="29"/>
      <c r="T140" s="29"/>
      <c r="U140" s="29"/>
      <c r="V140" s="29"/>
      <c r="W140" s="29"/>
      <c r="X140" s="29"/>
      <c r="Y140" s="29"/>
      <c r="Z140" s="29"/>
      <c r="AA140" s="29"/>
      <c r="AB140" s="29"/>
      <c r="AC140" s="29"/>
      <c r="AD140" s="29"/>
      <c r="AE140" s="29"/>
      <c r="AF140" s="29"/>
      <c r="AG140" s="29"/>
      <c r="AH140" s="29"/>
      <c r="AI140" s="29"/>
      <c r="AJ140" s="29"/>
      <c r="AK140" s="29"/>
      <c r="AL140" s="29"/>
    </row>
    <row r="141" spans="8:38" s="17" customFormat="1" x14ac:dyDescent="0.25">
      <c r="H141" s="29" t="s">
        <v>56</v>
      </c>
      <c r="I141" s="29"/>
      <c r="J141" s="29"/>
      <c r="K141" s="29"/>
      <c r="L141" s="29"/>
      <c r="M141" s="29"/>
      <c r="N141" s="29"/>
      <c r="O141" s="29"/>
      <c r="P141" s="29"/>
      <c r="Q141" s="29"/>
      <c r="R141" s="29"/>
      <c r="S141" s="29"/>
      <c r="T141" s="29"/>
      <c r="U141" s="29"/>
      <c r="V141" s="29"/>
      <c r="W141" s="29"/>
      <c r="X141" s="29"/>
      <c r="Y141" s="29"/>
      <c r="Z141" s="29"/>
      <c r="AA141" s="29"/>
      <c r="AB141" s="29"/>
      <c r="AC141" s="29"/>
      <c r="AD141" s="29"/>
      <c r="AE141" s="29"/>
      <c r="AF141" s="29"/>
      <c r="AG141" s="29"/>
      <c r="AH141" s="29"/>
      <c r="AI141" s="29"/>
      <c r="AJ141" s="29"/>
      <c r="AK141" s="29"/>
      <c r="AL141" s="29"/>
    </row>
  </sheetData>
  <mergeCells count="6">
    <mergeCell ref="A108:E108"/>
    <mergeCell ref="A17:E17"/>
    <mergeCell ref="A35:E35"/>
    <mergeCell ref="A53:E53"/>
    <mergeCell ref="A71:E71"/>
    <mergeCell ref="A89:E89"/>
  </mergeCells>
  <pageMargins left="0.7" right="0.7" top="0.75" bottom="0.75" header="0.3" footer="0.3"/>
  <pageSetup paperSize="8" scale="60" orientation="landscape" r:id="rId1"/>
  <colBreaks count="1" manualBreakCount="1">
    <brk id="39" min="33" max="103"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BS141"/>
  <sheetViews>
    <sheetView view="pageBreakPreview" topLeftCell="A13" zoomScale="60" zoomScaleNormal="25" workbookViewId="0">
      <selection activeCell="A16" sqref="A16"/>
    </sheetView>
  </sheetViews>
  <sheetFormatPr defaultColWidth="8.85546875" defaultRowHeight="15" x14ac:dyDescent="0.25"/>
  <cols>
    <col min="1" max="1" width="38.7109375" style="37" customWidth="1"/>
    <col min="2" max="6" width="15.7109375" style="37" customWidth="1"/>
    <col min="7" max="7" width="13.5703125" style="37" customWidth="1"/>
    <col min="8" max="25" width="10.7109375" style="37" customWidth="1"/>
    <col min="26" max="38" width="8.85546875" style="37"/>
    <col min="39" max="40" width="11.85546875" style="17" customWidth="1"/>
    <col min="41" max="41" width="8.85546875" style="37"/>
    <col min="42" max="42" width="10.140625" style="37" customWidth="1"/>
    <col min="43" max="43" width="10.7109375" style="37" customWidth="1"/>
    <col min="44" max="44" width="9" style="37" customWidth="1"/>
    <col min="45" max="16384" width="8.85546875" style="37"/>
  </cols>
  <sheetData>
    <row r="1" spans="1:6" x14ac:dyDescent="0.25">
      <c r="A1" s="14" t="s">
        <v>65</v>
      </c>
    </row>
    <row r="2" spans="1:6" x14ac:dyDescent="0.25">
      <c r="A2" s="14" t="s">
        <v>64</v>
      </c>
    </row>
    <row r="3" spans="1:6" x14ac:dyDescent="0.25">
      <c r="A3" s="14"/>
    </row>
    <row r="4" spans="1:6" x14ac:dyDescent="0.25">
      <c r="A4" s="37" t="s">
        <v>77</v>
      </c>
      <c r="B4" s="37">
        <v>85.8</v>
      </c>
      <c r="D4" s="37" t="s">
        <v>62</v>
      </c>
    </row>
    <row r="5" spans="1:6" x14ac:dyDescent="0.25">
      <c r="A5" s="7" t="s">
        <v>3</v>
      </c>
      <c r="B5" s="15">
        <f>Assumptions!B5</f>
        <v>62.32</v>
      </c>
      <c r="C5" s="11"/>
      <c r="D5" s="11" t="s">
        <v>59</v>
      </c>
      <c r="E5" s="37" t="s">
        <v>58</v>
      </c>
      <c r="F5" s="37" t="s">
        <v>60</v>
      </c>
    </row>
    <row r="6" spans="1:6" x14ac:dyDescent="0.25">
      <c r="A6" s="8" t="s">
        <v>2</v>
      </c>
      <c r="B6" s="15">
        <f>Assumptions!B6</f>
        <v>0.1</v>
      </c>
      <c r="C6" s="13"/>
      <c r="D6" s="13"/>
    </row>
    <row r="7" spans="1:6" x14ac:dyDescent="0.25">
      <c r="A7" s="8" t="s">
        <v>1</v>
      </c>
      <c r="B7" s="15">
        <f>Assumptions!B7</f>
        <v>40</v>
      </c>
      <c r="C7" s="12"/>
      <c r="D7" s="12"/>
      <c r="E7" s="37" t="s">
        <v>59</v>
      </c>
      <c r="F7" s="37" t="s">
        <v>61</v>
      </c>
    </row>
    <row r="8" spans="1:6" x14ac:dyDescent="0.25">
      <c r="A8" s="8" t="s">
        <v>23</v>
      </c>
      <c r="B8" s="15">
        <f>Assumptions!B8</f>
        <v>0.3</v>
      </c>
      <c r="C8" s="10"/>
      <c r="D8" s="10"/>
    </row>
    <row r="9" spans="1:6" x14ac:dyDescent="0.25">
      <c r="A9" s="8" t="s">
        <v>22</v>
      </c>
      <c r="B9" s="15">
        <f>Assumptions!B9</f>
        <v>0.7</v>
      </c>
      <c r="C9" s="10"/>
      <c r="D9" s="10"/>
    </row>
    <row r="10" spans="1:6" x14ac:dyDescent="0.25">
      <c r="A10" s="8" t="s">
        <v>30</v>
      </c>
      <c r="B10" s="15">
        <f>Assumptions!B10</f>
        <v>0.25</v>
      </c>
      <c r="C10" s="10"/>
      <c r="D10" s="10"/>
    </row>
    <row r="11" spans="1:6" x14ac:dyDescent="0.25">
      <c r="A11" s="8" t="s">
        <v>31</v>
      </c>
      <c r="B11" s="15">
        <f>Assumptions!B11</f>
        <v>0.25</v>
      </c>
      <c r="C11" s="2"/>
      <c r="D11" s="2"/>
    </row>
    <row r="12" spans="1:6" x14ac:dyDescent="0.25">
      <c r="A12" s="8" t="s">
        <v>32</v>
      </c>
      <c r="B12" s="15">
        <f>Assumptions!B12</f>
        <v>0.25</v>
      </c>
      <c r="C12" s="2"/>
      <c r="D12" s="2"/>
    </row>
    <row r="13" spans="1:6" x14ac:dyDescent="0.25">
      <c r="A13" s="9" t="s">
        <v>33</v>
      </c>
      <c r="B13" s="15">
        <f>Assumptions!B13</f>
        <v>0.25</v>
      </c>
      <c r="C13" s="2"/>
      <c r="D13" s="2"/>
    </row>
    <row r="14" spans="1:6" x14ac:dyDescent="0.25">
      <c r="A14" s="25"/>
      <c r="B14" s="24"/>
      <c r="C14" s="2"/>
      <c r="D14" s="2"/>
    </row>
    <row r="15" spans="1:6" x14ac:dyDescent="0.25">
      <c r="A15" s="17"/>
      <c r="B15" s="5"/>
      <c r="C15" s="2"/>
      <c r="D15" s="2"/>
    </row>
    <row r="16" spans="1:6" x14ac:dyDescent="0.25">
      <c r="A16" s="20"/>
    </row>
    <row r="17" spans="1:46" x14ac:dyDescent="0.25">
      <c r="A17" s="226" t="s">
        <v>6</v>
      </c>
      <c r="B17" s="226"/>
      <c r="C17" s="226"/>
      <c r="D17" s="226"/>
      <c r="E17" s="226"/>
    </row>
    <row r="18" spans="1:46" s="16" customFormat="1" ht="45" x14ac:dyDescent="0.25">
      <c r="A18" s="21" t="s">
        <v>4</v>
      </c>
      <c r="B18" s="22" t="s">
        <v>17</v>
      </c>
      <c r="C18" s="22" t="s">
        <v>5</v>
      </c>
      <c r="D18" s="6" t="s">
        <v>0</v>
      </c>
      <c r="E18" s="22" t="s">
        <v>18</v>
      </c>
      <c r="F18" s="34" t="s">
        <v>76</v>
      </c>
      <c r="G18" s="35" t="s">
        <v>78</v>
      </c>
      <c r="H18" s="36"/>
      <c r="I18" s="32" t="s">
        <v>79</v>
      </c>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17"/>
      <c r="AN18" s="17"/>
      <c r="AO18" s="37"/>
      <c r="AP18" s="37"/>
      <c r="AQ18" s="37"/>
      <c r="AR18" s="37"/>
      <c r="AS18" s="37"/>
      <c r="AT18" s="37"/>
    </row>
    <row r="19" spans="1:46" s="16" customFormat="1" x14ac:dyDescent="0.25">
      <c r="A19" s="23" t="s">
        <v>9</v>
      </c>
      <c r="B19" s="31">
        <f>B55</f>
        <v>175.61999999999998</v>
      </c>
      <c r="C19" s="31">
        <f>C55</f>
        <v>902.91999999999985</v>
      </c>
      <c r="D19" s="31">
        <f>$B$10*D37+$B$11*D55+$B$12*D73+$B$13*D91</f>
        <v>289.39599999999996</v>
      </c>
      <c r="E19" s="3">
        <f t="shared" ref="E19:E32" si="0">D19*$B$5/1000</f>
        <v>18.035158719999995</v>
      </c>
      <c r="F19" s="4">
        <f>($B$8*F37+$B$9*G37)*$B$10+($B$8*F55+$B$9*G55)*$B$11+($B$8*F73+$B$9*G73)*$B$12+($B$8*F91+$B$9*G91)*$B$13</f>
        <v>0</v>
      </c>
      <c r="G19" s="33">
        <f>F19*$B$4/1000</f>
        <v>0</v>
      </c>
      <c r="H19" s="37"/>
      <c r="I19" s="37"/>
      <c r="J19" s="37"/>
      <c r="K19" s="37"/>
      <c r="L19" s="37"/>
      <c r="M19" s="37"/>
      <c r="N19" s="37"/>
      <c r="O19" s="37"/>
      <c r="P19" s="37"/>
      <c r="Q19" s="37"/>
      <c r="R19" s="37"/>
      <c r="S19" s="37"/>
      <c r="T19" s="37"/>
      <c r="U19" s="37"/>
      <c r="V19" s="37"/>
      <c r="W19" s="37"/>
      <c r="X19" s="37"/>
      <c r="Y19" s="37"/>
      <c r="Z19" s="37"/>
      <c r="AA19" s="37"/>
      <c r="AB19" s="37"/>
      <c r="AC19" s="37"/>
      <c r="AD19" s="37"/>
      <c r="AE19" s="37"/>
      <c r="AF19" s="37"/>
      <c r="AG19" s="37"/>
      <c r="AH19" s="37"/>
      <c r="AI19" s="37"/>
      <c r="AJ19" s="37"/>
      <c r="AK19" s="37"/>
      <c r="AL19" s="37"/>
      <c r="AM19" s="17"/>
      <c r="AN19" s="17"/>
      <c r="AO19" s="37"/>
      <c r="AP19" s="37"/>
      <c r="AQ19" s="37"/>
      <c r="AR19" s="37"/>
      <c r="AS19" s="37"/>
      <c r="AT19" s="37"/>
    </row>
    <row r="20" spans="1:46" s="16" customFormat="1" x14ac:dyDescent="0.25">
      <c r="A20" s="23" t="s">
        <v>10</v>
      </c>
      <c r="B20" s="31">
        <f t="shared" ref="B20:C32" si="1">B56</f>
        <v>207.1</v>
      </c>
      <c r="C20" s="31">
        <f t="shared" si="1"/>
        <v>985.37</v>
      </c>
      <c r="D20" s="31">
        <f t="shared" ref="D20:D32" si="2">$B$10*D38+$B$11*D56+$B$12*D74+$B$13*D92</f>
        <v>328.89949999999999</v>
      </c>
      <c r="E20" s="3">
        <f t="shared" si="0"/>
        <v>20.497016840000001</v>
      </c>
      <c r="F20" s="4">
        <f t="shared" ref="F20:F32" si="3">($B$8*F38+$B$9*G38)*$B$10+($B$8*F56+$B$9*G56)*$B$11+($B$8*F74+$B$9*G74)*$B$12+($B$8*F92+$B$9*G92)*$B$13</f>
        <v>0</v>
      </c>
      <c r="G20" s="33">
        <f t="shared" ref="G20:G32" si="4">F20*$B$4/1000</f>
        <v>0</v>
      </c>
      <c r="H20" s="37"/>
      <c r="I20" s="37"/>
      <c r="J20" s="37"/>
      <c r="K20" s="37"/>
      <c r="L20" s="37"/>
      <c r="M20" s="37"/>
      <c r="N20" s="37"/>
      <c r="O20" s="37"/>
      <c r="P20" s="37"/>
      <c r="Q20" s="37"/>
      <c r="R20" s="37"/>
      <c r="S20" s="37"/>
      <c r="T20" s="37"/>
      <c r="U20" s="37"/>
      <c r="V20" s="37"/>
      <c r="W20" s="37"/>
      <c r="X20" s="37"/>
      <c r="Y20" s="37"/>
      <c r="Z20" s="37"/>
      <c r="AA20" s="37"/>
      <c r="AB20" s="37"/>
      <c r="AC20" s="37"/>
      <c r="AD20" s="37"/>
      <c r="AE20" s="37"/>
      <c r="AF20" s="37"/>
      <c r="AG20" s="37"/>
      <c r="AH20" s="37"/>
      <c r="AI20" s="37"/>
      <c r="AJ20" s="37"/>
      <c r="AK20" s="37"/>
      <c r="AL20" s="37"/>
      <c r="AM20" s="17"/>
      <c r="AN20" s="17"/>
      <c r="AO20" s="37"/>
      <c r="AP20" s="37"/>
      <c r="AQ20" s="37"/>
      <c r="AR20" s="37"/>
      <c r="AS20" s="37"/>
      <c r="AT20" s="37"/>
    </row>
    <row r="21" spans="1:46" s="16" customFormat="1" x14ac:dyDescent="0.25">
      <c r="A21" s="23" t="s">
        <v>11</v>
      </c>
      <c r="B21" s="31">
        <f t="shared" si="1"/>
        <v>237.82</v>
      </c>
      <c r="C21" s="31">
        <f t="shared" si="1"/>
        <v>1149.9299999999998</v>
      </c>
      <c r="D21" s="31">
        <f t="shared" si="2"/>
        <v>209.16025000000002</v>
      </c>
      <c r="E21" s="3">
        <f t="shared" si="0"/>
        <v>13.034866780000002</v>
      </c>
      <c r="F21" s="4">
        <f t="shared" si="3"/>
        <v>0</v>
      </c>
      <c r="G21" s="33">
        <f t="shared" si="4"/>
        <v>0</v>
      </c>
      <c r="H21" s="37"/>
      <c r="I21" s="37"/>
      <c r="J21" s="37"/>
      <c r="K21" s="37"/>
      <c r="L21" s="37"/>
      <c r="M21" s="37"/>
      <c r="N21" s="37"/>
      <c r="O21" s="37"/>
      <c r="P21" s="37"/>
      <c r="Q21" s="37"/>
      <c r="R21" s="37"/>
      <c r="S21" s="37"/>
      <c r="T21" s="37"/>
      <c r="U21" s="37"/>
      <c r="V21" s="37"/>
      <c r="W21" s="37"/>
      <c r="X21" s="37"/>
      <c r="Y21" s="37"/>
      <c r="Z21" s="37"/>
      <c r="AA21" s="37"/>
      <c r="AB21" s="37"/>
      <c r="AC21" s="37"/>
      <c r="AD21" s="37"/>
      <c r="AE21" s="37"/>
      <c r="AF21" s="37"/>
      <c r="AG21" s="37"/>
      <c r="AH21" s="37"/>
      <c r="AI21" s="37"/>
      <c r="AJ21" s="37"/>
      <c r="AK21" s="37"/>
      <c r="AL21" s="37"/>
      <c r="AM21" s="17"/>
      <c r="AN21" s="17"/>
      <c r="AO21" s="37"/>
      <c r="AP21" s="37"/>
      <c r="AQ21" s="37"/>
      <c r="AR21" s="37"/>
      <c r="AS21" s="37"/>
      <c r="AT21" s="37"/>
    </row>
    <row r="22" spans="1:46" s="16" customFormat="1" x14ac:dyDescent="0.25">
      <c r="A22" s="23" t="s">
        <v>12</v>
      </c>
      <c r="B22" s="31">
        <f t="shared" si="1"/>
        <v>25.330000000000002</v>
      </c>
      <c r="C22" s="31">
        <f t="shared" si="1"/>
        <v>30.580000000000002</v>
      </c>
      <c r="D22" s="31">
        <f t="shared" si="2"/>
        <v>2.6354999999999995</v>
      </c>
      <c r="E22" s="3">
        <f t="shared" si="0"/>
        <v>0.16424435999999998</v>
      </c>
      <c r="F22" s="4">
        <f t="shared" si="3"/>
        <v>200.61399999999998</v>
      </c>
      <c r="G22" s="33">
        <f t="shared" si="4"/>
        <v>17.212681199999999</v>
      </c>
      <c r="H22" s="37"/>
      <c r="I22" s="37"/>
      <c r="J22" s="37"/>
      <c r="K22" s="37"/>
      <c r="L22" s="37"/>
      <c r="M22" s="37"/>
      <c r="N22" s="37"/>
      <c r="O22" s="37"/>
      <c r="P22" s="37"/>
      <c r="Q22" s="37"/>
      <c r="R22" s="37"/>
      <c r="S22" s="37"/>
      <c r="T22" s="37"/>
      <c r="U22" s="37"/>
      <c r="V22" s="37"/>
      <c r="W22" s="37"/>
      <c r="X22" s="37"/>
      <c r="Y22" s="37"/>
      <c r="Z22" s="37"/>
      <c r="AA22" s="37"/>
      <c r="AB22" s="37"/>
      <c r="AC22" s="37"/>
      <c r="AD22" s="37"/>
      <c r="AE22" s="37"/>
      <c r="AF22" s="37"/>
      <c r="AG22" s="37"/>
      <c r="AH22" s="37"/>
      <c r="AI22" s="37"/>
      <c r="AJ22" s="37"/>
      <c r="AK22" s="37"/>
      <c r="AL22" s="37"/>
      <c r="AM22" s="17"/>
      <c r="AN22" s="17"/>
      <c r="AO22" s="37"/>
      <c r="AP22" s="37"/>
      <c r="AQ22" s="37"/>
      <c r="AR22" s="37"/>
      <c r="AS22" s="37"/>
      <c r="AT22" s="37"/>
    </row>
    <row r="23" spans="1:46" s="16" customFormat="1" x14ac:dyDescent="0.25">
      <c r="A23" s="23" t="s">
        <v>13</v>
      </c>
      <c r="B23" s="31">
        <f t="shared" si="1"/>
        <v>40.58</v>
      </c>
      <c r="C23" s="31">
        <f t="shared" si="1"/>
        <v>63.45</v>
      </c>
      <c r="D23" s="31">
        <f t="shared" si="2"/>
        <v>5.4254999999999995</v>
      </c>
      <c r="E23" s="3">
        <f t="shared" si="0"/>
        <v>0.33811715999999997</v>
      </c>
      <c r="F23" s="4">
        <f t="shared" si="3"/>
        <v>224.54124999999999</v>
      </c>
      <c r="G23" s="33">
        <f t="shared" si="4"/>
        <v>19.26563925</v>
      </c>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17"/>
      <c r="AN23" s="17"/>
      <c r="AO23" s="37"/>
      <c r="AP23" s="37"/>
      <c r="AQ23" s="37"/>
      <c r="AR23" s="37"/>
      <c r="AS23" s="37"/>
      <c r="AT23" s="37"/>
    </row>
    <row r="24" spans="1:46" s="16" customFormat="1" x14ac:dyDescent="0.25">
      <c r="A24" s="23" t="s">
        <v>52</v>
      </c>
      <c r="B24" s="31">
        <f t="shared" si="1"/>
        <v>52.41</v>
      </c>
      <c r="C24" s="31">
        <f t="shared" si="1"/>
        <v>100.63</v>
      </c>
      <c r="D24" s="31">
        <f t="shared" si="2"/>
        <v>8.6272499999999983</v>
      </c>
      <c r="E24" s="3">
        <f t="shared" si="0"/>
        <v>0.53765021999999985</v>
      </c>
      <c r="F24" s="4">
        <f t="shared" si="3"/>
        <v>239.87649999999996</v>
      </c>
      <c r="G24" s="33">
        <f t="shared" si="4"/>
        <v>20.581403699999996</v>
      </c>
      <c r="H24" s="37"/>
      <c r="I24" s="37"/>
      <c r="J24" s="37"/>
      <c r="K24" s="37"/>
      <c r="L24" s="37"/>
      <c r="M24" s="37"/>
      <c r="N24" s="37"/>
      <c r="O24" s="37"/>
      <c r="P24" s="37"/>
      <c r="Q24" s="37"/>
      <c r="R24" s="37"/>
      <c r="S24" s="37"/>
      <c r="T24" s="37"/>
      <c r="U24" s="37"/>
      <c r="V24" s="37"/>
      <c r="W24" s="37"/>
      <c r="X24" s="37"/>
      <c r="Y24" s="37"/>
      <c r="Z24" s="37"/>
      <c r="AA24" s="37"/>
      <c r="AB24" s="37"/>
      <c r="AC24" s="37"/>
      <c r="AD24" s="37"/>
      <c r="AE24" s="37"/>
      <c r="AF24" s="37"/>
      <c r="AG24" s="37"/>
      <c r="AH24" s="37"/>
      <c r="AI24" s="37"/>
      <c r="AJ24" s="37"/>
      <c r="AK24" s="37"/>
      <c r="AL24" s="37"/>
      <c r="AM24" s="17"/>
      <c r="AN24" s="17"/>
      <c r="AO24" s="37"/>
      <c r="AP24" s="37"/>
      <c r="AQ24" s="37"/>
      <c r="AR24" s="37"/>
      <c r="AS24" s="37"/>
      <c r="AT24" s="37"/>
    </row>
    <row r="25" spans="1:46" s="16" customFormat="1" x14ac:dyDescent="0.25">
      <c r="A25" s="23" t="s">
        <v>14</v>
      </c>
      <c r="B25" s="31">
        <f t="shared" si="1"/>
        <v>66.16</v>
      </c>
      <c r="C25" s="31">
        <f t="shared" si="1"/>
        <v>149.57999999999998</v>
      </c>
      <c r="D25" s="31">
        <f t="shared" si="2"/>
        <v>12.768749999999999</v>
      </c>
      <c r="E25" s="3">
        <f t="shared" si="0"/>
        <v>0.79574849999999997</v>
      </c>
      <c r="F25" s="4">
        <f t="shared" si="3"/>
        <v>268.98399999999998</v>
      </c>
      <c r="G25" s="33">
        <f t="shared" si="4"/>
        <v>23.078827199999996</v>
      </c>
      <c r="H25" s="37"/>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17"/>
      <c r="AN25" s="17"/>
      <c r="AO25" s="37"/>
      <c r="AP25" s="37"/>
      <c r="AQ25" s="37"/>
      <c r="AR25" s="37"/>
      <c r="AS25" s="37"/>
      <c r="AT25" s="37"/>
    </row>
    <row r="26" spans="1:46" s="16" customFormat="1" x14ac:dyDescent="0.25">
      <c r="A26" s="23" t="s">
        <v>15</v>
      </c>
      <c r="B26" s="31">
        <f t="shared" si="1"/>
        <v>75.39</v>
      </c>
      <c r="C26" s="31">
        <f t="shared" si="1"/>
        <v>209.14999999999998</v>
      </c>
      <c r="D26" s="31">
        <f t="shared" si="2"/>
        <v>17.568749999999998</v>
      </c>
      <c r="E26" s="3">
        <f t="shared" si="0"/>
        <v>1.0948844999999998</v>
      </c>
      <c r="F26" s="4">
        <f t="shared" si="3"/>
        <v>314.50824999999998</v>
      </c>
      <c r="G26" s="33">
        <f t="shared" si="4"/>
        <v>26.984807849999996</v>
      </c>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c r="AG26" s="37"/>
      <c r="AH26" s="37"/>
      <c r="AI26" s="37"/>
      <c r="AJ26" s="37"/>
      <c r="AK26" s="37"/>
      <c r="AL26" s="37"/>
      <c r="AM26" s="17"/>
      <c r="AN26" s="17"/>
      <c r="AO26" s="37"/>
      <c r="AP26" s="37"/>
      <c r="AQ26" s="37"/>
      <c r="AR26" s="37"/>
      <c r="AS26" s="37"/>
      <c r="AT26" s="37"/>
    </row>
    <row r="27" spans="1:46" s="16" customFormat="1" x14ac:dyDescent="0.25">
      <c r="A27" s="23" t="s">
        <v>16</v>
      </c>
      <c r="B27" s="31">
        <f t="shared" si="1"/>
        <v>97.03</v>
      </c>
      <c r="C27" s="31">
        <f t="shared" si="1"/>
        <v>254.85999999999999</v>
      </c>
      <c r="D27" s="31">
        <f t="shared" si="2"/>
        <v>21.483000000000001</v>
      </c>
      <c r="E27" s="3">
        <f t="shared" si="0"/>
        <v>1.33882056</v>
      </c>
      <c r="F27" s="4">
        <f t="shared" si="3"/>
        <v>364.80974999999995</v>
      </c>
      <c r="G27" s="33">
        <f t="shared" si="4"/>
        <v>31.300676549999995</v>
      </c>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17"/>
      <c r="AN27" s="17"/>
      <c r="AO27" s="37"/>
      <c r="AP27" s="37"/>
      <c r="AQ27" s="37"/>
      <c r="AR27" s="37"/>
      <c r="AS27" s="37"/>
      <c r="AT27" s="37"/>
    </row>
    <row r="28" spans="1:46" s="16" customFormat="1" x14ac:dyDescent="0.25">
      <c r="A28" s="23" t="s">
        <v>24</v>
      </c>
      <c r="B28" s="31">
        <f t="shared" si="1"/>
        <v>107.16</v>
      </c>
      <c r="C28" s="31">
        <f t="shared" si="1"/>
        <v>319.2</v>
      </c>
      <c r="D28" s="31">
        <f t="shared" si="2"/>
        <v>27.73725</v>
      </c>
      <c r="E28" s="3">
        <f t="shared" si="0"/>
        <v>1.7285854199999999</v>
      </c>
      <c r="F28" s="4">
        <f t="shared" si="3"/>
        <v>411.14349999999996</v>
      </c>
      <c r="G28" s="33">
        <f t="shared" si="4"/>
        <v>35.276112299999994</v>
      </c>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37"/>
      <c r="AI28" s="37"/>
      <c r="AJ28" s="37"/>
      <c r="AK28" s="37"/>
      <c r="AL28" s="37"/>
      <c r="AM28" s="17"/>
      <c r="AN28" s="17"/>
      <c r="AO28" s="37"/>
      <c r="AP28" s="37"/>
      <c r="AQ28" s="37"/>
      <c r="AR28" s="37"/>
      <c r="AS28" s="37"/>
      <c r="AT28" s="37"/>
    </row>
    <row r="29" spans="1:46" s="16" customFormat="1" x14ac:dyDescent="0.25">
      <c r="A29" s="23" t="s">
        <v>53</v>
      </c>
      <c r="B29" s="31">
        <f t="shared" si="1"/>
        <v>116.86</v>
      </c>
      <c r="C29" s="31">
        <f t="shared" si="1"/>
        <v>364.36</v>
      </c>
      <c r="D29" s="31">
        <f t="shared" si="2"/>
        <v>33.650750000000002</v>
      </c>
      <c r="E29" s="3">
        <f t="shared" si="0"/>
        <v>2.0971147399999999</v>
      </c>
      <c r="F29" s="4">
        <f t="shared" si="3"/>
        <v>403.529</v>
      </c>
      <c r="G29" s="33">
        <f t="shared" si="4"/>
        <v>34.622788199999995</v>
      </c>
      <c r="H29" s="37"/>
      <c r="I29" s="37"/>
      <c r="J29" s="37"/>
      <c r="K29" s="37"/>
      <c r="L29" s="37"/>
      <c r="M29" s="37"/>
      <c r="N29" s="37"/>
      <c r="O29" s="37"/>
      <c r="P29" s="37"/>
      <c r="Q29" s="37"/>
      <c r="R29" s="37"/>
      <c r="S29" s="37"/>
      <c r="T29" s="37"/>
      <c r="U29" s="37"/>
      <c r="V29" s="37"/>
      <c r="W29" s="37"/>
      <c r="X29" s="37"/>
      <c r="Y29" s="37"/>
      <c r="Z29" s="37"/>
      <c r="AA29" s="37"/>
      <c r="AB29" s="37"/>
      <c r="AC29" s="37"/>
      <c r="AD29" s="37"/>
      <c r="AE29" s="37"/>
      <c r="AF29" s="37"/>
      <c r="AG29" s="37"/>
      <c r="AH29" s="37"/>
      <c r="AI29" s="37"/>
      <c r="AJ29" s="37"/>
      <c r="AK29" s="37"/>
      <c r="AL29" s="37"/>
      <c r="AM29" s="17"/>
      <c r="AN29" s="17"/>
      <c r="AO29" s="37"/>
      <c r="AP29" s="37"/>
      <c r="AQ29" s="37"/>
      <c r="AR29" s="37"/>
      <c r="AS29" s="37"/>
      <c r="AT29" s="37"/>
    </row>
    <row r="30" spans="1:46" s="16" customFormat="1" x14ac:dyDescent="0.25">
      <c r="A30" s="23" t="s">
        <v>54</v>
      </c>
      <c r="B30" s="31">
        <f t="shared" si="1"/>
        <v>137.49</v>
      </c>
      <c r="C30" s="31">
        <f t="shared" si="1"/>
        <v>427.40999999999997</v>
      </c>
      <c r="D30" s="31">
        <f t="shared" si="2"/>
        <v>46.711750000000002</v>
      </c>
      <c r="E30" s="3">
        <f t="shared" si="0"/>
        <v>2.9110762600000002</v>
      </c>
      <c r="F30" s="4">
        <f t="shared" si="3"/>
        <v>471.01224999999999</v>
      </c>
      <c r="G30" s="33">
        <f t="shared" si="4"/>
        <v>40.41285105</v>
      </c>
      <c r="H30" s="37"/>
      <c r="I30" s="37"/>
      <c r="J30" s="37"/>
      <c r="K30" s="37"/>
      <c r="L30" s="37"/>
      <c r="M30" s="37"/>
      <c r="N30" s="37"/>
      <c r="O30" s="37"/>
      <c r="P30" s="37"/>
      <c r="Q30" s="37"/>
      <c r="R30" s="37"/>
      <c r="S30" s="37"/>
      <c r="T30" s="37"/>
      <c r="U30" s="37"/>
      <c r="V30" s="37"/>
      <c r="W30" s="37"/>
      <c r="X30" s="37"/>
      <c r="Y30" s="37"/>
      <c r="Z30" s="37"/>
      <c r="AA30" s="37"/>
      <c r="AB30" s="37"/>
      <c r="AC30" s="37"/>
      <c r="AD30" s="37"/>
      <c r="AE30" s="37"/>
      <c r="AF30" s="37"/>
      <c r="AG30" s="37"/>
      <c r="AH30" s="37"/>
      <c r="AI30" s="37"/>
      <c r="AJ30" s="37"/>
      <c r="AK30" s="37"/>
      <c r="AL30" s="37"/>
      <c r="AM30" s="17"/>
      <c r="AN30" s="17"/>
      <c r="AO30" s="37"/>
      <c r="AP30" s="37"/>
      <c r="AQ30" s="37"/>
      <c r="AR30" s="37"/>
      <c r="AS30" s="37"/>
      <c r="AT30" s="37"/>
    </row>
    <row r="31" spans="1:46" s="16" customFormat="1" x14ac:dyDescent="0.25">
      <c r="A31" s="23" t="s">
        <v>55</v>
      </c>
      <c r="B31" s="31">
        <f t="shared" si="1"/>
        <v>151.78</v>
      </c>
      <c r="C31" s="31">
        <f t="shared" si="1"/>
        <v>524.78</v>
      </c>
      <c r="D31" s="31">
        <f t="shared" si="2"/>
        <v>67.996499999999997</v>
      </c>
      <c r="E31" s="3">
        <f t="shared" si="0"/>
        <v>4.2375418800000002</v>
      </c>
      <c r="F31" s="4">
        <f t="shared" si="3"/>
        <v>641.50374999999997</v>
      </c>
      <c r="G31" s="33">
        <f t="shared" si="4"/>
        <v>55.041021749999992</v>
      </c>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7"/>
      <c r="AI31" s="37"/>
      <c r="AJ31" s="37"/>
      <c r="AK31" s="37"/>
      <c r="AL31" s="37"/>
      <c r="AM31" s="17"/>
      <c r="AN31" s="17"/>
      <c r="AO31" s="37"/>
      <c r="AP31" s="37"/>
      <c r="AQ31" s="37"/>
      <c r="AR31" s="37"/>
      <c r="AS31" s="37"/>
      <c r="AT31" s="37"/>
    </row>
    <row r="32" spans="1:46" s="16" customFormat="1" x14ac:dyDescent="0.25">
      <c r="A32" s="23" t="s">
        <v>56</v>
      </c>
      <c r="B32" s="31">
        <f t="shared" si="1"/>
        <v>164.71</v>
      </c>
      <c r="C32" s="31">
        <f t="shared" si="1"/>
        <v>615.98</v>
      </c>
      <c r="D32" s="31">
        <f t="shared" si="2"/>
        <v>83.622749999999996</v>
      </c>
      <c r="E32" s="3">
        <f t="shared" si="0"/>
        <v>5.2113697800000001</v>
      </c>
      <c r="F32" s="4">
        <f t="shared" si="3"/>
        <v>741.78624999999988</v>
      </c>
      <c r="G32" s="33">
        <f t="shared" si="4"/>
        <v>63.645260249999986</v>
      </c>
      <c r="H32" s="37"/>
      <c r="I32" s="37"/>
      <c r="J32" s="37"/>
      <c r="K32" s="37"/>
      <c r="L32" s="37"/>
      <c r="M32" s="37"/>
      <c r="N32" s="37"/>
      <c r="O32" s="37"/>
      <c r="P32" s="37"/>
      <c r="Q32" s="37"/>
      <c r="R32" s="37"/>
      <c r="S32" s="37"/>
      <c r="T32" s="37"/>
      <c r="U32" s="37"/>
      <c r="V32" s="37"/>
      <c r="W32" s="37"/>
      <c r="X32" s="37"/>
      <c r="Y32" s="37"/>
      <c r="Z32" s="37"/>
      <c r="AA32" s="37"/>
      <c r="AB32" s="37"/>
      <c r="AC32" s="37"/>
      <c r="AD32" s="37"/>
      <c r="AE32" s="37"/>
      <c r="AF32" s="37"/>
      <c r="AG32" s="37"/>
      <c r="AH32" s="37"/>
      <c r="AI32" s="37"/>
      <c r="AJ32" s="37"/>
      <c r="AK32" s="37"/>
      <c r="AL32" s="37"/>
      <c r="AM32" s="17"/>
      <c r="AN32" s="17"/>
      <c r="AO32" s="37"/>
      <c r="AP32" s="37"/>
      <c r="AQ32" s="37"/>
      <c r="AR32" s="37"/>
      <c r="AS32" s="37"/>
      <c r="AT32" s="37"/>
    </row>
    <row r="33" spans="1:71" s="16" customFormat="1" x14ac:dyDescent="0.25">
      <c r="A33" s="23"/>
      <c r="B33" s="23"/>
      <c r="C33" s="23"/>
      <c r="D33" s="23"/>
      <c r="E33" s="23"/>
      <c r="F33" s="4"/>
      <c r="G33" s="37"/>
      <c r="H33" s="37"/>
      <c r="I33" s="37"/>
      <c r="J33" s="37"/>
      <c r="K33" s="37"/>
      <c r="L33" s="37"/>
      <c r="M33" s="37"/>
      <c r="N33" s="37"/>
      <c r="O33" s="37"/>
      <c r="P33" s="37"/>
      <c r="Q33" s="37"/>
      <c r="R33" s="37"/>
      <c r="S33" s="37"/>
      <c r="T33" s="37"/>
      <c r="U33" s="37"/>
      <c r="V33" s="37"/>
      <c r="W33" s="37"/>
      <c r="X33" s="37"/>
      <c r="Y33" s="37"/>
      <c r="Z33" s="37"/>
      <c r="AA33" s="37"/>
      <c r="AB33" s="37"/>
      <c r="AC33" s="37"/>
      <c r="AD33" s="37"/>
      <c r="AE33" s="37"/>
      <c r="AF33" s="37"/>
      <c r="AG33" s="37"/>
      <c r="AH33" s="37"/>
      <c r="AI33" s="37"/>
      <c r="AJ33" s="37"/>
      <c r="AK33" s="37"/>
      <c r="AL33" s="37"/>
      <c r="AM33" s="17"/>
      <c r="AN33" s="17"/>
      <c r="AO33" s="37"/>
      <c r="AP33" s="37"/>
      <c r="AQ33" s="37"/>
      <c r="AR33" s="37"/>
      <c r="AS33" s="37"/>
      <c r="AT33" s="37"/>
    </row>
    <row r="34" spans="1:71" s="16" customFormat="1" x14ac:dyDescent="0.25">
      <c r="H34" s="37" t="s">
        <v>66</v>
      </c>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17"/>
      <c r="AN34" s="17"/>
      <c r="AO34" s="37" t="s">
        <v>67</v>
      </c>
      <c r="AP34" s="37"/>
      <c r="AQ34" s="37"/>
      <c r="AR34" s="37"/>
      <c r="AS34" s="37"/>
      <c r="AT34" s="37"/>
      <c r="AU34" s="37"/>
      <c r="AV34" s="37"/>
      <c r="AW34" s="37"/>
      <c r="AX34" s="37"/>
      <c r="AY34" s="37"/>
      <c r="AZ34" s="37"/>
      <c r="BA34" s="37"/>
      <c r="BB34" s="37"/>
      <c r="BC34" s="37"/>
      <c r="BD34" s="37"/>
      <c r="BE34" s="37"/>
      <c r="BF34" s="37"/>
      <c r="BG34" s="37"/>
      <c r="BH34" s="37"/>
      <c r="BI34" s="37"/>
    </row>
    <row r="35" spans="1:71" s="16" customFormat="1" ht="15.75" x14ac:dyDescent="0.25">
      <c r="A35" s="260" t="s">
        <v>34</v>
      </c>
      <c r="B35" s="260"/>
      <c r="C35" s="260"/>
      <c r="D35" s="260"/>
      <c r="E35" s="260"/>
      <c r="H35" s="29"/>
      <c r="I35" s="29" t="s">
        <v>40</v>
      </c>
      <c r="J35" s="29" t="s">
        <v>40</v>
      </c>
      <c r="K35" s="29" t="s">
        <v>40</v>
      </c>
      <c r="L35" s="29" t="s">
        <v>40</v>
      </c>
      <c r="M35" s="29" t="s">
        <v>40</v>
      </c>
      <c r="N35" s="29" t="s">
        <v>40</v>
      </c>
      <c r="O35" s="29" t="s">
        <v>40</v>
      </c>
      <c r="P35" s="29" t="s">
        <v>40</v>
      </c>
      <c r="Q35" s="29" t="s">
        <v>40</v>
      </c>
      <c r="R35" s="29" t="s">
        <v>40</v>
      </c>
      <c r="S35" s="29" t="s">
        <v>41</v>
      </c>
      <c r="T35" s="29" t="s">
        <v>41</v>
      </c>
      <c r="U35" s="29" t="s">
        <v>41</v>
      </c>
      <c r="V35" s="29" t="s">
        <v>41</v>
      </c>
      <c r="W35" s="29" t="s">
        <v>41</v>
      </c>
      <c r="X35" s="29" t="s">
        <v>41</v>
      </c>
      <c r="Y35" s="29" t="s">
        <v>41</v>
      </c>
      <c r="Z35" s="29" t="s">
        <v>41</v>
      </c>
      <c r="AA35" s="29" t="s">
        <v>41</v>
      </c>
      <c r="AB35" s="29" t="s">
        <v>41</v>
      </c>
      <c r="AC35" s="29" t="s">
        <v>42</v>
      </c>
      <c r="AD35" s="29" t="s">
        <v>42</v>
      </c>
      <c r="AE35" s="29" t="s">
        <v>42</v>
      </c>
      <c r="AF35" s="29" t="s">
        <v>42</v>
      </c>
      <c r="AG35" s="29" t="s">
        <v>42</v>
      </c>
      <c r="AH35" s="29" t="s">
        <v>42</v>
      </c>
      <c r="AI35" s="29" t="s">
        <v>42</v>
      </c>
      <c r="AJ35" s="29" t="s">
        <v>42</v>
      </c>
      <c r="AK35" s="29" t="s">
        <v>42</v>
      </c>
      <c r="AL35" s="29" t="s">
        <v>42</v>
      </c>
      <c r="AM35" s="17"/>
      <c r="AN35" s="17"/>
      <c r="AO35" s="29"/>
      <c r="AP35" s="29" t="s">
        <v>40</v>
      </c>
      <c r="AQ35" s="29" t="s">
        <v>40</v>
      </c>
      <c r="AR35" s="29" t="s">
        <v>40</v>
      </c>
      <c r="AS35" s="29" t="s">
        <v>40</v>
      </c>
      <c r="AT35" s="29" t="s">
        <v>40</v>
      </c>
      <c r="AU35" s="29" t="s">
        <v>40</v>
      </c>
      <c r="AV35" s="29" t="s">
        <v>40</v>
      </c>
      <c r="AW35" s="29" t="s">
        <v>40</v>
      </c>
      <c r="AX35" s="29" t="s">
        <v>40</v>
      </c>
      <c r="AY35" s="29" t="s">
        <v>40</v>
      </c>
      <c r="AZ35" s="29" t="s">
        <v>41</v>
      </c>
      <c r="BA35" s="29" t="s">
        <v>41</v>
      </c>
      <c r="BB35" s="29" t="s">
        <v>41</v>
      </c>
      <c r="BC35" s="29" t="s">
        <v>41</v>
      </c>
      <c r="BD35" s="29" t="s">
        <v>41</v>
      </c>
      <c r="BE35" s="29" t="s">
        <v>41</v>
      </c>
      <c r="BF35" s="29" t="s">
        <v>41</v>
      </c>
      <c r="BG35" s="29" t="s">
        <v>41</v>
      </c>
      <c r="BH35" s="29" t="s">
        <v>41</v>
      </c>
      <c r="BI35" s="29" t="s">
        <v>41</v>
      </c>
      <c r="BJ35" s="29" t="s">
        <v>42</v>
      </c>
      <c r="BK35" s="29" t="s">
        <v>42</v>
      </c>
      <c r="BL35" s="29" t="s">
        <v>42</v>
      </c>
      <c r="BM35" s="29" t="s">
        <v>42</v>
      </c>
      <c r="BN35" s="29" t="s">
        <v>42</v>
      </c>
      <c r="BO35" s="29" t="s">
        <v>42</v>
      </c>
      <c r="BP35" s="29" t="s">
        <v>42</v>
      </c>
      <c r="BQ35" s="29" t="s">
        <v>42</v>
      </c>
      <c r="BR35" s="29" t="s">
        <v>42</v>
      </c>
      <c r="BS35" s="29" t="s">
        <v>42</v>
      </c>
    </row>
    <row r="36" spans="1:71" s="16" customFormat="1" ht="45.75" thickBot="1" x14ac:dyDescent="0.3">
      <c r="A36" s="21" t="s">
        <v>4</v>
      </c>
      <c r="B36" s="22" t="s">
        <v>17</v>
      </c>
      <c r="C36" s="22" t="s">
        <v>5</v>
      </c>
      <c r="D36" s="6" t="s">
        <v>0</v>
      </c>
      <c r="E36" s="22" t="s">
        <v>7</v>
      </c>
      <c r="H36" s="28" t="s">
        <v>4</v>
      </c>
      <c r="I36" s="28" t="s">
        <v>43</v>
      </c>
      <c r="J36" s="28" t="s">
        <v>44</v>
      </c>
      <c r="K36" s="28" t="s">
        <v>57</v>
      </c>
      <c r="L36" s="28" t="s">
        <v>50</v>
      </c>
      <c r="M36" s="28" t="s">
        <v>47</v>
      </c>
      <c r="N36" s="28" t="s">
        <v>48</v>
      </c>
      <c r="O36" s="28" t="s">
        <v>46</v>
      </c>
      <c r="P36" s="28" t="s">
        <v>51</v>
      </c>
      <c r="Q36" s="28" t="s">
        <v>49</v>
      </c>
      <c r="R36" s="28" t="s">
        <v>45</v>
      </c>
      <c r="S36" s="28" t="s">
        <v>43</v>
      </c>
      <c r="T36" s="28" t="s">
        <v>44</v>
      </c>
      <c r="U36" s="28" t="s">
        <v>57</v>
      </c>
      <c r="V36" s="28" t="s">
        <v>50</v>
      </c>
      <c r="W36" s="28" t="s">
        <v>47</v>
      </c>
      <c r="X36" s="28" t="s">
        <v>48</v>
      </c>
      <c r="Y36" s="28" t="s">
        <v>46</v>
      </c>
      <c r="Z36" s="28" t="s">
        <v>51</v>
      </c>
      <c r="AA36" s="28" t="s">
        <v>49</v>
      </c>
      <c r="AB36" s="28" t="s">
        <v>45</v>
      </c>
      <c r="AC36" s="28" t="s">
        <v>43</v>
      </c>
      <c r="AD36" s="28" t="s">
        <v>44</v>
      </c>
      <c r="AE36" s="28" t="s">
        <v>57</v>
      </c>
      <c r="AF36" s="28" t="s">
        <v>50</v>
      </c>
      <c r="AG36" s="28" t="s">
        <v>47</v>
      </c>
      <c r="AH36" s="28" t="s">
        <v>48</v>
      </c>
      <c r="AI36" s="28" t="s">
        <v>46</v>
      </c>
      <c r="AJ36" s="28" t="s">
        <v>51</v>
      </c>
      <c r="AK36" s="28" t="s">
        <v>49</v>
      </c>
      <c r="AL36" s="28" t="s">
        <v>45</v>
      </c>
      <c r="AM36" s="17"/>
      <c r="AN36" s="17"/>
      <c r="AO36" s="28" t="s">
        <v>4</v>
      </c>
      <c r="AP36" s="28" t="s">
        <v>43</v>
      </c>
      <c r="AQ36" s="28" t="s">
        <v>44</v>
      </c>
      <c r="AR36" s="28" t="s">
        <v>57</v>
      </c>
      <c r="AS36" s="28" t="s">
        <v>50</v>
      </c>
      <c r="AT36" s="28" t="s">
        <v>47</v>
      </c>
      <c r="AU36" s="28" t="s">
        <v>48</v>
      </c>
      <c r="AV36" s="28" t="s">
        <v>46</v>
      </c>
      <c r="AW36" s="28" t="s">
        <v>51</v>
      </c>
      <c r="AX36" s="28" t="s">
        <v>49</v>
      </c>
      <c r="AY36" s="28" t="s">
        <v>45</v>
      </c>
      <c r="AZ36" s="28" t="s">
        <v>43</v>
      </c>
      <c r="BA36" s="28" t="s">
        <v>44</v>
      </c>
      <c r="BB36" s="28" t="s">
        <v>57</v>
      </c>
      <c r="BC36" s="28" t="s">
        <v>50</v>
      </c>
      <c r="BD36" s="28" t="s">
        <v>47</v>
      </c>
      <c r="BE36" s="28" t="s">
        <v>48</v>
      </c>
      <c r="BF36" s="28" t="s">
        <v>46</v>
      </c>
      <c r="BG36" s="28" t="s">
        <v>51</v>
      </c>
      <c r="BH36" s="28" t="s">
        <v>49</v>
      </c>
      <c r="BI36" s="28" t="s">
        <v>45</v>
      </c>
      <c r="BJ36" s="28" t="s">
        <v>43</v>
      </c>
      <c r="BK36" s="28" t="s">
        <v>44</v>
      </c>
      <c r="BL36" s="28" t="s">
        <v>57</v>
      </c>
      <c r="BM36" s="28" t="s">
        <v>50</v>
      </c>
      <c r="BN36" s="28" t="s">
        <v>47</v>
      </c>
      <c r="BO36" s="28" t="s">
        <v>48</v>
      </c>
      <c r="BP36" s="28" t="s">
        <v>46</v>
      </c>
      <c r="BQ36" s="28" t="s">
        <v>51</v>
      </c>
      <c r="BR36" s="28" t="s">
        <v>49</v>
      </c>
      <c r="BS36" s="28" t="s">
        <v>45</v>
      </c>
    </row>
    <row r="37" spans="1:71" s="16" customFormat="1" x14ac:dyDescent="0.25">
      <c r="A37" s="23" t="s">
        <v>9</v>
      </c>
      <c r="B37" s="23">
        <f>IF($D$5="P",S37+T37+U37,SUM(S37:AB37))</f>
        <v>175.61999999999998</v>
      </c>
      <c r="C37" s="23">
        <f>IF($D$5="P",SUM(I37:K37),SUM(I37:R37))</f>
        <v>902.91999999999985</v>
      </c>
      <c r="D37" s="23">
        <f>IF($D$5="P",$B$8*SUM(I37:K37)+$B$9*SUM(I55:K55),$B$8*SUM(I37:R37)+$B$9*SUM(I55:R55))</f>
        <v>442.83799999999991</v>
      </c>
      <c r="E37" s="23">
        <f t="shared" ref="E37:E50" si="5">D37*$B$5</f>
        <v>27597.664159999993</v>
      </c>
      <c r="H37" s="27" t="s">
        <v>9</v>
      </c>
      <c r="I37" s="27">
        <f>'Stage 2_SMFL'!I37</f>
        <v>342.09</v>
      </c>
      <c r="J37" s="27">
        <f>'Stage 2_SMFL'!J37</f>
        <v>549.29</v>
      </c>
      <c r="K37" s="27">
        <f>'Stage 2_SMFL'!K37</f>
        <v>0</v>
      </c>
      <c r="L37" s="27">
        <f>'Stage 2_SMFL'!L37</f>
        <v>0</v>
      </c>
      <c r="M37" s="27">
        <f>'Stage 2_SMFL'!M37</f>
        <v>0</v>
      </c>
      <c r="N37" s="27">
        <f>'Stage 2_SMFL'!N37</f>
        <v>11.54</v>
      </c>
      <c r="O37" s="27">
        <f>'Stage 2_SMFL'!O37</f>
        <v>0</v>
      </c>
      <c r="P37" s="27">
        <f>'Stage 2_SMFL'!P37</f>
        <v>0</v>
      </c>
      <c r="Q37" s="27">
        <f>'Stage 2_SMFL'!Q37</f>
        <v>0</v>
      </c>
      <c r="R37" s="27">
        <f>'Stage 2_SMFL'!R37</f>
        <v>0</v>
      </c>
      <c r="S37" s="27">
        <f>'Stage 2_SMFL'!S37</f>
        <v>67.63</v>
      </c>
      <c r="T37" s="27">
        <f>'Stage 2_SMFL'!T37</f>
        <v>96.45</v>
      </c>
      <c r="U37" s="27">
        <f>'Stage 2_SMFL'!U37</f>
        <v>0</v>
      </c>
      <c r="V37" s="27">
        <f>'Stage 2_SMFL'!V37</f>
        <v>0</v>
      </c>
      <c r="W37" s="27">
        <f>'Stage 2_SMFL'!W37</f>
        <v>0</v>
      </c>
      <c r="X37" s="27">
        <f>'Stage 2_SMFL'!X37</f>
        <v>11.54</v>
      </c>
      <c r="Y37" s="27">
        <f>'Stage 2_SMFL'!Y37</f>
        <v>0</v>
      </c>
      <c r="Z37" s="27">
        <f>'Stage 2_SMFL'!Z37</f>
        <v>0</v>
      </c>
      <c r="AA37" s="27">
        <f>'Stage 2_SMFL'!AA37</f>
        <v>0</v>
      </c>
      <c r="AB37" s="27">
        <f>'Stage 2_SMFL'!AB37</f>
        <v>0</v>
      </c>
      <c r="AC37" s="27">
        <f>'Stage 2_SMFL'!AC37</f>
        <v>8</v>
      </c>
      <c r="AD37" s="27">
        <f>'Stage 2_SMFL'!AD37</f>
        <v>11</v>
      </c>
      <c r="AE37" s="27">
        <f>'Stage 2_SMFL'!AE37</f>
        <v>0</v>
      </c>
      <c r="AF37" s="27">
        <f>'Stage 2_SMFL'!AF37</f>
        <v>0</v>
      </c>
      <c r="AG37" s="27">
        <f>'Stage 2_SMFL'!AG37</f>
        <v>0</v>
      </c>
      <c r="AH37" s="27">
        <f>'Stage 2_SMFL'!AH37</f>
        <v>1</v>
      </c>
      <c r="AI37" s="27">
        <f>'Stage 2_SMFL'!AI37</f>
        <v>0</v>
      </c>
      <c r="AJ37" s="27">
        <f>'Stage 2_SMFL'!AJ37</f>
        <v>0</v>
      </c>
      <c r="AK37" s="27">
        <f>'Stage 2_SMFL'!AK37</f>
        <v>0</v>
      </c>
      <c r="AL37" s="27">
        <f>'Stage 2_SMFL'!AL37</f>
        <v>0</v>
      </c>
      <c r="AM37" s="17"/>
      <c r="AN37" s="17"/>
      <c r="AO37" s="27" t="s">
        <v>9</v>
      </c>
      <c r="AP37" s="27">
        <f>'Stage 2_SMFL'!AP37</f>
        <v>342.09</v>
      </c>
      <c r="AQ37" s="27">
        <f>'Stage 2_SMFL'!AQ37</f>
        <v>549.29</v>
      </c>
      <c r="AR37" s="27">
        <f>'Stage 2_SMFL'!AR37</f>
        <v>0</v>
      </c>
      <c r="AS37" s="27">
        <f>'Stage 2_SMFL'!AS37</f>
        <v>0</v>
      </c>
      <c r="AT37" s="27">
        <f>'Stage 2_SMFL'!AT37</f>
        <v>0</v>
      </c>
      <c r="AU37" s="27">
        <f>'Stage 2_SMFL'!AU37</f>
        <v>11.54</v>
      </c>
      <c r="AV37" s="27">
        <f>'Stage 2_SMFL'!AV37</f>
        <v>0</v>
      </c>
      <c r="AW37" s="27">
        <f>'Stage 2_SMFL'!AW37</f>
        <v>0</v>
      </c>
      <c r="AX37" s="27">
        <f>'Stage 2_SMFL'!AX37</f>
        <v>0</v>
      </c>
      <c r="AY37" s="27">
        <f>'Stage 2_SMFL'!AY37</f>
        <v>0</v>
      </c>
      <c r="AZ37" s="27">
        <f>'Stage 2_SMFL'!AZ37</f>
        <v>67.63</v>
      </c>
      <c r="BA37" s="27">
        <f>'Stage 2_SMFL'!BA37</f>
        <v>96.45</v>
      </c>
      <c r="BB37" s="27">
        <f>'Stage 2_SMFL'!BB37</f>
        <v>0</v>
      </c>
      <c r="BC37" s="27">
        <f>'Stage 2_SMFL'!BC37</f>
        <v>0</v>
      </c>
      <c r="BD37" s="27">
        <f>'Stage 2_SMFL'!BD37</f>
        <v>0</v>
      </c>
      <c r="BE37" s="27">
        <f>'Stage 2_SMFL'!BE37</f>
        <v>11.54</v>
      </c>
      <c r="BF37" s="27">
        <f>'Stage 2_SMFL'!BF37</f>
        <v>0</v>
      </c>
      <c r="BG37" s="27">
        <f>'Stage 2_SMFL'!BG37</f>
        <v>0</v>
      </c>
      <c r="BH37" s="27">
        <f>'Stage 2_SMFL'!BH37</f>
        <v>0</v>
      </c>
      <c r="BI37" s="27">
        <f>'Stage 2_SMFL'!BI37</f>
        <v>0</v>
      </c>
      <c r="BJ37" s="27">
        <f>'Stage 2_SMFL'!BJ37</f>
        <v>8</v>
      </c>
      <c r="BK37" s="27">
        <f>'Stage 2_SMFL'!BK37</f>
        <v>11</v>
      </c>
      <c r="BL37" s="27">
        <f>'Stage 2_SMFL'!BL37</f>
        <v>0</v>
      </c>
      <c r="BM37" s="27">
        <f>'Stage 2_SMFL'!BM37</f>
        <v>0</v>
      </c>
      <c r="BN37" s="27">
        <f>'Stage 2_SMFL'!BN37</f>
        <v>0</v>
      </c>
      <c r="BO37" s="27">
        <f>'Stage 2_SMFL'!BO37</f>
        <v>1</v>
      </c>
      <c r="BP37" s="27">
        <f>'Stage 2_SMFL'!BP37</f>
        <v>0</v>
      </c>
      <c r="BQ37" s="27">
        <f>'Stage 2_SMFL'!BQ37</f>
        <v>0</v>
      </c>
      <c r="BR37" s="27">
        <f>'Stage 2_SMFL'!BR37</f>
        <v>0</v>
      </c>
      <c r="BS37" s="27">
        <f>'Stage 2_SMFL'!BS37</f>
        <v>0</v>
      </c>
    </row>
    <row r="38" spans="1:71" s="16" customFormat="1" x14ac:dyDescent="0.25">
      <c r="A38" s="23" t="s">
        <v>10</v>
      </c>
      <c r="B38" s="23">
        <f t="shared" ref="B38:B50" si="6">IF($D$5="P",S38+T38+U38,SUM(S38:AB38))</f>
        <v>207.1</v>
      </c>
      <c r="C38" s="23">
        <f t="shared" ref="C38:C50" si="7">IF($D$5="P",SUM(I38:K38),SUM(I38:R38))</f>
        <v>985.37</v>
      </c>
      <c r="D38" s="23">
        <f t="shared" ref="D38:D50" si="8">IF($D$5="P",$B$8*SUM(I38:K38)+$B$9*SUM(I56:K56),$B$8*SUM(I38:R38)+$B$9*SUM(I56:R56))</f>
        <v>519.52700000000004</v>
      </c>
      <c r="E38" s="23">
        <f t="shared" si="5"/>
        <v>32376.922640000004</v>
      </c>
      <c r="H38" s="29" t="s">
        <v>10</v>
      </c>
      <c r="I38" s="27">
        <f>'Stage 2_SMFL'!I38</f>
        <v>640.47</v>
      </c>
      <c r="J38" s="27">
        <f>'Stage 2_SMFL'!J38</f>
        <v>330.08</v>
      </c>
      <c r="K38" s="27">
        <f>'Stage 2_SMFL'!K38</f>
        <v>0</v>
      </c>
      <c r="L38" s="27">
        <f>'Stage 2_SMFL'!L38</f>
        <v>0</v>
      </c>
      <c r="M38" s="27">
        <f>'Stage 2_SMFL'!M38</f>
        <v>0</v>
      </c>
      <c r="N38" s="27">
        <f>'Stage 2_SMFL'!N38</f>
        <v>14.82</v>
      </c>
      <c r="O38" s="27">
        <f>'Stage 2_SMFL'!O38</f>
        <v>0</v>
      </c>
      <c r="P38" s="27">
        <f>'Stage 2_SMFL'!P38</f>
        <v>0</v>
      </c>
      <c r="Q38" s="27">
        <f>'Stage 2_SMFL'!Q38</f>
        <v>0</v>
      </c>
      <c r="R38" s="27">
        <f>'Stage 2_SMFL'!R38</f>
        <v>0</v>
      </c>
      <c r="S38" s="27">
        <f>'Stage 2_SMFL'!S38</f>
        <v>121.8</v>
      </c>
      <c r="T38" s="27">
        <f>'Stage 2_SMFL'!T38</f>
        <v>70.48</v>
      </c>
      <c r="U38" s="27">
        <f>'Stage 2_SMFL'!U38</f>
        <v>0</v>
      </c>
      <c r="V38" s="27">
        <f>'Stage 2_SMFL'!V38</f>
        <v>0</v>
      </c>
      <c r="W38" s="27">
        <f>'Stage 2_SMFL'!W38</f>
        <v>0</v>
      </c>
      <c r="X38" s="27">
        <f>'Stage 2_SMFL'!X38</f>
        <v>14.82</v>
      </c>
      <c r="Y38" s="27">
        <f>'Stage 2_SMFL'!Y38</f>
        <v>0</v>
      </c>
      <c r="Z38" s="27">
        <f>'Stage 2_SMFL'!Z38</f>
        <v>0</v>
      </c>
      <c r="AA38" s="27">
        <f>'Stage 2_SMFL'!AA38</f>
        <v>0</v>
      </c>
      <c r="AB38" s="27">
        <f>'Stage 2_SMFL'!AB38</f>
        <v>0</v>
      </c>
      <c r="AC38" s="27">
        <f>'Stage 2_SMFL'!AC38</f>
        <v>10</v>
      </c>
      <c r="AD38" s="27">
        <f>'Stage 2_SMFL'!AD38</f>
        <v>7</v>
      </c>
      <c r="AE38" s="27">
        <f>'Stage 2_SMFL'!AE38</f>
        <v>0</v>
      </c>
      <c r="AF38" s="27">
        <f>'Stage 2_SMFL'!AF38</f>
        <v>0</v>
      </c>
      <c r="AG38" s="27">
        <f>'Stage 2_SMFL'!AG38</f>
        <v>0</v>
      </c>
      <c r="AH38" s="27">
        <f>'Stage 2_SMFL'!AH38</f>
        <v>1</v>
      </c>
      <c r="AI38" s="27">
        <f>'Stage 2_SMFL'!AI38</f>
        <v>0</v>
      </c>
      <c r="AJ38" s="27">
        <f>'Stage 2_SMFL'!AJ38</f>
        <v>0</v>
      </c>
      <c r="AK38" s="27">
        <f>'Stage 2_SMFL'!AK38</f>
        <v>0</v>
      </c>
      <c r="AL38" s="27">
        <f>'Stage 2_SMFL'!AL38</f>
        <v>0</v>
      </c>
      <c r="AM38" s="17"/>
      <c r="AN38" s="17"/>
      <c r="AO38" s="29" t="s">
        <v>10</v>
      </c>
      <c r="AP38" s="27">
        <f>'Stage 2_SMFL'!AP38</f>
        <v>640.47</v>
      </c>
      <c r="AQ38" s="27">
        <f>'Stage 2_SMFL'!AQ38</f>
        <v>330.08</v>
      </c>
      <c r="AR38" s="27">
        <f>'Stage 2_SMFL'!AR38</f>
        <v>0</v>
      </c>
      <c r="AS38" s="27">
        <f>'Stage 2_SMFL'!AS38</f>
        <v>0</v>
      </c>
      <c r="AT38" s="27">
        <f>'Stage 2_SMFL'!AT38</f>
        <v>0</v>
      </c>
      <c r="AU38" s="27">
        <f>'Stage 2_SMFL'!AU38</f>
        <v>14.82</v>
      </c>
      <c r="AV38" s="27">
        <f>'Stage 2_SMFL'!AV38</f>
        <v>0</v>
      </c>
      <c r="AW38" s="27">
        <f>'Stage 2_SMFL'!AW38</f>
        <v>0</v>
      </c>
      <c r="AX38" s="27">
        <f>'Stage 2_SMFL'!AX38</f>
        <v>0</v>
      </c>
      <c r="AY38" s="27">
        <f>'Stage 2_SMFL'!AY38</f>
        <v>0</v>
      </c>
      <c r="AZ38" s="27">
        <f>'Stage 2_SMFL'!AZ38</f>
        <v>121.8</v>
      </c>
      <c r="BA38" s="27">
        <f>'Stage 2_SMFL'!BA38</f>
        <v>70.48</v>
      </c>
      <c r="BB38" s="27">
        <f>'Stage 2_SMFL'!BB38</f>
        <v>0</v>
      </c>
      <c r="BC38" s="27">
        <f>'Stage 2_SMFL'!BC38</f>
        <v>0</v>
      </c>
      <c r="BD38" s="27">
        <f>'Stage 2_SMFL'!BD38</f>
        <v>0</v>
      </c>
      <c r="BE38" s="27">
        <f>'Stage 2_SMFL'!BE38</f>
        <v>14.82</v>
      </c>
      <c r="BF38" s="27">
        <f>'Stage 2_SMFL'!BF38</f>
        <v>0</v>
      </c>
      <c r="BG38" s="27">
        <f>'Stage 2_SMFL'!BG38</f>
        <v>0</v>
      </c>
      <c r="BH38" s="27">
        <f>'Stage 2_SMFL'!BH38</f>
        <v>0</v>
      </c>
      <c r="BI38" s="27">
        <f>'Stage 2_SMFL'!BI38</f>
        <v>0</v>
      </c>
      <c r="BJ38" s="27">
        <f>'Stage 2_SMFL'!BJ38</f>
        <v>10</v>
      </c>
      <c r="BK38" s="27">
        <f>'Stage 2_SMFL'!BK38</f>
        <v>7</v>
      </c>
      <c r="BL38" s="27">
        <f>'Stage 2_SMFL'!BL38</f>
        <v>0</v>
      </c>
      <c r="BM38" s="27">
        <f>'Stage 2_SMFL'!BM38</f>
        <v>0</v>
      </c>
      <c r="BN38" s="27">
        <f>'Stage 2_SMFL'!BN38</f>
        <v>0</v>
      </c>
      <c r="BO38" s="27">
        <f>'Stage 2_SMFL'!BO38</f>
        <v>1</v>
      </c>
      <c r="BP38" s="27">
        <f>'Stage 2_SMFL'!BP38</f>
        <v>0</v>
      </c>
      <c r="BQ38" s="27">
        <f>'Stage 2_SMFL'!BQ38</f>
        <v>0</v>
      </c>
      <c r="BR38" s="27">
        <f>'Stage 2_SMFL'!BR38</f>
        <v>0</v>
      </c>
      <c r="BS38" s="27">
        <f>'Stage 2_SMFL'!BS38</f>
        <v>0</v>
      </c>
    </row>
    <row r="39" spans="1:71" s="16" customFormat="1" x14ac:dyDescent="0.25">
      <c r="A39" s="23" t="s">
        <v>11</v>
      </c>
      <c r="B39" s="23">
        <f t="shared" si="6"/>
        <v>40.549999999999997</v>
      </c>
      <c r="C39" s="23">
        <f t="shared" si="7"/>
        <v>90.89</v>
      </c>
      <c r="D39" s="23">
        <f t="shared" si="8"/>
        <v>27.266999999999999</v>
      </c>
      <c r="E39" s="23">
        <f t="shared" si="5"/>
        <v>1699.27944</v>
      </c>
      <c r="H39" s="29" t="s">
        <v>11</v>
      </c>
      <c r="I39" s="27">
        <f>'Stage 2_SMFL'!I39</f>
        <v>0</v>
      </c>
      <c r="J39" s="27">
        <f>'Stage 2_SMFL'!J39</f>
        <v>90.74</v>
      </c>
      <c r="K39" s="27">
        <f>'Stage 2_SMFL'!K39</f>
        <v>0</v>
      </c>
      <c r="L39" s="27">
        <f>'Stage 2_SMFL'!L39</f>
        <v>0</v>
      </c>
      <c r="M39" s="27">
        <f>'Stage 2_SMFL'!M39</f>
        <v>0</v>
      </c>
      <c r="N39" s="27">
        <f>'Stage 2_SMFL'!N39</f>
        <v>0</v>
      </c>
      <c r="O39" s="27">
        <f>'Stage 2_SMFL'!O39</f>
        <v>0</v>
      </c>
      <c r="P39" s="27">
        <f>'Stage 2_SMFL'!P39</f>
        <v>0</v>
      </c>
      <c r="Q39" s="27">
        <f>'Stage 2_SMFL'!Q39</f>
        <v>0.15</v>
      </c>
      <c r="R39" s="27">
        <f>'Stage 2_SMFL'!R39</f>
        <v>0</v>
      </c>
      <c r="S39" s="27">
        <f>'Stage 2_SMFL'!S39</f>
        <v>0</v>
      </c>
      <c r="T39" s="27">
        <f>'Stage 2_SMFL'!T39</f>
        <v>40.4</v>
      </c>
      <c r="U39" s="27">
        <f>'Stage 2_SMFL'!U39</f>
        <v>0</v>
      </c>
      <c r="V39" s="27">
        <f>'Stage 2_SMFL'!V39</f>
        <v>0</v>
      </c>
      <c r="W39" s="27">
        <f>'Stage 2_SMFL'!W39</f>
        <v>0</v>
      </c>
      <c r="X39" s="27">
        <f>'Stage 2_SMFL'!X39</f>
        <v>0</v>
      </c>
      <c r="Y39" s="27">
        <f>'Stage 2_SMFL'!Y39</f>
        <v>0</v>
      </c>
      <c r="Z39" s="27">
        <f>'Stage 2_SMFL'!Z39</f>
        <v>0</v>
      </c>
      <c r="AA39" s="27">
        <f>'Stage 2_SMFL'!AA39</f>
        <v>0.15</v>
      </c>
      <c r="AB39" s="27">
        <f>'Stage 2_SMFL'!AB39</f>
        <v>0</v>
      </c>
      <c r="AC39" s="27">
        <f>'Stage 2_SMFL'!AC39</f>
        <v>0</v>
      </c>
      <c r="AD39" s="27">
        <f>'Stage 2_SMFL'!AD39</f>
        <v>4</v>
      </c>
      <c r="AE39" s="27">
        <f>'Stage 2_SMFL'!AE39</f>
        <v>0</v>
      </c>
      <c r="AF39" s="27">
        <f>'Stage 2_SMFL'!AF39</f>
        <v>0</v>
      </c>
      <c r="AG39" s="27">
        <f>'Stage 2_SMFL'!AG39</f>
        <v>0</v>
      </c>
      <c r="AH39" s="27">
        <f>'Stage 2_SMFL'!AH39</f>
        <v>0</v>
      </c>
      <c r="AI39" s="27">
        <f>'Stage 2_SMFL'!AI39</f>
        <v>0</v>
      </c>
      <c r="AJ39" s="27">
        <f>'Stage 2_SMFL'!AJ39</f>
        <v>0</v>
      </c>
      <c r="AK39" s="27">
        <f>'Stage 2_SMFL'!AK39</f>
        <v>1</v>
      </c>
      <c r="AL39" s="27">
        <f>'Stage 2_SMFL'!AL39</f>
        <v>0</v>
      </c>
      <c r="AM39" s="17"/>
      <c r="AN39" s="17"/>
      <c r="AO39" s="29" t="s">
        <v>11</v>
      </c>
      <c r="AP39" s="27">
        <f>'Stage 2_SMFL'!AP39</f>
        <v>722.45</v>
      </c>
      <c r="AQ39" s="27">
        <f>'Stage 2_SMFL'!AQ39</f>
        <v>409.4</v>
      </c>
      <c r="AR39" s="27">
        <f>'Stage 2_SMFL'!AR39</f>
        <v>0</v>
      </c>
      <c r="AS39" s="27">
        <f>'Stage 2_SMFL'!AS39</f>
        <v>0</v>
      </c>
      <c r="AT39" s="27">
        <f>'Stage 2_SMFL'!AT39</f>
        <v>0</v>
      </c>
      <c r="AU39" s="27">
        <f>'Stage 2_SMFL'!AU39</f>
        <v>18.079999999999998</v>
      </c>
      <c r="AV39" s="27">
        <f>'Stage 2_SMFL'!AV39</f>
        <v>0</v>
      </c>
      <c r="AW39" s="27">
        <f>'Stage 2_SMFL'!AW39</f>
        <v>0</v>
      </c>
      <c r="AX39" s="27">
        <f>'Stage 2_SMFL'!AX39</f>
        <v>0</v>
      </c>
      <c r="AY39" s="27">
        <f>'Stage 2_SMFL'!AY39</f>
        <v>0</v>
      </c>
      <c r="AZ39" s="27">
        <f>'Stage 2_SMFL'!AZ39</f>
        <v>137.21</v>
      </c>
      <c r="BA39" s="27">
        <f>'Stage 2_SMFL'!BA39</f>
        <v>82.53</v>
      </c>
      <c r="BB39" s="27">
        <f>'Stage 2_SMFL'!BB39</f>
        <v>0</v>
      </c>
      <c r="BC39" s="27">
        <f>'Stage 2_SMFL'!BC39</f>
        <v>0</v>
      </c>
      <c r="BD39" s="27">
        <f>'Stage 2_SMFL'!BD39</f>
        <v>0</v>
      </c>
      <c r="BE39" s="27">
        <f>'Stage 2_SMFL'!BE39</f>
        <v>18.079999999999998</v>
      </c>
      <c r="BF39" s="27">
        <f>'Stage 2_SMFL'!BF39</f>
        <v>0</v>
      </c>
      <c r="BG39" s="27">
        <f>'Stage 2_SMFL'!BG39</f>
        <v>0</v>
      </c>
      <c r="BH39" s="27">
        <f>'Stage 2_SMFL'!BH39</f>
        <v>0</v>
      </c>
      <c r="BI39" s="27">
        <f>'Stage 2_SMFL'!BI39</f>
        <v>0</v>
      </c>
      <c r="BJ39" s="27">
        <f>'Stage 2_SMFL'!BJ39</f>
        <v>11</v>
      </c>
      <c r="BK39" s="27">
        <f>'Stage 2_SMFL'!BK39</f>
        <v>7</v>
      </c>
      <c r="BL39" s="27">
        <f>'Stage 2_SMFL'!BL39</f>
        <v>0</v>
      </c>
      <c r="BM39" s="27">
        <f>'Stage 2_SMFL'!BM39</f>
        <v>0</v>
      </c>
      <c r="BN39" s="27">
        <f>'Stage 2_SMFL'!BN39</f>
        <v>0</v>
      </c>
      <c r="BO39" s="27">
        <f>'Stage 2_SMFL'!BO39</f>
        <v>1</v>
      </c>
      <c r="BP39" s="27">
        <f>'Stage 2_SMFL'!BP39</f>
        <v>0</v>
      </c>
      <c r="BQ39" s="27">
        <f>'Stage 2_SMFL'!BQ39</f>
        <v>0</v>
      </c>
      <c r="BR39" s="27">
        <f>'Stage 2_SMFL'!BR39</f>
        <v>0</v>
      </c>
      <c r="BS39" s="27">
        <f>'Stage 2_SMFL'!BS39</f>
        <v>0</v>
      </c>
    </row>
    <row r="40" spans="1:71" s="16" customFormat="1" x14ac:dyDescent="0.25">
      <c r="A40" s="23" t="s">
        <v>12</v>
      </c>
      <c r="B40" s="23">
        <f t="shared" si="6"/>
        <v>2.9</v>
      </c>
      <c r="C40" s="23">
        <f t="shared" si="7"/>
        <v>2.9</v>
      </c>
      <c r="D40" s="23">
        <f t="shared" si="8"/>
        <v>0.87</v>
      </c>
      <c r="E40" s="23">
        <f t="shared" si="5"/>
        <v>54.218400000000003</v>
      </c>
      <c r="F40" s="37">
        <v>251.44</v>
      </c>
      <c r="G40" s="16">
        <v>1.48</v>
      </c>
      <c r="H40" s="29" t="s">
        <v>12</v>
      </c>
      <c r="I40" s="29">
        <v>0</v>
      </c>
      <c r="J40" s="29">
        <v>0</v>
      </c>
      <c r="K40" s="29">
        <v>0</v>
      </c>
      <c r="L40" s="29">
        <v>0</v>
      </c>
      <c r="M40" s="29">
        <v>0</v>
      </c>
      <c r="N40" s="29">
        <v>0</v>
      </c>
      <c r="O40" s="29">
        <v>2.9</v>
      </c>
      <c r="P40" s="29">
        <v>0</v>
      </c>
      <c r="Q40" s="29">
        <v>0</v>
      </c>
      <c r="R40" s="29">
        <v>0</v>
      </c>
      <c r="S40" s="29">
        <v>0</v>
      </c>
      <c r="T40" s="29">
        <v>0</v>
      </c>
      <c r="U40" s="29">
        <v>0</v>
      </c>
      <c r="V40" s="29">
        <v>0</v>
      </c>
      <c r="W40" s="29">
        <v>0</v>
      </c>
      <c r="X40" s="29">
        <v>0</v>
      </c>
      <c r="Y40" s="29">
        <v>2.9</v>
      </c>
      <c r="Z40" s="29">
        <v>0</v>
      </c>
      <c r="AA40" s="29">
        <v>0</v>
      </c>
      <c r="AB40" s="29">
        <v>0</v>
      </c>
      <c r="AC40" s="29">
        <v>0</v>
      </c>
      <c r="AD40" s="29">
        <v>0</v>
      </c>
      <c r="AE40" s="29">
        <v>0</v>
      </c>
      <c r="AF40" s="29">
        <v>0</v>
      </c>
      <c r="AG40" s="29">
        <v>0</v>
      </c>
      <c r="AH40" s="29">
        <v>0</v>
      </c>
      <c r="AI40" s="29">
        <v>1</v>
      </c>
      <c r="AJ40" s="29">
        <v>0</v>
      </c>
      <c r="AK40" s="29">
        <v>0</v>
      </c>
      <c r="AL40" s="29">
        <v>0</v>
      </c>
      <c r="AM40" s="17"/>
      <c r="AN40" s="17"/>
      <c r="AO40" s="29" t="s">
        <v>12</v>
      </c>
      <c r="AP40" s="29">
        <v>0</v>
      </c>
      <c r="AQ40" s="29">
        <v>12.64</v>
      </c>
      <c r="AR40" s="29">
        <v>0</v>
      </c>
      <c r="AS40" s="29">
        <v>0</v>
      </c>
      <c r="AT40" s="29">
        <v>0</v>
      </c>
      <c r="AU40" s="29">
        <v>17.940000000000001</v>
      </c>
      <c r="AV40" s="29">
        <v>0</v>
      </c>
      <c r="AW40" s="29">
        <v>0</v>
      </c>
      <c r="AX40" s="29">
        <v>0</v>
      </c>
      <c r="AY40" s="29">
        <v>0</v>
      </c>
      <c r="AZ40" s="29">
        <v>0</v>
      </c>
      <c r="BA40" s="29">
        <v>7.39</v>
      </c>
      <c r="BB40" s="29">
        <v>0</v>
      </c>
      <c r="BC40" s="29">
        <v>0</v>
      </c>
      <c r="BD40" s="29">
        <v>0</v>
      </c>
      <c r="BE40" s="29">
        <v>17.940000000000001</v>
      </c>
      <c r="BF40" s="29">
        <v>0</v>
      </c>
      <c r="BG40" s="29">
        <v>0</v>
      </c>
      <c r="BH40" s="29">
        <v>0</v>
      </c>
      <c r="BI40" s="29">
        <v>0</v>
      </c>
      <c r="BJ40" s="29">
        <v>0</v>
      </c>
      <c r="BK40" s="29">
        <v>3</v>
      </c>
      <c r="BL40" s="29">
        <v>0</v>
      </c>
      <c r="BM40" s="29">
        <v>0</v>
      </c>
      <c r="BN40" s="29">
        <v>0</v>
      </c>
      <c r="BO40" s="29">
        <v>1</v>
      </c>
      <c r="BP40" s="29">
        <v>0</v>
      </c>
      <c r="BQ40" s="29">
        <v>0</v>
      </c>
      <c r="BR40" s="29">
        <v>0</v>
      </c>
      <c r="BS40" s="29">
        <v>0</v>
      </c>
    </row>
    <row r="41" spans="1:71" s="16" customFormat="1" x14ac:dyDescent="0.25">
      <c r="A41" s="23" t="s">
        <v>13</v>
      </c>
      <c r="B41" s="23">
        <f t="shared" si="6"/>
        <v>4.59</v>
      </c>
      <c r="C41" s="23">
        <f t="shared" si="7"/>
        <v>4.59</v>
      </c>
      <c r="D41" s="23">
        <f t="shared" si="8"/>
        <v>1.377</v>
      </c>
      <c r="E41" s="23">
        <f t="shared" si="5"/>
        <v>85.814639999999997</v>
      </c>
      <c r="F41" s="37">
        <v>310.77999999999997</v>
      </c>
      <c r="G41" s="16">
        <v>11.24</v>
      </c>
      <c r="H41" s="29" t="s">
        <v>13</v>
      </c>
      <c r="I41" s="29">
        <v>0</v>
      </c>
      <c r="J41" s="29">
        <v>0</v>
      </c>
      <c r="K41" s="29">
        <v>0</v>
      </c>
      <c r="L41" s="29">
        <v>0</v>
      </c>
      <c r="M41" s="29">
        <v>0</v>
      </c>
      <c r="N41" s="29">
        <v>0</v>
      </c>
      <c r="O41" s="29">
        <v>4.59</v>
      </c>
      <c r="P41" s="29">
        <v>0</v>
      </c>
      <c r="Q41" s="29">
        <v>0</v>
      </c>
      <c r="R41" s="29">
        <v>0</v>
      </c>
      <c r="S41" s="29">
        <v>0</v>
      </c>
      <c r="T41" s="29">
        <v>0</v>
      </c>
      <c r="U41" s="29">
        <v>0</v>
      </c>
      <c r="V41" s="29">
        <v>0</v>
      </c>
      <c r="W41" s="29">
        <v>0</v>
      </c>
      <c r="X41" s="29">
        <v>0</v>
      </c>
      <c r="Y41" s="29">
        <v>4.59</v>
      </c>
      <c r="Z41" s="29">
        <v>0</v>
      </c>
      <c r="AA41" s="29">
        <v>0</v>
      </c>
      <c r="AB41" s="29">
        <v>0</v>
      </c>
      <c r="AC41" s="29">
        <v>0</v>
      </c>
      <c r="AD41" s="29">
        <v>0</v>
      </c>
      <c r="AE41" s="29">
        <v>0</v>
      </c>
      <c r="AF41" s="29">
        <v>0</v>
      </c>
      <c r="AG41" s="29">
        <v>0</v>
      </c>
      <c r="AH41" s="29">
        <v>0</v>
      </c>
      <c r="AI41" s="29">
        <v>1</v>
      </c>
      <c r="AJ41" s="29">
        <v>0</v>
      </c>
      <c r="AK41" s="29">
        <v>0</v>
      </c>
      <c r="AL41" s="29">
        <v>0</v>
      </c>
      <c r="AM41" s="17"/>
      <c r="AN41" s="17"/>
      <c r="AO41" s="29" t="s">
        <v>13</v>
      </c>
      <c r="AP41" s="29">
        <v>0</v>
      </c>
      <c r="AQ41" s="29">
        <v>39.83</v>
      </c>
      <c r="AR41" s="29">
        <v>0</v>
      </c>
      <c r="AS41" s="29">
        <v>0</v>
      </c>
      <c r="AT41" s="29">
        <v>0</v>
      </c>
      <c r="AU41" s="29">
        <v>23.62</v>
      </c>
      <c r="AV41" s="29">
        <v>0</v>
      </c>
      <c r="AW41" s="29">
        <v>0</v>
      </c>
      <c r="AX41" s="29">
        <v>0</v>
      </c>
      <c r="AY41" s="29">
        <v>0</v>
      </c>
      <c r="AZ41" s="29">
        <v>0</v>
      </c>
      <c r="BA41" s="29">
        <v>16.96</v>
      </c>
      <c r="BB41" s="29">
        <v>0</v>
      </c>
      <c r="BC41" s="29">
        <v>0</v>
      </c>
      <c r="BD41" s="29">
        <v>0</v>
      </c>
      <c r="BE41" s="29">
        <v>23.62</v>
      </c>
      <c r="BF41" s="29">
        <v>0</v>
      </c>
      <c r="BG41" s="29">
        <v>0</v>
      </c>
      <c r="BH41" s="29">
        <v>0</v>
      </c>
      <c r="BI41" s="29">
        <v>0</v>
      </c>
      <c r="BJ41" s="29">
        <v>0</v>
      </c>
      <c r="BK41" s="29">
        <v>4</v>
      </c>
      <c r="BL41" s="29">
        <v>0</v>
      </c>
      <c r="BM41" s="29">
        <v>0</v>
      </c>
      <c r="BN41" s="29">
        <v>0</v>
      </c>
      <c r="BO41" s="29">
        <v>1</v>
      </c>
      <c r="BP41" s="29">
        <v>0</v>
      </c>
      <c r="BQ41" s="29">
        <v>0</v>
      </c>
      <c r="BR41" s="29">
        <v>0</v>
      </c>
      <c r="BS41" s="29">
        <v>0</v>
      </c>
    </row>
    <row r="42" spans="1:71" s="16" customFormat="1" x14ac:dyDescent="0.25">
      <c r="A42" s="23" t="s">
        <v>52</v>
      </c>
      <c r="B42" s="23">
        <f t="shared" si="6"/>
        <v>6.32</v>
      </c>
      <c r="C42" s="23">
        <f t="shared" si="7"/>
        <v>6.32</v>
      </c>
      <c r="D42" s="23">
        <f t="shared" si="8"/>
        <v>1.8959999999999999</v>
      </c>
      <c r="E42" s="23">
        <f t="shared" si="5"/>
        <v>118.15871999999999</v>
      </c>
      <c r="F42" s="37">
        <v>22.33</v>
      </c>
      <c r="H42" s="29" t="s">
        <v>52</v>
      </c>
      <c r="I42" s="29">
        <v>0</v>
      </c>
      <c r="J42" s="29">
        <v>0</v>
      </c>
      <c r="K42" s="29">
        <v>0</v>
      </c>
      <c r="L42" s="29">
        <v>0</v>
      </c>
      <c r="M42" s="29">
        <v>0</v>
      </c>
      <c r="N42" s="29">
        <v>0</v>
      </c>
      <c r="O42" s="29">
        <v>6.32</v>
      </c>
      <c r="P42" s="29">
        <v>0</v>
      </c>
      <c r="Q42" s="29">
        <v>0</v>
      </c>
      <c r="R42" s="29">
        <v>0</v>
      </c>
      <c r="S42" s="29">
        <v>0</v>
      </c>
      <c r="T42" s="29">
        <v>0</v>
      </c>
      <c r="U42" s="29">
        <v>0</v>
      </c>
      <c r="V42" s="29">
        <v>0</v>
      </c>
      <c r="W42" s="29">
        <v>0</v>
      </c>
      <c r="X42" s="29">
        <v>0</v>
      </c>
      <c r="Y42" s="29">
        <v>6.32</v>
      </c>
      <c r="Z42" s="29">
        <v>0</v>
      </c>
      <c r="AA42" s="29">
        <v>0</v>
      </c>
      <c r="AB42" s="29">
        <v>0</v>
      </c>
      <c r="AC42" s="29">
        <v>0</v>
      </c>
      <c r="AD42" s="29">
        <v>0</v>
      </c>
      <c r="AE42" s="29">
        <v>0</v>
      </c>
      <c r="AF42" s="29">
        <v>0</v>
      </c>
      <c r="AG42" s="29">
        <v>0</v>
      </c>
      <c r="AH42" s="29">
        <v>0</v>
      </c>
      <c r="AI42" s="29">
        <v>1</v>
      </c>
      <c r="AJ42" s="29">
        <v>0</v>
      </c>
      <c r="AK42" s="29">
        <v>0</v>
      </c>
      <c r="AL42" s="29">
        <v>0</v>
      </c>
      <c r="AM42" s="17"/>
      <c r="AN42" s="17"/>
      <c r="AO42" s="29" t="s">
        <v>52</v>
      </c>
      <c r="AP42" s="29">
        <v>0</v>
      </c>
      <c r="AQ42" s="29">
        <v>71.56</v>
      </c>
      <c r="AR42" s="29">
        <v>0</v>
      </c>
      <c r="AS42" s="29">
        <v>0</v>
      </c>
      <c r="AT42" s="29">
        <v>0</v>
      </c>
      <c r="AU42" s="29">
        <v>29.07</v>
      </c>
      <c r="AV42" s="29">
        <v>0</v>
      </c>
      <c r="AW42" s="29">
        <v>0</v>
      </c>
      <c r="AX42" s="29">
        <v>0</v>
      </c>
      <c r="AY42" s="29">
        <v>0</v>
      </c>
      <c r="AZ42" s="29">
        <v>0</v>
      </c>
      <c r="BA42" s="29">
        <v>23.34</v>
      </c>
      <c r="BB42" s="29">
        <v>0</v>
      </c>
      <c r="BC42" s="29">
        <v>0</v>
      </c>
      <c r="BD42" s="29">
        <v>0</v>
      </c>
      <c r="BE42" s="29">
        <v>29.07</v>
      </c>
      <c r="BF42" s="29">
        <v>0</v>
      </c>
      <c r="BG42" s="29">
        <v>0</v>
      </c>
      <c r="BH42" s="29">
        <v>0</v>
      </c>
      <c r="BI42" s="29">
        <v>0</v>
      </c>
      <c r="BJ42" s="29">
        <v>0</v>
      </c>
      <c r="BK42" s="29">
        <v>4</v>
      </c>
      <c r="BL42" s="29">
        <v>0</v>
      </c>
      <c r="BM42" s="29">
        <v>0</v>
      </c>
      <c r="BN42" s="29">
        <v>0</v>
      </c>
      <c r="BO42" s="29">
        <v>1</v>
      </c>
      <c r="BP42" s="29">
        <v>0</v>
      </c>
      <c r="BQ42" s="29">
        <v>0</v>
      </c>
      <c r="BR42" s="29">
        <v>0</v>
      </c>
      <c r="BS42" s="29">
        <v>0</v>
      </c>
    </row>
    <row r="43" spans="1:71" s="16" customFormat="1" x14ac:dyDescent="0.25">
      <c r="A43" s="23" t="s">
        <v>14</v>
      </c>
      <c r="B43" s="23">
        <f t="shared" si="6"/>
        <v>8.0399999999999991</v>
      </c>
      <c r="C43" s="23">
        <f t="shared" si="7"/>
        <v>8.0399999999999991</v>
      </c>
      <c r="D43" s="23">
        <f t="shared" si="8"/>
        <v>2.4119999999999995</v>
      </c>
      <c r="E43" s="23">
        <f t="shared" si="5"/>
        <v>150.31583999999998</v>
      </c>
      <c r="F43" s="37">
        <v>0</v>
      </c>
      <c r="H43" s="29" t="s">
        <v>14</v>
      </c>
      <c r="I43" s="29">
        <v>0</v>
      </c>
      <c r="J43" s="29">
        <v>0</v>
      </c>
      <c r="K43" s="29">
        <v>0</v>
      </c>
      <c r="L43" s="29">
        <v>0</v>
      </c>
      <c r="M43" s="29">
        <v>0</v>
      </c>
      <c r="N43" s="29">
        <v>0</v>
      </c>
      <c r="O43" s="29">
        <v>8.0399999999999991</v>
      </c>
      <c r="P43" s="29">
        <v>0</v>
      </c>
      <c r="Q43" s="29">
        <v>0</v>
      </c>
      <c r="R43" s="29">
        <v>0</v>
      </c>
      <c r="S43" s="29">
        <v>0</v>
      </c>
      <c r="T43" s="29">
        <v>0</v>
      </c>
      <c r="U43" s="29">
        <v>0</v>
      </c>
      <c r="V43" s="29">
        <v>0</v>
      </c>
      <c r="W43" s="29">
        <v>0</v>
      </c>
      <c r="X43" s="29">
        <v>0</v>
      </c>
      <c r="Y43" s="29">
        <v>8.0399999999999991</v>
      </c>
      <c r="Z43" s="29">
        <v>0</v>
      </c>
      <c r="AA43" s="29">
        <v>0</v>
      </c>
      <c r="AB43" s="29">
        <v>0</v>
      </c>
      <c r="AC43" s="29">
        <v>0</v>
      </c>
      <c r="AD43" s="29">
        <v>0</v>
      </c>
      <c r="AE43" s="29">
        <v>0</v>
      </c>
      <c r="AF43" s="29">
        <v>0</v>
      </c>
      <c r="AG43" s="29">
        <v>0</v>
      </c>
      <c r="AH43" s="29">
        <v>0</v>
      </c>
      <c r="AI43" s="29">
        <v>1</v>
      </c>
      <c r="AJ43" s="29">
        <v>0</v>
      </c>
      <c r="AK43" s="29">
        <v>0</v>
      </c>
      <c r="AL43" s="29">
        <v>0</v>
      </c>
      <c r="AM43" s="17"/>
      <c r="AN43" s="17"/>
      <c r="AO43" s="29" t="s">
        <v>14</v>
      </c>
      <c r="AP43" s="29">
        <v>0</v>
      </c>
      <c r="AQ43" s="29">
        <v>111.42</v>
      </c>
      <c r="AR43" s="29">
        <v>0</v>
      </c>
      <c r="AS43" s="29">
        <v>0</v>
      </c>
      <c r="AT43" s="29">
        <v>0</v>
      </c>
      <c r="AU43" s="29">
        <v>38.159999999999997</v>
      </c>
      <c r="AV43" s="29">
        <v>0</v>
      </c>
      <c r="AW43" s="29">
        <v>0</v>
      </c>
      <c r="AX43" s="29">
        <v>0</v>
      </c>
      <c r="AY43" s="29">
        <v>0</v>
      </c>
      <c r="AZ43" s="29">
        <v>0</v>
      </c>
      <c r="BA43" s="29">
        <v>28</v>
      </c>
      <c r="BB43" s="29">
        <v>0</v>
      </c>
      <c r="BC43" s="29">
        <v>0</v>
      </c>
      <c r="BD43" s="29">
        <v>0</v>
      </c>
      <c r="BE43" s="29">
        <v>38.159999999999997</v>
      </c>
      <c r="BF43" s="29">
        <v>0</v>
      </c>
      <c r="BG43" s="29">
        <v>0</v>
      </c>
      <c r="BH43" s="29">
        <v>0</v>
      </c>
      <c r="BI43" s="29">
        <v>0</v>
      </c>
      <c r="BJ43" s="29">
        <v>0</v>
      </c>
      <c r="BK43" s="29">
        <v>5</v>
      </c>
      <c r="BL43" s="29">
        <v>0</v>
      </c>
      <c r="BM43" s="29">
        <v>0</v>
      </c>
      <c r="BN43" s="29">
        <v>0</v>
      </c>
      <c r="BO43" s="29">
        <v>1</v>
      </c>
      <c r="BP43" s="29">
        <v>0</v>
      </c>
      <c r="BQ43" s="29">
        <v>0</v>
      </c>
      <c r="BR43" s="29">
        <v>0</v>
      </c>
      <c r="BS43" s="29">
        <v>0</v>
      </c>
    </row>
    <row r="44" spans="1:71" s="16" customFormat="1" x14ac:dyDescent="0.25">
      <c r="A44" s="23" t="s">
        <v>15</v>
      </c>
      <c r="B44" s="23">
        <f t="shared" si="6"/>
        <v>9.8000000000000007</v>
      </c>
      <c r="C44" s="23">
        <f t="shared" si="7"/>
        <v>9.8000000000000007</v>
      </c>
      <c r="D44" s="23">
        <f t="shared" si="8"/>
        <v>2.94</v>
      </c>
      <c r="E44" s="23">
        <f t="shared" si="5"/>
        <v>183.2208</v>
      </c>
      <c r="F44" s="37">
        <v>0</v>
      </c>
      <c r="H44" s="29" t="s">
        <v>15</v>
      </c>
      <c r="I44" s="29">
        <v>0</v>
      </c>
      <c r="J44" s="29">
        <v>0</v>
      </c>
      <c r="K44" s="29">
        <v>0</v>
      </c>
      <c r="L44" s="29">
        <v>0</v>
      </c>
      <c r="M44" s="29">
        <v>0</v>
      </c>
      <c r="N44" s="29">
        <v>0</v>
      </c>
      <c r="O44" s="29">
        <v>9.8000000000000007</v>
      </c>
      <c r="P44" s="29">
        <v>0</v>
      </c>
      <c r="Q44" s="29">
        <v>0</v>
      </c>
      <c r="R44" s="29">
        <v>0</v>
      </c>
      <c r="S44" s="29">
        <v>0</v>
      </c>
      <c r="T44" s="29">
        <v>0</v>
      </c>
      <c r="U44" s="29">
        <v>0</v>
      </c>
      <c r="V44" s="29">
        <v>0</v>
      </c>
      <c r="W44" s="29">
        <v>0</v>
      </c>
      <c r="X44" s="29">
        <v>0</v>
      </c>
      <c r="Y44" s="29">
        <v>9.8000000000000007</v>
      </c>
      <c r="Z44" s="29">
        <v>0</v>
      </c>
      <c r="AA44" s="29">
        <v>0</v>
      </c>
      <c r="AB44" s="29">
        <v>0</v>
      </c>
      <c r="AC44" s="29">
        <v>0</v>
      </c>
      <c r="AD44" s="29">
        <v>0</v>
      </c>
      <c r="AE44" s="29">
        <v>0</v>
      </c>
      <c r="AF44" s="29">
        <v>0</v>
      </c>
      <c r="AG44" s="29">
        <v>0</v>
      </c>
      <c r="AH44" s="29">
        <v>0</v>
      </c>
      <c r="AI44" s="29">
        <v>1</v>
      </c>
      <c r="AJ44" s="29">
        <v>0</v>
      </c>
      <c r="AK44" s="29">
        <v>0</v>
      </c>
      <c r="AL44" s="29">
        <v>0</v>
      </c>
      <c r="AM44" s="17"/>
      <c r="AN44" s="17"/>
      <c r="AO44" s="29" t="s">
        <v>15</v>
      </c>
      <c r="AP44" s="29">
        <v>0</v>
      </c>
      <c r="AQ44" s="29">
        <v>170.39</v>
      </c>
      <c r="AR44" s="29">
        <v>0</v>
      </c>
      <c r="AS44" s="29">
        <v>0</v>
      </c>
      <c r="AT44" s="29">
        <v>0</v>
      </c>
      <c r="AU44" s="29">
        <v>38.76</v>
      </c>
      <c r="AV44" s="29">
        <v>0</v>
      </c>
      <c r="AW44" s="29">
        <v>0</v>
      </c>
      <c r="AX44" s="29">
        <v>0</v>
      </c>
      <c r="AY44" s="29">
        <v>0</v>
      </c>
      <c r="AZ44" s="29">
        <v>0</v>
      </c>
      <c r="BA44" s="29">
        <v>36.630000000000003</v>
      </c>
      <c r="BB44" s="29">
        <v>0</v>
      </c>
      <c r="BC44" s="29">
        <v>0</v>
      </c>
      <c r="BD44" s="29">
        <v>0</v>
      </c>
      <c r="BE44" s="29">
        <v>38.76</v>
      </c>
      <c r="BF44" s="29">
        <v>0</v>
      </c>
      <c r="BG44" s="29">
        <v>0</v>
      </c>
      <c r="BH44" s="29">
        <v>0</v>
      </c>
      <c r="BI44" s="29">
        <v>0</v>
      </c>
      <c r="BJ44" s="29">
        <v>0</v>
      </c>
      <c r="BK44" s="29">
        <v>6</v>
      </c>
      <c r="BL44" s="29">
        <v>0</v>
      </c>
      <c r="BM44" s="29">
        <v>0</v>
      </c>
      <c r="BN44" s="29">
        <v>0</v>
      </c>
      <c r="BO44" s="29">
        <v>1</v>
      </c>
      <c r="BP44" s="29">
        <v>0</v>
      </c>
      <c r="BQ44" s="29">
        <v>0</v>
      </c>
      <c r="BR44" s="29">
        <v>0</v>
      </c>
      <c r="BS44" s="29">
        <v>0</v>
      </c>
    </row>
    <row r="45" spans="1:71" s="16" customFormat="1" x14ac:dyDescent="0.25">
      <c r="A45" s="23" t="s">
        <v>16</v>
      </c>
      <c r="B45" s="23">
        <f t="shared" si="6"/>
        <v>11.62</v>
      </c>
      <c r="C45" s="23">
        <f t="shared" si="7"/>
        <v>11.62</v>
      </c>
      <c r="D45" s="23">
        <f t="shared" si="8"/>
        <v>3.4859999999999998</v>
      </c>
      <c r="E45" s="23">
        <f t="shared" si="5"/>
        <v>217.24751999999998</v>
      </c>
      <c r="F45" s="37">
        <v>0</v>
      </c>
      <c r="H45" s="29" t="s">
        <v>16</v>
      </c>
      <c r="I45" s="29">
        <v>0</v>
      </c>
      <c r="J45" s="29">
        <v>0</v>
      </c>
      <c r="K45" s="29">
        <v>0</v>
      </c>
      <c r="L45" s="29">
        <v>0</v>
      </c>
      <c r="M45" s="29">
        <v>0</v>
      </c>
      <c r="N45" s="29">
        <v>0</v>
      </c>
      <c r="O45" s="29">
        <v>0</v>
      </c>
      <c r="P45" s="29">
        <v>0</v>
      </c>
      <c r="Q45" s="29">
        <v>11.62</v>
      </c>
      <c r="R45" s="29">
        <v>0</v>
      </c>
      <c r="S45" s="29">
        <v>0</v>
      </c>
      <c r="T45" s="29">
        <v>0</v>
      </c>
      <c r="U45" s="29">
        <v>0</v>
      </c>
      <c r="V45" s="29">
        <v>0</v>
      </c>
      <c r="W45" s="29">
        <v>0</v>
      </c>
      <c r="X45" s="29">
        <v>0</v>
      </c>
      <c r="Y45" s="29">
        <v>0</v>
      </c>
      <c r="Z45" s="29">
        <v>0</v>
      </c>
      <c r="AA45" s="29">
        <v>11.62</v>
      </c>
      <c r="AB45" s="29">
        <v>0</v>
      </c>
      <c r="AC45" s="29">
        <v>0</v>
      </c>
      <c r="AD45" s="29">
        <v>0</v>
      </c>
      <c r="AE45" s="29">
        <v>0</v>
      </c>
      <c r="AF45" s="29">
        <v>0</v>
      </c>
      <c r="AG45" s="29">
        <v>0</v>
      </c>
      <c r="AH45" s="29">
        <v>0</v>
      </c>
      <c r="AI45" s="29">
        <v>0</v>
      </c>
      <c r="AJ45" s="29">
        <v>0</v>
      </c>
      <c r="AK45" s="29">
        <v>1</v>
      </c>
      <c r="AL45" s="29">
        <v>0</v>
      </c>
      <c r="AM45" s="17"/>
      <c r="AN45" s="17"/>
      <c r="AO45" s="29" t="s">
        <v>16</v>
      </c>
      <c r="AP45" s="29">
        <v>0</v>
      </c>
      <c r="AQ45" s="29">
        <v>206.82</v>
      </c>
      <c r="AR45" s="29">
        <v>0</v>
      </c>
      <c r="AS45" s="29">
        <v>0</v>
      </c>
      <c r="AT45" s="29">
        <v>0</v>
      </c>
      <c r="AU45" s="29">
        <v>48.04</v>
      </c>
      <c r="AV45" s="29">
        <v>0</v>
      </c>
      <c r="AW45" s="29">
        <v>0</v>
      </c>
      <c r="AX45" s="29">
        <v>0</v>
      </c>
      <c r="AY45" s="29">
        <v>0</v>
      </c>
      <c r="AZ45" s="29">
        <v>0</v>
      </c>
      <c r="BA45" s="29">
        <v>48.99</v>
      </c>
      <c r="BB45" s="29">
        <v>0</v>
      </c>
      <c r="BC45" s="29">
        <v>0</v>
      </c>
      <c r="BD45" s="29">
        <v>0</v>
      </c>
      <c r="BE45" s="29">
        <v>48.04</v>
      </c>
      <c r="BF45" s="29">
        <v>0</v>
      </c>
      <c r="BG45" s="29">
        <v>0</v>
      </c>
      <c r="BH45" s="29">
        <v>0</v>
      </c>
      <c r="BI45" s="29">
        <v>0</v>
      </c>
      <c r="BJ45" s="29">
        <v>0</v>
      </c>
      <c r="BK45" s="29">
        <v>6</v>
      </c>
      <c r="BL45" s="29">
        <v>0</v>
      </c>
      <c r="BM45" s="29">
        <v>0</v>
      </c>
      <c r="BN45" s="29">
        <v>0</v>
      </c>
      <c r="BO45" s="29">
        <v>1</v>
      </c>
      <c r="BP45" s="29">
        <v>0</v>
      </c>
      <c r="BQ45" s="29">
        <v>0</v>
      </c>
      <c r="BR45" s="29">
        <v>0</v>
      </c>
      <c r="BS45" s="29">
        <v>0</v>
      </c>
    </row>
    <row r="46" spans="1:71" s="16" customFormat="1" x14ac:dyDescent="0.25">
      <c r="A46" s="23" t="s">
        <v>24</v>
      </c>
      <c r="B46" s="23">
        <f t="shared" si="6"/>
        <v>12.84</v>
      </c>
      <c r="C46" s="23">
        <f t="shared" si="7"/>
        <v>12.84</v>
      </c>
      <c r="D46" s="23">
        <f t="shared" si="8"/>
        <v>3.8519999999999999</v>
      </c>
      <c r="E46" s="23">
        <f t="shared" si="5"/>
        <v>240.05663999999999</v>
      </c>
      <c r="F46" s="37">
        <v>0</v>
      </c>
      <c r="H46" s="29" t="s">
        <v>24</v>
      </c>
      <c r="I46" s="29">
        <v>0</v>
      </c>
      <c r="J46" s="29">
        <v>0</v>
      </c>
      <c r="K46" s="29">
        <v>0</v>
      </c>
      <c r="L46" s="29">
        <v>0</v>
      </c>
      <c r="M46" s="29">
        <v>0</v>
      </c>
      <c r="N46" s="29">
        <v>0</v>
      </c>
      <c r="O46" s="29">
        <v>0</v>
      </c>
      <c r="P46" s="29">
        <v>0</v>
      </c>
      <c r="Q46" s="29">
        <v>12.84</v>
      </c>
      <c r="R46" s="29">
        <v>0</v>
      </c>
      <c r="S46" s="29">
        <v>0</v>
      </c>
      <c r="T46" s="29">
        <v>0</v>
      </c>
      <c r="U46" s="29">
        <v>0</v>
      </c>
      <c r="V46" s="29">
        <v>0</v>
      </c>
      <c r="W46" s="29">
        <v>0</v>
      </c>
      <c r="X46" s="29">
        <v>0</v>
      </c>
      <c r="Y46" s="29">
        <v>0</v>
      </c>
      <c r="Z46" s="29">
        <v>0</v>
      </c>
      <c r="AA46" s="29">
        <v>12.84</v>
      </c>
      <c r="AB46" s="29">
        <v>0</v>
      </c>
      <c r="AC46" s="29">
        <v>0</v>
      </c>
      <c r="AD46" s="29">
        <v>0</v>
      </c>
      <c r="AE46" s="29">
        <v>0</v>
      </c>
      <c r="AF46" s="29">
        <v>0</v>
      </c>
      <c r="AG46" s="29">
        <v>0</v>
      </c>
      <c r="AH46" s="29">
        <v>0</v>
      </c>
      <c r="AI46" s="29">
        <v>0</v>
      </c>
      <c r="AJ46" s="29">
        <v>0</v>
      </c>
      <c r="AK46" s="29">
        <v>1</v>
      </c>
      <c r="AL46" s="29">
        <v>0</v>
      </c>
      <c r="AM46" s="17"/>
      <c r="AN46" s="17"/>
      <c r="AO46" s="29" t="s">
        <v>24</v>
      </c>
      <c r="AP46" s="29">
        <v>0</v>
      </c>
      <c r="AQ46" s="29">
        <v>265.31</v>
      </c>
      <c r="AR46" s="29">
        <v>0</v>
      </c>
      <c r="AS46" s="29">
        <v>0</v>
      </c>
      <c r="AT46" s="29">
        <v>0</v>
      </c>
      <c r="AU46" s="29">
        <v>53.89</v>
      </c>
      <c r="AV46" s="29">
        <v>0</v>
      </c>
      <c r="AW46" s="29">
        <v>0</v>
      </c>
      <c r="AX46" s="29">
        <v>0</v>
      </c>
      <c r="AY46" s="29">
        <v>0</v>
      </c>
      <c r="AZ46" s="29">
        <v>0</v>
      </c>
      <c r="BA46" s="29">
        <v>57.12</v>
      </c>
      <c r="BB46" s="29">
        <v>0</v>
      </c>
      <c r="BC46" s="29">
        <v>0</v>
      </c>
      <c r="BD46" s="29">
        <v>0</v>
      </c>
      <c r="BE46" s="29">
        <v>50.04</v>
      </c>
      <c r="BF46" s="29">
        <v>0</v>
      </c>
      <c r="BG46" s="29">
        <v>0</v>
      </c>
      <c r="BH46" s="29">
        <v>0</v>
      </c>
      <c r="BI46" s="29">
        <v>0</v>
      </c>
      <c r="BJ46" s="29">
        <v>0</v>
      </c>
      <c r="BK46" s="29">
        <v>6</v>
      </c>
      <c r="BL46" s="29">
        <v>0</v>
      </c>
      <c r="BM46" s="29">
        <v>0</v>
      </c>
      <c r="BN46" s="29">
        <v>0</v>
      </c>
      <c r="BO46" s="29">
        <v>2</v>
      </c>
      <c r="BP46" s="29">
        <v>0</v>
      </c>
      <c r="BQ46" s="29">
        <v>0</v>
      </c>
      <c r="BR46" s="29">
        <v>0</v>
      </c>
      <c r="BS46" s="29">
        <v>0</v>
      </c>
    </row>
    <row r="47" spans="1:71" s="16" customFormat="1" x14ac:dyDescent="0.25">
      <c r="A47" s="23" t="s">
        <v>53</v>
      </c>
      <c r="B47" s="23">
        <f t="shared" si="6"/>
        <v>14.67</v>
      </c>
      <c r="C47" s="23">
        <f t="shared" si="7"/>
        <v>14.67</v>
      </c>
      <c r="D47" s="23">
        <f t="shared" si="8"/>
        <v>4.4009999999999998</v>
      </c>
      <c r="E47" s="23">
        <f t="shared" si="5"/>
        <v>274.27031999999997</v>
      </c>
      <c r="F47" s="37">
        <v>4.26</v>
      </c>
      <c r="H47" s="29" t="s">
        <v>53</v>
      </c>
      <c r="I47" s="29">
        <v>0</v>
      </c>
      <c r="J47" s="29">
        <v>0</v>
      </c>
      <c r="K47" s="29">
        <v>0</v>
      </c>
      <c r="L47" s="29">
        <v>0</v>
      </c>
      <c r="M47" s="29">
        <v>0</v>
      </c>
      <c r="N47" s="29">
        <v>0</v>
      </c>
      <c r="O47" s="29">
        <v>1.08</v>
      </c>
      <c r="P47" s="29">
        <v>0</v>
      </c>
      <c r="Q47" s="29">
        <v>13.59</v>
      </c>
      <c r="R47" s="29">
        <v>0</v>
      </c>
      <c r="S47" s="29">
        <v>0</v>
      </c>
      <c r="T47" s="29">
        <v>0</v>
      </c>
      <c r="U47" s="29">
        <v>0</v>
      </c>
      <c r="V47" s="29">
        <v>0</v>
      </c>
      <c r="W47" s="29">
        <v>0</v>
      </c>
      <c r="X47" s="29">
        <v>0</v>
      </c>
      <c r="Y47" s="29">
        <v>1.08</v>
      </c>
      <c r="Z47" s="29">
        <v>0</v>
      </c>
      <c r="AA47" s="29">
        <v>13.59</v>
      </c>
      <c r="AB47" s="29">
        <v>0</v>
      </c>
      <c r="AC47" s="29">
        <v>0</v>
      </c>
      <c r="AD47" s="29">
        <v>0</v>
      </c>
      <c r="AE47" s="29">
        <v>0</v>
      </c>
      <c r="AF47" s="29">
        <v>0</v>
      </c>
      <c r="AG47" s="29">
        <v>0</v>
      </c>
      <c r="AH47" s="29">
        <v>0</v>
      </c>
      <c r="AI47" s="29">
        <v>1</v>
      </c>
      <c r="AJ47" s="29">
        <v>0</v>
      </c>
      <c r="AK47" s="29">
        <v>1</v>
      </c>
      <c r="AL47" s="29">
        <v>0</v>
      </c>
      <c r="AM47" s="17"/>
      <c r="AN47" s="17"/>
      <c r="AO47" s="29" t="s">
        <v>53</v>
      </c>
      <c r="AP47" s="29">
        <v>0</v>
      </c>
      <c r="AQ47" s="29">
        <v>299.19</v>
      </c>
      <c r="AR47" s="29">
        <v>0</v>
      </c>
      <c r="AS47" s="29">
        <v>0</v>
      </c>
      <c r="AT47" s="29">
        <v>0</v>
      </c>
      <c r="AU47" s="29">
        <v>65.17</v>
      </c>
      <c r="AV47" s="29">
        <v>0</v>
      </c>
      <c r="AW47" s="29">
        <v>0</v>
      </c>
      <c r="AX47" s="29">
        <v>0</v>
      </c>
      <c r="AY47" s="29">
        <v>0</v>
      </c>
      <c r="AZ47" s="29">
        <v>0</v>
      </c>
      <c r="BA47" s="29">
        <v>61.66</v>
      </c>
      <c r="BB47" s="29">
        <v>0</v>
      </c>
      <c r="BC47" s="29">
        <v>0</v>
      </c>
      <c r="BD47" s="29">
        <v>0</v>
      </c>
      <c r="BE47" s="29">
        <v>55.2</v>
      </c>
      <c r="BF47" s="29">
        <v>0</v>
      </c>
      <c r="BG47" s="29">
        <v>0</v>
      </c>
      <c r="BH47" s="29">
        <v>0</v>
      </c>
      <c r="BI47" s="29">
        <v>0</v>
      </c>
      <c r="BJ47" s="29">
        <v>0</v>
      </c>
      <c r="BK47" s="29">
        <v>6</v>
      </c>
      <c r="BL47" s="29">
        <v>0</v>
      </c>
      <c r="BM47" s="29">
        <v>0</v>
      </c>
      <c r="BN47" s="29">
        <v>0</v>
      </c>
      <c r="BO47" s="29">
        <v>2</v>
      </c>
      <c r="BP47" s="29">
        <v>0</v>
      </c>
      <c r="BQ47" s="29">
        <v>0</v>
      </c>
      <c r="BR47" s="29">
        <v>0</v>
      </c>
      <c r="BS47" s="29">
        <v>0</v>
      </c>
    </row>
    <row r="48" spans="1:71" s="16" customFormat="1" x14ac:dyDescent="0.25">
      <c r="A48" s="23" t="s">
        <v>54</v>
      </c>
      <c r="B48" s="23">
        <f t="shared" si="6"/>
        <v>16.53</v>
      </c>
      <c r="C48" s="23">
        <f t="shared" si="7"/>
        <v>16.53</v>
      </c>
      <c r="D48" s="23">
        <f t="shared" si="8"/>
        <v>4.9590000000000005</v>
      </c>
      <c r="E48" s="23">
        <f t="shared" si="5"/>
        <v>309.04488000000003</v>
      </c>
      <c r="F48" s="37">
        <v>12.51</v>
      </c>
      <c r="H48" s="29" t="s">
        <v>54</v>
      </c>
      <c r="I48" s="29">
        <v>0</v>
      </c>
      <c r="J48" s="29">
        <v>0</v>
      </c>
      <c r="K48" s="29">
        <v>0</v>
      </c>
      <c r="L48" s="29">
        <v>0</v>
      </c>
      <c r="M48" s="29">
        <v>0</v>
      </c>
      <c r="N48" s="29">
        <v>0</v>
      </c>
      <c r="O48" s="29">
        <v>2.8</v>
      </c>
      <c r="P48" s="29">
        <v>0</v>
      </c>
      <c r="Q48" s="29">
        <v>13.73</v>
      </c>
      <c r="R48" s="29">
        <v>0</v>
      </c>
      <c r="S48" s="29">
        <v>0</v>
      </c>
      <c r="T48" s="29">
        <v>0</v>
      </c>
      <c r="U48" s="29">
        <v>0</v>
      </c>
      <c r="V48" s="29">
        <v>0</v>
      </c>
      <c r="W48" s="29">
        <v>0</v>
      </c>
      <c r="X48" s="29">
        <v>0</v>
      </c>
      <c r="Y48" s="29">
        <v>2.8</v>
      </c>
      <c r="Z48" s="29">
        <v>0</v>
      </c>
      <c r="AA48" s="29">
        <v>13.73</v>
      </c>
      <c r="AB48" s="29">
        <v>0</v>
      </c>
      <c r="AC48" s="29">
        <v>0</v>
      </c>
      <c r="AD48" s="29">
        <v>0</v>
      </c>
      <c r="AE48" s="29">
        <v>0</v>
      </c>
      <c r="AF48" s="29">
        <v>0</v>
      </c>
      <c r="AG48" s="29">
        <v>0</v>
      </c>
      <c r="AH48" s="29">
        <v>0</v>
      </c>
      <c r="AI48" s="29">
        <v>1</v>
      </c>
      <c r="AJ48" s="29">
        <v>0</v>
      </c>
      <c r="AK48" s="29">
        <v>1</v>
      </c>
      <c r="AL48" s="29">
        <v>0</v>
      </c>
      <c r="AM48" s="17"/>
      <c r="AN48" s="17"/>
      <c r="AO48" s="29" t="s">
        <v>54</v>
      </c>
      <c r="AP48" s="29">
        <v>0</v>
      </c>
      <c r="AQ48" s="29">
        <v>346.34</v>
      </c>
      <c r="AR48" s="29">
        <v>0</v>
      </c>
      <c r="AS48" s="29">
        <v>0</v>
      </c>
      <c r="AT48" s="29">
        <v>0</v>
      </c>
      <c r="AU48" s="29">
        <v>81.069999999999993</v>
      </c>
      <c r="AV48" s="29">
        <v>0</v>
      </c>
      <c r="AW48" s="29">
        <v>0</v>
      </c>
      <c r="AX48" s="29">
        <v>0</v>
      </c>
      <c r="AY48" s="29">
        <v>0</v>
      </c>
      <c r="AZ48" s="29">
        <v>0</v>
      </c>
      <c r="BA48" s="29">
        <v>74.959999999999994</v>
      </c>
      <c r="BB48" s="29">
        <v>0</v>
      </c>
      <c r="BC48" s="29">
        <v>0</v>
      </c>
      <c r="BD48" s="29">
        <v>0</v>
      </c>
      <c r="BE48" s="29">
        <v>62.53</v>
      </c>
      <c r="BF48" s="29">
        <v>0</v>
      </c>
      <c r="BG48" s="29">
        <v>0</v>
      </c>
      <c r="BH48" s="29">
        <v>0</v>
      </c>
      <c r="BI48" s="29">
        <v>0</v>
      </c>
      <c r="BJ48" s="29">
        <v>0</v>
      </c>
      <c r="BK48" s="29">
        <v>7</v>
      </c>
      <c r="BL48" s="29">
        <v>0</v>
      </c>
      <c r="BM48" s="29">
        <v>0</v>
      </c>
      <c r="BN48" s="29">
        <v>0</v>
      </c>
      <c r="BO48" s="29">
        <v>3</v>
      </c>
      <c r="BP48" s="29">
        <v>0</v>
      </c>
      <c r="BQ48" s="29">
        <v>0</v>
      </c>
      <c r="BR48" s="29">
        <v>0</v>
      </c>
      <c r="BS48" s="29">
        <v>0</v>
      </c>
    </row>
    <row r="49" spans="1:71" s="16" customFormat="1" x14ac:dyDescent="0.25">
      <c r="A49" s="23" t="s">
        <v>55</v>
      </c>
      <c r="B49" s="23">
        <f t="shared" si="6"/>
        <v>18.419999999999998</v>
      </c>
      <c r="C49" s="23">
        <f t="shared" si="7"/>
        <v>18.419999999999998</v>
      </c>
      <c r="D49" s="23">
        <f t="shared" si="8"/>
        <v>5.5259999999999989</v>
      </c>
      <c r="E49" s="23">
        <f t="shared" si="5"/>
        <v>344.38031999999993</v>
      </c>
      <c r="F49" s="37">
        <v>36.86</v>
      </c>
      <c r="H49" s="29" t="s">
        <v>55</v>
      </c>
      <c r="I49" s="29">
        <v>0</v>
      </c>
      <c r="J49" s="29">
        <v>0</v>
      </c>
      <c r="K49" s="29">
        <v>0</v>
      </c>
      <c r="L49" s="29">
        <v>0</v>
      </c>
      <c r="M49" s="29">
        <v>0</v>
      </c>
      <c r="N49" s="29">
        <v>0</v>
      </c>
      <c r="O49" s="29">
        <v>4.5599999999999996</v>
      </c>
      <c r="P49" s="29">
        <v>0</v>
      </c>
      <c r="Q49" s="29">
        <v>13.86</v>
      </c>
      <c r="R49" s="29">
        <v>0</v>
      </c>
      <c r="S49" s="29">
        <v>0</v>
      </c>
      <c r="T49" s="29">
        <v>0</v>
      </c>
      <c r="U49" s="29">
        <v>0</v>
      </c>
      <c r="V49" s="29">
        <v>0</v>
      </c>
      <c r="W49" s="29">
        <v>0</v>
      </c>
      <c r="X49" s="29">
        <v>0</v>
      </c>
      <c r="Y49" s="29">
        <v>4.5599999999999996</v>
      </c>
      <c r="Z49" s="29">
        <v>0</v>
      </c>
      <c r="AA49" s="29">
        <v>13.86</v>
      </c>
      <c r="AB49" s="29">
        <v>0</v>
      </c>
      <c r="AC49" s="29">
        <v>0</v>
      </c>
      <c r="AD49" s="29">
        <v>0</v>
      </c>
      <c r="AE49" s="29">
        <v>0</v>
      </c>
      <c r="AF49" s="29">
        <v>0</v>
      </c>
      <c r="AG49" s="29">
        <v>0</v>
      </c>
      <c r="AH49" s="29">
        <v>0</v>
      </c>
      <c r="AI49" s="29">
        <v>1</v>
      </c>
      <c r="AJ49" s="29">
        <v>0</v>
      </c>
      <c r="AK49" s="29">
        <v>1</v>
      </c>
      <c r="AL49" s="29">
        <v>0</v>
      </c>
      <c r="AM49" s="17"/>
      <c r="AN49" s="17"/>
      <c r="AO49" s="29" t="s">
        <v>55</v>
      </c>
      <c r="AP49" s="29">
        <v>0</v>
      </c>
      <c r="AQ49" s="29">
        <v>429.47</v>
      </c>
      <c r="AR49" s="29">
        <v>0</v>
      </c>
      <c r="AS49" s="29">
        <v>0</v>
      </c>
      <c r="AT49" s="29">
        <v>0</v>
      </c>
      <c r="AU49" s="29">
        <v>95.31</v>
      </c>
      <c r="AV49" s="29">
        <v>0</v>
      </c>
      <c r="AW49" s="29">
        <v>0</v>
      </c>
      <c r="AX49" s="29">
        <v>0</v>
      </c>
      <c r="AY49" s="29">
        <v>0</v>
      </c>
      <c r="AZ49" s="29">
        <v>0</v>
      </c>
      <c r="BA49" s="29">
        <v>84.83</v>
      </c>
      <c r="BB49" s="29">
        <v>0</v>
      </c>
      <c r="BC49" s="29">
        <v>0</v>
      </c>
      <c r="BD49" s="29">
        <v>0</v>
      </c>
      <c r="BE49" s="29">
        <v>66.95</v>
      </c>
      <c r="BF49" s="29">
        <v>0</v>
      </c>
      <c r="BG49" s="29">
        <v>0</v>
      </c>
      <c r="BH49" s="29">
        <v>0</v>
      </c>
      <c r="BI49" s="29">
        <v>0</v>
      </c>
      <c r="BJ49" s="29">
        <v>0</v>
      </c>
      <c r="BK49" s="29">
        <v>8</v>
      </c>
      <c r="BL49" s="29">
        <v>0</v>
      </c>
      <c r="BM49" s="29">
        <v>0</v>
      </c>
      <c r="BN49" s="29">
        <v>0</v>
      </c>
      <c r="BO49" s="29">
        <v>3</v>
      </c>
      <c r="BP49" s="29">
        <v>0</v>
      </c>
      <c r="BQ49" s="29">
        <v>0</v>
      </c>
      <c r="BR49" s="29">
        <v>0</v>
      </c>
      <c r="BS49" s="29">
        <v>0</v>
      </c>
    </row>
    <row r="50" spans="1:71" s="16" customFormat="1" x14ac:dyDescent="0.25">
      <c r="A50" s="23" t="s">
        <v>56</v>
      </c>
      <c r="B50" s="23">
        <f t="shared" si="6"/>
        <v>20.34</v>
      </c>
      <c r="C50" s="23">
        <f t="shared" si="7"/>
        <v>20.34</v>
      </c>
      <c r="D50" s="23">
        <f t="shared" si="8"/>
        <v>6.1019999999999994</v>
      </c>
      <c r="E50" s="23">
        <f t="shared" si="5"/>
        <v>380.27663999999999</v>
      </c>
      <c r="F50" s="37">
        <v>69.260000000000005</v>
      </c>
      <c r="H50" s="29" t="s">
        <v>56</v>
      </c>
      <c r="I50" s="29">
        <v>0</v>
      </c>
      <c r="J50" s="29">
        <v>0</v>
      </c>
      <c r="K50" s="29">
        <v>0</v>
      </c>
      <c r="L50" s="29">
        <v>0</v>
      </c>
      <c r="M50" s="29">
        <v>0</v>
      </c>
      <c r="N50" s="29">
        <v>0</v>
      </c>
      <c r="O50" s="29">
        <v>6.34</v>
      </c>
      <c r="P50" s="29">
        <v>0</v>
      </c>
      <c r="Q50" s="29">
        <v>14</v>
      </c>
      <c r="R50" s="29">
        <v>0</v>
      </c>
      <c r="S50" s="29">
        <v>0</v>
      </c>
      <c r="T50" s="29">
        <v>0</v>
      </c>
      <c r="U50" s="29">
        <v>0</v>
      </c>
      <c r="V50" s="29">
        <v>0</v>
      </c>
      <c r="W50" s="29">
        <v>0</v>
      </c>
      <c r="X50" s="29">
        <v>0</v>
      </c>
      <c r="Y50" s="29">
        <v>6.34</v>
      </c>
      <c r="Z50" s="29">
        <v>0</v>
      </c>
      <c r="AA50" s="29">
        <v>14</v>
      </c>
      <c r="AB50" s="29">
        <v>0</v>
      </c>
      <c r="AC50" s="29">
        <v>0</v>
      </c>
      <c r="AD50" s="29">
        <v>0</v>
      </c>
      <c r="AE50" s="29">
        <v>0</v>
      </c>
      <c r="AF50" s="29">
        <v>0</v>
      </c>
      <c r="AG50" s="29">
        <v>0</v>
      </c>
      <c r="AH50" s="29">
        <v>0</v>
      </c>
      <c r="AI50" s="29">
        <v>1</v>
      </c>
      <c r="AJ50" s="29">
        <v>0</v>
      </c>
      <c r="AK50" s="29">
        <v>1</v>
      </c>
      <c r="AL50" s="29">
        <v>0</v>
      </c>
      <c r="AM50" s="17"/>
      <c r="AN50" s="17"/>
      <c r="AO50" s="29" t="s">
        <v>56</v>
      </c>
      <c r="AP50" s="29">
        <v>0</v>
      </c>
      <c r="AQ50" s="29">
        <v>504.8</v>
      </c>
      <c r="AR50" s="29">
        <v>0</v>
      </c>
      <c r="AS50" s="29">
        <v>0</v>
      </c>
      <c r="AT50" s="29">
        <v>0</v>
      </c>
      <c r="AU50" s="29">
        <v>111.18</v>
      </c>
      <c r="AV50" s="29">
        <v>0</v>
      </c>
      <c r="AW50" s="29">
        <v>0</v>
      </c>
      <c r="AX50" s="29">
        <v>0</v>
      </c>
      <c r="AY50" s="29">
        <v>0</v>
      </c>
      <c r="AZ50" s="29">
        <v>0</v>
      </c>
      <c r="BA50" s="29">
        <v>92.59</v>
      </c>
      <c r="BB50" s="29">
        <v>0</v>
      </c>
      <c r="BC50" s="29">
        <v>0</v>
      </c>
      <c r="BD50" s="29">
        <v>0</v>
      </c>
      <c r="BE50" s="29">
        <v>72.12</v>
      </c>
      <c r="BF50" s="29">
        <v>0</v>
      </c>
      <c r="BG50" s="29">
        <v>0</v>
      </c>
      <c r="BH50" s="29">
        <v>0</v>
      </c>
      <c r="BI50" s="29">
        <v>0</v>
      </c>
      <c r="BJ50" s="29">
        <v>0</v>
      </c>
      <c r="BK50" s="29">
        <v>8</v>
      </c>
      <c r="BL50" s="29">
        <v>0</v>
      </c>
      <c r="BM50" s="29">
        <v>0</v>
      </c>
      <c r="BN50" s="29">
        <v>0</v>
      </c>
      <c r="BO50" s="29">
        <v>3</v>
      </c>
      <c r="BP50" s="29">
        <v>0</v>
      </c>
      <c r="BQ50" s="29">
        <v>0</v>
      </c>
      <c r="BR50" s="29">
        <v>0</v>
      </c>
      <c r="BS50" s="29">
        <v>0</v>
      </c>
    </row>
    <row r="51" spans="1:71" s="16" customFormat="1" x14ac:dyDescent="0.25">
      <c r="A51" s="30"/>
      <c r="B51" s="30"/>
      <c r="C51" s="30"/>
      <c r="D51" s="30"/>
      <c r="E51" s="30"/>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7"/>
      <c r="BK51" s="17"/>
      <c r="BL51" s="17"/>
      <c r="BM51" s="17"/>
      <c r="BN51" s="17"/>
      <c r="BO51" s="17"/>
      <c r="BP51" s="17"/>
      <c r="BQ51" s="17"/>
      <c r="BR51" s="17"/>
      <c r="BS51" s="17"/>
    </row>
    <row r="52" spans="1:71" s="16" customFormat="1" x14ac:dyDescent="0.25">
      <c r="H52" s="37" t="s">
        <v>71</v>
      </c>
      <c r="I52" s="37"/>
      <c r="J52" s="37"/>
      <c r="K52" s="37"/>
      <c r="L52" s="37"/>
      <c r="M52" s="37"/>
      <c r="N52" s="37"/>
      <c r="O52" s="37"/>
      <c r="P52" s="37"/>
      <c r="Q52" s="37"/>
      <c r="R52" s="37"/>
      <c r="S52" s="37"/>
      <c r="T52" s="37"/>
      <c r="U52" s="37"/>
      <c r="V52" s="37"/>
      <c r="W52" s="37"/>
      <c r="X52" s="37"/>
      <c r="Y52" s="37"/>
      <c r="Z52" s="37"/>
      <c r="AA52" s="37"/>
      <c r="AB52" s="37"/>
      <c r="AC52" s="37"/>
      <c r="AD52" s="37"/>
      <c r="AE52" s="37"/>
      <c r="AF52" s="37"/>
      <c r="AG52" s="37"/>
      <c r="AH52" s="37"/>
      <c r="AI52" s="37"/>
      <c r="AJ52" s="37"/>
      <c r="AK52" s="37"/>
      <c r="AL52" s="37"/>
      <c r="AM52" s="17"/>
      <c r="AN52" s="17"/>
      <c r="AO52" s="37" t="s">
        <v>68</v>
      </c>
      <c r="AP52" s="37"/>
      <c r="AQ52" s="37"/>
      <c r="AR52" s="37"/>
      <c r="AS52" s="37"/>
      <c r="AT52" s="37"/>
      <c r="AU52" s="37"/>
      <c r="AV52" s="37"/>
      <c r="AW52" s="37"/>
      <c r="AX52" s="37"/>
      <c r="AY52" s="37"/>
      <c r="AZ52" s="37"/>
      <c r="BA52" s="37"/>
      <c r="BB52" s="37"/>
      <c r="BC52" s="37"/>
      <c r="BD52" s="37"/>
      <c r="BE52" s="37"/>
      <c r="BF52" s="37"/>
      <c r="BG52" s="37"/>
      <c r="BH52" s="37"/>
      <c r="BI52" s="37"/>
    </row>
    <row r="53" spans="1:71" s="16" customFormat="1" ht="15.75" x14ac:dyDescent="0.25">
      <c r="A53" s="260" t="s">
        <v>8</v>
      </c>
      <c r="B53" s="260"/>
      <c r="C53" s="260"/>
      <c r="D53" s="260"/>
      <c r="E53" s="260"/>
      <c r="H53" s="29"/>
      <c r="I53" s="29" t="s">
        <v>40</v>
      </c>
      <c r="J53" s="29" t="s">
        <v>40</v>
      </c>
      <c r="K53" s="29" t="s">
        <v>40</v>
      </c>
      <c r="L53" s="29" t="s">
        <v>40</v>
      </c>
      <c r="M53" s="29" t="s">
        <v>40</v>
      </c>
      <c r="N53" s="29" t="s">
        <v>40</v>
      </c>
      <c r="O53" s="29" t="s">
        <v>40</v>
      </c>
      <c r="P53" s="29" t="s">
        <v>40</v>
      </c>
      <c r="Q53" s="29" t="s">
        <v>40</v>
      </c>
      <c r="R53" s="29" t="s">
        <v>40</v>
      </c>
      <c r="S53" s="29" t="s">
        <v>41</v>
      </c>
      <c r="T53" s="29" t="s">
        <v>41</v>
      </c>
      <c r="U53" s="29" t="s">
        <v>41</v>
      </c>
      <c r="V53" s="29" t="s">
        <v>41</v>
      </c>
      <c r="W53" s="29" t="s">
        <v>41</v>
      </c>
      <c r="X53" s="29" t="s">
        <v>41</v>
      </c>
      <c r="Y53" s="29" t="s">
        <v>41</v>
      </c>
      <c r="Z53" s="29" t="s">
        <v>41</v>
      </c>
      <c r="AA53" s="29" t="s">
        <v>41</v>
      </c>
      <c r="AB53" s="29" t="s">
        <v>41</v>
      </c>
      <c r="AC53" s="29" t="s">
        <v>42</v>
      </c>
      <c r="AD53" s="29" t="s">
        <v>42</v>
      </c>
      <c r="AE53" s="29" t="s">
        <v>42</v>
      </c>
      <c r="AF53" s="29" t="s">
        <v>42</v>
      </c>
      <c r="AG53" s="29" t="s">
        <v>42</v>
      </c>
      <c r="AH53" s="29" t="s">
        <v>42</v>
      </c>
      <c r="AI53" s="29" t="s">
        <v>42</v>
      </c>
      <c r="AJ53" s="29" t="s">
        <v>42</v>
      </c>
      <c r="AK53" s="29" t="s">
        <v>42</v>
      </c>
      <c r="AL53" s="29" t="s">
        <v>42</v>
      </c>
      <c r="AM53" s="17"/>
      <c r="AN53" s="17"/>
      <c r="AO53" s="29"/>
      <c r="AP53" s="29" t="s">
        <v>40</v>
      </c>
      <c r="AQ53" s="29" t="s">
        <v>40</v>
      </c>
      <c r="AR53" s="29" t="s">
        <v>40</v>
      </c>
      <c r="AS53" s="29" t="s">
        <v>40</v>
      </c>
      <c r="AT53" s="29" t="s">
        <v>40</v>
      </c>
      <c r="AU53" s="29" t="s">
        <v>40</v>
      </c>
      <c r="AV53" s="29" t="s">
        <v>40</v>
      </c>
      <c r="AW53" s="29" t="s">
        <v>40</v>
      </c>
      <c r="AX53" s="29" t="s">
        <v>40</v>
      </c>
      <c r="AY53" s="29" t="s">
        <v>40</v>
      </c>
      <c r="AZ53" s="29" t="s">
        <v>41</v>
      </c>
      <c r="BA53" s="29" t="s">
        <v>41</v>
      </c>
      <c r="BB53" s="29" t="s">
        <v>41</v>
      </c>
      <c r="BC53" s="29" t="s">
        <v>41</v>
      </c>
      <c r="BD53" s="29" t="s">
        <v>41</v>
      </c>
      <c r="BE53" s="29" t="s">
        <v>41</v>
      </c>
      <c r="BF53" s="29" t="s">
        <v>41</v>
      </c>
      <c r="BG53" s="29" t="s">
        <v>41</v>
      </c>
      <c r="BH53" s="29" t="s">
        <v>41</v>
      </c>
      <c r="BI53" s="29" t="s">
        <v>41</v>
      </c>
      <c r="BJ53" s="29" t="s">
        <v>42</v>
      </c>
      <c r="BK53" s="29" t="s">
        <v>42</v>
      </c>
      <c r="BL53" s="29" t="s">
        <v>42</v>
      </c>
      <c r="BM53" s="29" t="s">
        <v>42</v>
      </c>
      <c r="BN53" s="29" t="s">
        <v>42</v>
      </c>
      <c r="BO53" s="29" t="s">
        <v>42</v>
      </c>
      <c r="BP53" s="29" t="s">
        <v>42</v>
      </c>
      <c r="BQ53" s="29" t="s">
        <v>42</v>
      </c>
      <c r="BR53" s="29" t="s">
        <v>42</v>
      </c>
      <c r="BS53" s="29" t="s">
        <v>42</v>
      </c>
    </row>
    <row r="54" spans="1:71" s="16" customFormat="1" ht="45.75" thickBot="1" x14ac:dyDescent="0.3">
      <c r="A54" s="21" t="s">
        <v>4</v>
      </c>
      <c r="B54" s="22" t="s">
        <v>17</v>
      </c>
      <c r="C54" s="22" t="s">
        <v>5</v>
      </c>
      <c r="D54" s="6" t="s">
        <v>0</v>
      </c>
      <c r="E54" s="22" t="s">
        <v>7</v>
      </c>
      <c r="H54" s="28" t="s">
        <v>4</v>
      </c>
      <c r="I54" s="28" t="s">
        <v>43</v>
      </c>
      <c r="J54" s="28" t="s">
        <v>44</v>
      </c>
      <c r="K54" s="28" t="s">
        <v>57</v>
      </c>
      <c r="L54" s="28" t="s">
        <v>50</v>
      </c>
      <c r="M54" s="28" t="s">
        <v>47</v>
      </c>
      <c r="N54" s="28" t="s">
        <v>48</v>
      </c>
      <c r="O54" s="28" t="s">
        <v>46</v>
      </c>
      <c r="P54" s="28" t="s">
        <v>51</v>
      </c>
      <c r="Q54" s="28" t="s">
        <v>49</v>
      </c>
      <c r="R54" s="28" t="s">
        <v>45</v>
      </c>
      <c r="S54" s="28" t="s">
        <v>43</v>
      </c>
      <c r="T54" s="28" t="s">
        <v>44</v>
      </c>
      <c r="U54" s="28" t="s">
        <v>57</v>
      </c>
      <c r="V54" s="28" t="s">
        <v>50</v>
      </c>
      <c r="W54" s="28" t="s">
        <v>47</v>
      </c>
      <c r="X54" s="28" t="s">
        <v>48</v>
      </c>
      <c r="Y54" s="28" t="s">
        <v>46</v>
      </c>
      <c r="Z54" s="28" t="s">
        <v>51</v>
      </c>
      <c r="AA54" s="28" t="s">
        <v>49</v>
      </c>
      <c r="AB54" s="28" t="s">
        <v>45</v>
      </c>
      <c r="AC54" s="28" t="s">
        <v>43</v>
      </c>
      <c r="AD54" s="28" t="s">
        <v>44</v>
      </c>
      <c r="AE54" s="28" t="s">
        <v>57</v>
      </c>
      <c r="AF54" s="28" t="s">
        <v>50</v>
      </c>
      <c r="AG54" s="28" t="s">
        <v>47</v>
      </c>
      <c r="AH54" s="28" t="s">
        <v>48</v>
      </c>
      <c r="AI54" s="28" t="s">
        <v>46</v>
      </c>
      <c r="AJ54" s="28" t="s">
        <v>51</v>
      </c>
      <c r="AK54" s="28" t="s">
        <v>49</v>
      </c>
      <c r="AL54" s="28" t="s">
        <v>45</v>
      </c>
      <c r="AM54" s="17"/>
      <c r="AN54" s="17"/>
      <c r="AO54" s="28" t="s">
        <v>4</v>
      </c>
      <c r="AP54" s="28" t="s">
        <v>43</v>
      </c>
      <c r="AQ54" s="28" t="s">
        <v>44</v>
      </c>
      <c r="AR54" s="28" t="s">
        <v>57</v>
      </c>
      <c r="AS54" s="28" t="s">
        <v>50</v>
      </c>
      <c r="AT54" s="28" t="s">
        <v>47</v>
      </c>
      <c r="AU54" s="28" t="s">
        <v>48</v>
      </c>
      <c r="AV54" s="28" t="s">
        <v>46</v>
      </c>
      <c r="AW54" s="28" t="s">
        <v>51</v>
      </c>
      <c r="AX54" s="28" t="s">
        <v>49</v>
      </c>
      <c r="AY54" s="28" t="s">
        <v>45</v>
      </c>
      <c r="AZ54" s="28" t="s">
        <v>43</v>
      </c>
      <c r="BA54" s="28" t="s">
        <v>44</v>
      </c>
      <c r="BB54" s="28" t="s">
        <v>57</v>
      </c>
      <c r="BC54" s="28" t="s">
        <v>50</v>
      </c>
      <c r="BD54" s="28" t="s">
        <v>47</v>
      </c>
      <c r="BE54" s="28" t="s">
        <v>48</v>
      </c>
      <c r="BF54" s="28" t="s">
        <v>46</v>
      </c>
      <c r="BG54" s="28" t="s">
        <v>51</v>
      </c>
      <c r="BH54" s="28" t="s">
        <v>49</v>
      </c>
      <c r="BI54" s="28" t="s">
        <v>45</v>
      </c>
      <c r="BJ54" s="28" t="s">
        <v>43</v>
      </c>
      <c r="BK54" s="28" t="s">
        <v>44</v>
      </c>
      <c r="BL54" s="28" t="s">
        <v>57</v>
      </c>
      <c r="BM54" s="28" t="s">
        <v>50</v>
      </c>
      <c r="BN54" s="28" t="s">
        <v>47</v>
      </c>
      <c r="BO54" s="28" t="s">
        <v>48</v>
      </c>
      <c r="BP54" s="28" t="s">
        <v>46</v>
      </c>
      <c r="BQ54" s="28" t="s">
        <v>51</v>
      </c>
      <c r="BR54" s="28" t="s">
        <v>49</v>
      </c>
      <c r="BS54" s="28" t="s">
        <v>45</v>
      </c>
    </row>
    <row r="55" spans="1:71" s="16" customFormat="1" x14ac:dyDescent="0.25">
      <c r="A55" s="23" t="s">
        <v>9</v>
      </c>
      <c r="B55" s="23">
        <f>IF($D$5="P",SUM(AZ37:BB37),SUM(AZ37:BI37))</f>
        <v>175.61999999999998</v>
      </c>
      <c r="C55" s="23">
        <f>IF($D$5="P",SUM(AP37:AR37),SUM(AP37:AY37))</f>
        <v>902.91999999999985</v>
      </c>
      <c r="D55" s="23">
        <f>IF($D$5="P",$B$8*SUM(AP37:AR37)+$B$9*SUM(AP55:AR55),$B$8*SUM(AP37:AY37)+$B$9*SUM(AP55:AY55))</f>
        <v>442.83799999999991</v>
      </c>
      <c r="E55" s="23">
        <f t="shared" ref="E55:E68" si="9">D55*$B$5</f>
        <v>27597.664159999993</v>
      </c>
      <c r="H55" s="27" t="s">
        <v>9</v>
      </c>
      <c r="I55" s="27">
        <f>'Stage 2_SMFL'!I55</f>
        <v>59.51</v>
      </c>
      <c r="J55" s="27">
        <f>'Stage 2_SMFL'!J55</f>
        <v>186.15</v>
      </c>
      <c r="K55" s="27">
        <f>'Stage 2_SMFL'!K55</f>
        <v>0</v>
      </c>
      <c r="L55" s="27">
        <f>'Stage 2_SMFL'!L55</f>
        <v>0</v>
      </c>
      <c r="M55" s="27">
        <f>'Stage 2_SMFL'!M55</f>
        <v>0</v>
      </c>
      <c r="N55" s="27">
        <f>'Stage 2_SMFL'!N55</f>
        <v>0</v>
      </c>
      <c r="O55" s="27">
        <f>'Stage 2_SMFL'!O55</f>
        <v>0</v>
      </c>
      <c r="P55" s="27">
        <f>'Stage 2_SMFL'!P55</f>
        <v>0</v>
      </c>
      <c r="Q55" s="27">
        <f>'Stage 2_SMFL'!Q55</f>
        <v>0</v>
      </c>
      <c r="R55" s="27">
        <f>'Stage 2_SMFL'!R55</f>
        <v>0</v>
      </c>
      <c r="S55" s="27">
        <f>'Stage 2_SMFL'!S55</f>
        <v>23.55</v>
      </c>
      <c r="T55" s="27">
        <f>'Stage 2_SMFL'!T55</f>
        <v>49.67</v>
      </c>
      <c r="U55" s="27">
        <f>'Stage 2_SMFL'!U55</f>
        <v>0</v>
      </c>
      <c r="V55" s="27">
        <f>'Stage 2_SMFL'!V55</f>
        <v>0</v>
      </c>
      <c r="W55" s="27">
        <f>'Stage 2_SMFL'!W55</f>
        <v>0</v>
      </c>
      <c r="X55" s="27">
        <f>'Stage 2_SMFL'!X55</f>
        <v>0</v>
      </c>
      <c r="Y55" s="27">
        <f>'Stage 2_SMFL'!Y55</f>
        <v>0</v>
      </c>
      <c r="Z55" s="27">
        <f>'Stage 2_SMFL'!Z55</f>
        <v>0</v>
      </c>
      <c r="AA55" s="27">
        <f>'Stage 2_SMFL'!AA55</f>
        <v>0</v>
      </c>
      <c r="AB55" s="27">
        <f>'Stage 2_SMFL'!AB55</f>
        <v>0</v>
      </c>
      <c r="AC55" s="27">
        <f>'Stage 2_SMFL'!AC55</f>
        <v>3</v>
      </c>
      <c r="AD55" s="27">
        <f>'Stage 2_SMFL'!AD55</f>
        <v>7</v>
      </c>
      <c r="AE55" s="27">
        <f>'Stage 2_SMFL'!AE55</f>
        <v>0</v>
      </c>
      <c r="AF55" s="27">
        <f>'Stage 2_SMFL'!AF55</f>
        <v>0</v>
      </c>
      <c r="AG55" s="27">
        <f>'Stage 2_SMFL'!AG55</f>
        <v>0</v>
      </c>
      <c r="AH55" s="27">
        <f>'Stage 2_SMFL'!AH55</f>
        <v>0</v>
      </c>
      <c r="AI55" s="27">
        <f>'Stage 2_SMFL'!AI55</f>
        <v>0</v>
      </c>
      <c r="AJ55" s="27">
        <f>'Stage 2_SMFL'!AJ55</f>
        <v>0</v>
      </c>
      <c r="AK55" s="27">
        <f>'Stage 2_SMFL'!AK55</f>
        <v>0</v>
      </c>
      <c r="AL55" s="27">
        <f>'Stage 2_SMFL'!AL55</f>
        <v>0</v>
      </c>
      <c r="AM55" s="17"/>
      <c r="AN55" s="17"/>
      <c r="AO55" s="27" t="s">
        <v>9</v>
      </c>
      <c r="AP55" s="27">
        <f>'Stage 2_SMFL'!AP55</f>
        <v>59.51</v>
      </c>
      <c r="AQ55" s="27">
        <f>'Stage 2_SMFL'!AQ55</f>
        <v>186.15</v>
      </c>
      <c r="AR55" s="27">
        <f>'Stage 2_SMFL'!AR55</f>
        <v>0</v>
      </c>
      <c r="AS55" s="27">
        <f>'Stage 2_SMFL'!AS55</f>
        <v>0</v>
      </c>
      <c r="AT55" s="27">
        <f>'Stage 2_SMFL'!AT55</f>
        <v>0</v>
      </c>
      <c r="AU55" s="27">
        <f>'Stage 2_SMFL'!AU55</f>
        <v>0</v>
      </c>
      <c r="AV55" s="27">
        <f>'Stage 2_SMFL'!AV55</f>
        <v>0</v>
      </c>
      <c r="AW55" s="27">
        <f>'Stage 2_SMFL'!AW55</f>
        <v>0</v>
      </c>
      <c r="AX55" s="27">
        <f>'Stage 2_SMFL'!AX55</f>
        <v>0</v>
      </c>
      <c r="AY55" s="27">
        <f>'Stage 2_SMFL'!AY55</f>
        <v>0</v>
      </c>
      <c r="AZ55" s="27">
        <f>'Stage 2_SMFL'!AZ55</f>
        <v>23.55</v>
      </c>
      <c r="BA55" s="27">
        <f>'Stage 2_SMFL'!BA55</f>
        <v>49.67</v>
      </c>
      <c r="BB55" s="27">
        <f>'Stage 2_SMFL'!BB55</f>
        <v>0</v>
      </c>
      <c r="BC55" s="27">
        <f>'Stage 2_SMFL'!BC55</f>
        <v>0</v>
      </c>
      <c r="BD55" s="27">
        <f>'Stage 2_SMFL'!BD55</f>
        <v>0</v>
      </c>
      <c r="BE55" s="27">
        <f>'Stage 2_SMFL'!BE55</f>
        <v>0</v>
      </c>
      <c r="BF55" s="27">
        <f>'Stage 2_SMFL'!BF55</f>
        <v>0</v>
      </c>
      <c r="BG55" s="27">
        <f>'Stage 2_SMFL'!BG55</f>
        <v>0</v>
      </c>
      <c r="BH55" s="27">
        <f>'Stage 2_SMFL'!BH55</f>
        <v>0</v>
      </c>
      <c r="BI55" s="27">
        <f>'Stage 2_SMFL'!BI55</f>
        <v>0</v>
      </c>
      <c r="BJ55" s="27">
        <f>'Stage 2_SMFL'!BJ55</f>
        <v>3</v>
      </c>
      <c r="BK55" s="27">
        <f>'Stage 2_SMFL'!BK55</f>
        <v>7</v>
      </c>
      <c r="BL55" s="27">
        <f>'Stage 2_SMFL'!BL55</f>
        <v>0</v>
      </c>
      <c r="BM55" s="27">
        <f>'Stage 2_SMFL'!BM55</f>
        <v>0</v>
      </c>
      <c r="BN55" s="27">
        <f>'Stage 2_SMFL'!BN55</f>
        <v>0</v>
      </c>
      <c r="BO55" s="27">
        <f>'Stage 2_SMFL'!BO55</f>
        <v>0</v>
      </c>
      <c r="BP55" s="27">
        <f>'Stage 2_SMFL'!BP55</f>
        <v>0</v>
      </c>
      <c r="BQ55" s="27">
        <f>'Stage 2_SMFL'!BQ55</f>
        <v>0</v>
      </c>
      <c r="BR55" s="27">
        <f>'Stage 2_SMFL'!BR55</f>
        <v>0</v>
      </c>
      <c r="BS55" s="27">
        <f>'Stage 2_SMFL'!BS55</f>
        <v>0</v>
      </c>
    </row>
    <row r="56" spans="1:71" s="16" customFormat="1" x14ac:dyDescent="0.25">
      <c r="A56" s="23" t="s">
        <v>10</v>
      </c>
      <c r="B56" s="23">
        <f t="shared" ref="B56:B68" si="10">IF($D$5="P",SUM(AZ38:BB38),SUM(AZ38:BI38))</f>
        <v>207.1</v>
      </c>
      <c r="C56" s="23">
        <f t="shared" ref="C56:C68" si="11">IF($D$5="P",SUM(AP38:AR38),SUM(AP38:AY38))</f>
        <v>985.37</v>
      </c>
      <c r="D56" s="23">
        <f t="shared" ref="D56:D68" si="12">IF($D$5="P",$B$8*SUM(AP38:AR38)+$B$9*SUM(AP56:AR56),$B$8*SUM(AP38:AY38)+$B$9*SUM(AP56:AY56))</f>
        <v>519.52700000000004</v>
      </c>
      <c r="E56" s="23">
        <f t="shared" si="9"/>
        <v>32376.922640000004</v>
      </c>
      <c r="H56" s="29" t="s">
        <v>10</v>
      </c>
      <c r="I56" s="27">
        <f>'Stage 2_SMFL'!I56</f>
        <v>287.73</v>
      </c>
      <c r="J56" s="27">
        <f>'Stage 2_SMFL'!J56</f>
        <v>32.15</v>
      </c>
      <c r="K56" s="27">
        <f>'Stage 2_SMFL'!K56</f>
        <v>0</v>
      </c>
      <c r="L56" s="27">
        <f>'Stage 2_SMFL'!L56</f>
        <v>0</v>
      </c>
      <c r="M56" s="27">
        <f>'Stage 2_SMFL'!M56</f>
        <v>0</v>
      </c>
      <c r="N56" s="27">
        <f>'Stage 2_SMFL'!N56</f>
        <v>0</v>
      </c>
      <c r="O56" s="27">
        <f>'Stage 2_SMFL'!O56</f>
        <v>0</v>
      </c>
      <c r="P56" s="27">
        <f>'Stage 2_SMFL'!P56</f>
        <v>0</v>
      </c>
      <c r="Q56" s="27">
        <f>'Stage 2_SMFL'!Q56</f>
        <v>0</v>
      </c>
      <c r="R56" s="27">
        <f>'Stage 2_SMFL'!R56</f>
        <v>0</v>
      </c>
      <c r="S56" s="27">
        <f>'Stage 2_SMFL'!S56</f>
        <v>77.98</v>
      </c>
      <c r="T56" s="27">
        <f>'Stage 2_SMFL'!T56</f>
        <v>21.11</v>
      </c>
      <c r="U56" s="27">
        <f>'Stage 2_SMFL'!U56</f>
        <v>0</v>
      </c>
      <c r="V56" s="27">
        <f>'Stage 2_SMFL'!V56</f>
        <v>0</v>
      </c>
      <c r="W56" s="27">
        <f>'Stage 2_SMFL'!W56</f>
        <v>0</v>
      </c>
      <c r="X56" s="27">
        <f>'Stage 2_SMFL'!X56</f>
        <v>0</v>
      </c>
      <c r="Y56" s="27">
        <f>'Stage 2_SMFL'!Y56</f>
        <v>0</v>
      </c>
      <c r="Z56" s="27">
        <f>'Stage 2_SMFL'!Z56</f>
        <v>0</v>
      </c>
      <c r="AA56" s="27">
        <f>'Stage 2_SMFL'!AA56</f>
        <v>0</v>
      </c>
      <c r="AB56" s="27">
        <f>'Stage 2_SMFL'!AB56</f>
        <v>0</v>
      </c>
      <c r="AC56" s="27">
        <f>'Stage 2_SMFL'!AC56</f>
        <v>5</v>
      </c>
      <c r="AD56" s="27">
        <f>'Stage 2_SMFL'!AD56</f>
        <v>3</v>
      </c>
      <c r="AE56" s="27">
        <f>'Stage 2_SMFL'!AE56</f>
        <v>0</v>
      </c>
      <c r="AF56" s="27">
        <f>'Stage 2_SMFL'!AF56</f>
        <v>0</v>
      </c>
      <c r="AG56" s="27">
        <f>'Stage 2_SMFL'!AG56</f>
        <v>0</v>
      </c>
      <c r="AH56" s="27">
        <f>'Stage 2_SMFL'!AH56</f>
        <v>0</v>
      </c>
      <c r="AI56" s="27">
        <f>'Stage 2_SMFL'!AI56</f>
        <v>0</v>
      </c>
      <c r="AJ56" s="27">
        <f>'Stage 2_SMFL'!AJ56</f>
        <v>0</v>
      </c>
      <c r="AK56" s="27">
        <f>'Stage 2_SMFL'!AK56</f>
        <v>0</v>
      </c>
      <c r="AL56" s="27">
        <f>'Stage 2_SMFL'!AL56</f>
        <v>0</v>
      </c>
      <c r="AM56" s="17"/>
      <c r="AN56" s="17"/>
      <c r="AO56" s="29" t="s">
        <v>10</v>
      </c>
      <c r="AP56" s="27">
        <f>'Stage 2_SMFL'!AP56</f>
        <v>287.73</v>
      </c>
      <c r="AQ56" s="27">
        <f>'Stage 2_SMFL'!AQ56</f>
        <v>32.15</v>
      </c>
      <c r="AR56" s="27">
        <f>'Stage 2_SMFL'!AR56</f>
        <v>0</v>
      </c>
      <c r="AS56" s="27">
        <f>'Stage 2_SMFL'!AS56</f>
        <v>0</v>
      </c>
      <c r="AT56" s="27">
        <f>'Stage 2_SMFL'!AT56</f>
        <v>0</v>
      </c>
      <c r="AU56" s="27">
        <f>'Stage 2_SMFL'!AU56</f>
        <v>0</v>
      </c>
      <c r="AV56" s="27">
        <f>'Stage 2_SMFL'!AV56</f>
        <v>0</v>
      </c>
      <c r="AW56" s="27">
        <f>'Stage 2_SMFL'!AW56</f>
        <v>0</v>
      </c>
      <c r="AX56" s="27">
        <f>'Stage 2_SMFL'!AX56</f>
        <v>0</v>
      </c>
      <c r="AY56" s="27">
        <f>'Stage 2_SMFL'!AY56</f>
        <v>0</v>
      </c>
      <c r="AZ56" s="27">
        <f>'Stage 2_SMFL'!AZ56</f>
        <v>77.98</v>
      </c>
      <c r="BA56" s="27">
        <f>'Stage 2_SMFL'!BA56</f>
        <v>21.11</v>
      </c>
      <c r="BB56" s="27">
        <f>'Stage 2_SMFL'!BB56</f>
        <v>0</v>
      </c>
      <c r="BC56" s="27">
        <f>'Stage 2_SMFL'!BC56</f>
        <v>0</v>
      </c>
      <c r="BD56" s="27">
        <f>'Stage 2_SMFL'!BD56</f>
        <v>0</v>
      </c>
      <c r="BE56" s="27">
        <f>'Stage 2_SMFL'!BE56</f>
        <v>0</v>
      </c>
      <c r="BF56" s="27">
        <f>'Stage 2_SMFL'!BF56</f>
        <v>0</v>
      </c>
      <c r="BG56" s="27">
        <f>'Stage 2_SMFL'!BG56</f>
        <v>0</v>
      </c>
      <c r="BH56" s="27">
        <f>'Stage 2_SMFL'!BH56</f>
        <v>0</v>
      </c>
      <c r="BI56" s="27">
        <f>'Stage 2_SMFL'!BI56</f>
        <v>0</v>
      </c>
      <c r="BJ56" s="27">
        <f>'Stage 2_SMFL'!BJ56</f>
        <v>5</v>
      </c>
      <c r="BK56" s="27">
        <f>'Stage 2_SMFL'!BK56</f>
        <v>3</v>
      </c>
      <c r="BL56" s="27">
        <f>'Stage 2_SMFL'!BL56</f>
        <v>0</v>
      </c>
      <c r="BM56" s="27">
        <f>'Stage 2_SMFL'!BM56</f>
        <v>0</v>
      </c>
      <c r="BN56" s="27">
        <f>'Stage 2_SMFL'!BN56</f>
        <v>0</v>
      </c>
      <c r="BO56" s="27">
        <f>'Stage 2_SMFL'!BO56</f>
        <v>0</v>
      </c>
      <c r="BP56" s="27">
        <f>'Stage 2_SMFL'!BP56</f>
        <v>0</v>
      </c>
      <c r="BQ56" s="27">
        <f>'Stage 2_SMFL'!BQ56</f>
        <v>0</v>
      </c>
      <c r="BR56" s="27">
        <f>'Stage 2_SMFL'!BR56</f>
        <v>0</v>
      </c>
      <c r="BS56" s="27">
        <f>'Stage 2_SMFL'!BS56</f>
        <v>0</v>
      </c>
    </row>
    <row r="57" spans="1:71" s="16" customFormat="1" x14ac:dyDescent="0.25">
      <c r="A57" s="23" t="s">
        <v>11</v>
      </c>
      <c r="B57" s="23">
        <f t="shared" si="10"/>
        <v>237.82</v>
      </c>
      <c r="C57" s="23">
        <f t="shared" si="11"/>
        <v>1149.9299999999998</v>
      </c>
      <c r="D57" s="23">
        <f t="shared" si="12"/>
        <v>620.31700000000001</v>
      </c>
      <c r="E57" s="23">
        <f t="shared" si="9"/>
        <v>38658.155440000002</v>
      </c>
      <c r="H57" s="29" t="s">
        <v>11</v>
      </c>
      <c r="I57" s="27">
        <f>'Stage 2_SMFL'!I57</f>
        <v>0</v>
      </c>
      <c r="J57" s="27">
        <f>'Stage 2_SMFL'!J57</f>
        <v>0</v>
      </c>
      <c r="K57" s="27">
        <f>'Stage 2_SMFL'!K57</f>
        <v>0</v>
      </c>
      <c r="L57" s="27">
        <f>'Stage 2_SMFL'!L57</f>
        <v>0</v>
      </c>
      <c r="M57" s="27">
        <f>'Stage 2_SMFL'!M57</f>
        <v>0</v>
      </c>
      <c r="N57" s="27">
        <f>'Stage 2_SMFL'!N57</f>
        <v>0</v>
      </c>
      <c r="O57" s="27">
        <f>'Stage 2_SMFL'!O57</f>
        <v>0</v>
      </c>
      <c r="P57" s="27">
        <f>'Stage 2_SMFL'!P57</f>
        <v>0</v>
      </c>
      <c r="Q57" s="27">
        <f>'Stage 2_SMFL'!Q57</f>
        <v>0</v>
      </c>
      <c r="R57" s="27">
        <f>'Stage 2_SMFL'!R57</f>
        <v>0</v>
      </c>
      <c r="S57" s="27">
        <f>'Stage 2_SMFL'!S57</f>
        <v>0</v>
      </c>
      <c r="T57" s="27">
        <f>'Stage 2_SMFL'!T57</f>
        <v>0</v>
      </c>
      <c r="U57" s="27">
        <f>'Stage 2_SMFL'!U57</f>
        <v>0</v>
      </c>
      <c r="V57" s="27">
        <f>'Stage 2_SMFL'!V57</f>
        <v>0</v>
      </c>
      <c r="W57" s="27">
        <f>'Stage 2_SMFL'!W57</f>
        <v>0</v>
      </c>
      <c r="X57" s="27">
        <f>'Stage 2_SMFL'!X57</f>
        <v>0</v>
      </c>
      <c r="Y57" s="27">
        <f>'Stage 2_SMFL'!Y57</f>
        <v>0</v>
      </c>
      <c r="Z57" s="27">
        <f>'Stage 2_SMFL'!Z57</f>
        <v>0</v>
      </c>
      <c r="AA57" s="27">
        <f>'Stage 2_SMFL'!AA57</f>
        <v>0</v>
      </c>
      <c r="AB57" s="27">
        <f>'Stage 2_SMFL'!AB57</f>
        <v>0</v>
      </c>
      <c r="AC57" s="27">
        <f>'Stage 2_SMFL'!AC57</f>
        <v>0</v>
      </c>
      <c r="AD57" s="27">
        <f>'Stage 2_SMFL'!AD57</f>
        <v>0</v>
      </c>
      <c r="AE57" s="27">
        <f>'Stage 2_SMFL'!AE57</f>
        <v>0</v>
      </c>
      <c r="AF57" s="27">
        <f>'Stage 2_SMFL'!AF57</f>
        <v>0</v>
      </c>
      <c r="AG57" s="27">
        <f>'Stage 2_SMFL'!AG57</f>
        <v>0</v>
      </c>
      <c r="AH57" s="27">
        <f>'Stage 2_SMFL'!AH57</f>
        <v>0</v>
      </c>
      <c r="AI57" s="27">
        <f>'Stage 2_SMFL'!AI57</f>
        <v>0</v>
      </c>
      <c r="AJ57" s="27">
        <f>'Stage 2_SMFL'!AJ57</f>
        <v>0</v>
      </c>
      <c r="AK57" s="27">
        <f>'Stage 2_SMFL'!AK57</f>
        <v>0</v>
      </c>
      <c r="AL57" s="27">
        <f>'Stage 2_SMFL'!AL57</f>
        <v>0</v>
      </c>
      <c r="AM57" s="17"/>
      <c r="AN57" s="17"/>
      <c r="AO57" s="29" t="s">
        <v>11</v>
      </c>
      <c r="AP57" s="27">
        <f>'Stage 2_SMFL'!AP57</f>
        <v>324.42</v>
      </c>
      <c r="AQ57" s="27">
        <f>'Stage 2_SMFL'!AQ57</f>
        <v>68.92</v>
      </c>
      <c r="AR57" s="27">
        <f>'Stage 2_SMFL'!AR57</f>
        <v>0</v>
      </c>
      <c r="AS57" s="27">
        <f>'Stage 2_SMFL'!AS57</f>
        <v>0</v>
      </c>
      <c r="AT57" s="27">
        <f>'Stage 2_SMFL'!AT57</f>
        <v>0</v>
      </c>
      <c r="AU57" s="27">
        <f>'Stage 2_SMFL'!AU57</f>
        <v>0</v>
      </c>
      <c r="AV57" s="27">
        <f>'Stage 2_SMFL'!AV57</f>
        <v>0</v>
      </c>
      <c r="AW57" s="27">
        <f>'Stage 2_SMFL'!AW57</f>
        <v>0</v>
      </c>
      <c r="AX57" s="27">
        <f>'Stage 2_SMFL'!AX57</f>
        <v>0</v>
      </c>
      <c r="AY57" s="27">
        <f>'Stage 2_SMFL'!AY57</f>
        <v>0</v>
      </c>
      <c r="AZ57" s="27">
        <f>'Stage 2_SMFL'!AZ57</f>
        <v>80.44</v>
      </c>
      <c r="BA57" s="27">
        <f>'Stage 2_SMFL'!BA57</f>
        <v>31</v>
      </c>
      <c r="BB57" s="27">
        <f>'Stage 2_SMFL'!BB57</f>
        <v>0</v>
      </c>
      <c r="BC57" s="27">
        <f>'Stage 2_SMFL'!BC57</f>
        <v>0</v>
      </c>
      <c r="BD57" s="27">
        <f>'Stage 2_SMFL'!BD57</f>
        <v>0</v>
      </c>
      <c r="BE57" s="27">
        <f>'Stage 2_SMFL'!BE57</f>
        <v>0</v>
      </c>
      <c r="BF57" s="27">
        <f>'Stage 2_SMFL'!BF57</f>
        <v>0</v>
      </c>
      <c r="BG57" s="27">
        <f>'Stage 2_SMFL'!BG57</f>
        <v>0</v>
      </c>
      <c r="BH57" s="27">
        <f>'Stage 2_SMFL'!BH57</f>
        <v>0</v>
      </c>
      <c r="BI57" s="27">
        <f>'Stage 2_SMFL'!BI57</f>
        <v>0</v>
      </c>
      <c r="BJ57" s="27">
        <f>'Stage 2_SMFL'!BJ57</f>
        <v>6</v>
      </c>
      <c r="BK57" s="27">
        <f>'Stage 2_SMFL'!BK57</f>
        <v>4</v>
      </c>
      <c r="BL57" s="27">
        <f>'Stage 2_SMFL'!BL57</f>
        <v>0</v>
      </c>
      <c r="BM57" s="27">
        <f>'Stage 2_SMFL'!BM57</f>
        <v>0</v>
      </c>
      <c r="BN57" s="27">
        <f>'Stage 2_SMFL'!BN57</f>
        <v>0</v>
      </c>
      <c r="BO57" s="27">
        <f>'Stage 2_SMFL'!BO57</f>
        <v>0</v>
      </c>
      <c r="BP57" s="27">
        <f>'Stage 2_SMFL'!BP57</f>
        <v>0</v>
      </c>
      <c r="BQ57" s="27">
        <f>'Stage 2_SMFL'!BQ57</f>
        <v>0</v>
      </c>
      <c r="BR57" s="27">
        <f>'Stage 2_SMFL'!BR57</f>
        <v>0</v>
      </c>
      <c r="BS57" s="27">
        <f>'Stage 2_SMFL'!BS57</f>
        <v>0</v>
      </c>
    </row>
    <row r="58" spans="1:71" s="16" customFormat="1" x14ac:dyDescent="0.25">
      <c r="A58" s="23" t="s">
        <v>12</v>
      </c>
      <c r="B58" s="23">
        <f t="shared" si="10"/>
        <v>25.330000000000002</v>
      </c>
      <c r="C58" s="23">
        <f t="shared" si="11"/>
        <v>30.580000000000002</v>
      </c>
      <c r="D58" s="23">
        <f t="shared" si="12"/>
        <v>9.1739999999999995</v>
      </c>
      <c r="E58" s="23">
        <f t="shared" si="9"/>
        <v>571.72367999999994</v>
      </c>
      <c r="F58" s="37">
        <v>827.95</v>
      </c>
      <c r="G58" s="37">
        <v>332.51</v>
      </c>
      <c r="H58" s="29" t="s">
        <v>12</v>
      </c>
      <c r="I58" s="29">
        <v>0</v>
      </c>
      <c r="J58" s="29">
        <v>0</v>
      </c>
      <c r="K58" s="29">
        <v>0</v>
      </c>
      <c r="L58" s="29">
        <v>0</v>
      </c>
      <c r="M58" s="29">
        <v>0</v>
      </c>
      <c r="N58" s="29">
        <v>0</v>
      </c>
      <c r="O58" s="29">
        <v>0</v>
      </c>
      <c r="P58" s="29">
        <v>0</v>
      </c>
      <c r="Q58" s="29">
        <v>0</v>
      </c>
      <c r="R58" s="29">
        <v>0</v>
      </c>
      <c r="S58" s="29">
        <v>0</v>
      </c>
      <c r="T58" s="29">
        <v>0</v>
      </c>
      <c r="U58" s="29">
        <v>0</v>
      </c>
      <c r="V58" s="29">
        <v>0</v>
      </c>
      <c r="W58" s="29">
        <v>0</v>
      </c>
      <c r="X58" s="29">
        <v>0</v>
      </c>
      <c r="Y58" s="29">
        <v>0</v>
      </c>
      <c r="Z58" s="29">
        <v>0</v>
      </c>
      <c r="AA58" s="29">
        <v>0</v>
      </c>
      <c r="AB58" s="29">
        <v>0</v>
      </c>
      <c r="AC58" s="29">
        <v>0</v>
      </c>
      <c r="AD58" s="29">
        <v>0</v>
      </c>
      <c r="AE58" s="29">
        <v>0</v>
      </c>
      <c r="AF58" s="29">
        <v>0</v>
      </c>
      <c r="AG58" s="29">
        <v>0</v>
      </c>
      <c r="AH58" s="29">
        <v>0</v>
      </c>
      <c r="AI58" s="29">
        <v>0</v>
      </c>
      <c r="AJ58" s="29">
        <v>0</v>
      </c>
      <c r="AK58" s="29">
        <v>0</v>
      </c>
      <c r="AL58" s="29">
        <v>0</v>
      </c>
      <c r="AM58" s="17"/>
      <c r="AN58" s="17"/>
      <c r="AO58" s="29" t="s">
        <v>12</v>
      </c>
      <c r="AP58" s="29">
        <v>0</v>
      </c>
      <c r="AQ58" s="29">
        <v>0</v>
      </c>
      <c r="AR58" s="29">
        <v>0</v>
      </c>
      <c r="AS58" s="29">
        <v>0</v>
      </c>
      <c r="AT58" s="29">
        <v>0</v>
      </c>
      <c r="AU58" s="29">
        <v>0</v>
      </c>
      <c r="AV58" s="29">
        <v>0</v>
      </c>
      <c r="AW58" s="29">
        <v>0</v>
      </c>
      <c r="AX58" s="29">
        <v>0</v>
      </c>
      <c r="AY58" s="29">
        <v>0</v>
      </c>
      <c r="AZ58" s="29">
        <v>0</v>
      </c>
      <c r="BA58" s="29">
        <v>0</v>
      </c>
      <c r="BB58" s="29">
        <v>0</v>
      </c>
      <c r="BC58" s="29">
        <v>0</v>
      </c>
      <c r="BD58" s="29">
        <v>0</v>
      </c>
      <c r="BE58" s="29">
        <v>0</v>
      </c>
      <c r="BF58" s="29">
        <v>0</v>
      </c>
      <c r="BG58" s="29">
        <v>0</v>
      </c>
      <c r="BH58" s="29">
        <v>0</v>
      </c>
      <c r="BI58" s="29">
        <v>0</v>
      </c>
      <c r="BJ58" s="29">
        <v>0</v>
      </c>
      <c r="BK58" s="29">
        <v>0</v>
      </c>
      <c r="BL58" s="29">
        <v>0</v>
      </c>
      <c r="BM58" s="29">
        <v>0</v>
      </c>
      <c r="BN58" s="29">
        <v>0</v>
      </c>
      <c r="BO58" s="29">
        <v>0</v>
      </c>
      <c r="BP58" s="29">
        <v>0</v>
      </c>
      <c r="BQ58" s="29">
        <v>0</v>
      </c>
      <c r="BR58" s="29">
        <v>0</v>
      </c>
      <c r="BS58" s="29">
        <v>0</v>
      </c>
    </row>
    <row r="59" spans="1:71" s="16" customFormat="1" x14ac:dyDescent="0.25">
      <c r="A59" s="23" t="s">
        <v>13</v>
      </c>
      <c r="B59" s="23">
        <f t="shared" si="10"/>
        <v>40.58</v>
      </c>
      <c r="C59" s="23">
        <f t="shared" si="11"/>
        <v>63.45</v>
      </c>
      <c r="D59" s="23">
        <f t="shared" si="12"/>
        <v>19.035</v>
      </c>
      <c r="E59" s="23">
        <f t="shared" si="9"/>
        <v>1186.2611999999999</v>
      </c>
      <c r="F59" s="37">
        <v>856.51</v>
      </c>
      <c r="G59" s="37">
        <v>378.23</v>
      </c>
      <c r="H59" s="29" t="s">
        <v>13</v>
      </c>
      <c r="I59" s="29">
        <v>0</v>
      </c>
      <c r="J59" s="29">
        <v>0</v>
      </c>
      <c r="K59" s="29">
        <v>0</v>
      </c>
      <c r="L59" s="29">
        <v>0</v>
      </c>
      <c r="M59" s="29">
        <v>0</v>
      </c>
      <c r="N59" s="29">
        <v>0</v>
      </c>
      <c r="O59" s="29">
        <v>0</v>
      </c>
      <c r="P59" s="29">
        <v>0</v>
      </c>
      <c r="Q59" s="29">
        <v>0</v>
      </c>
      <c r="R59" s="29">
        <v>0</v>
      </c>
      <c r="S59" s="29">
        <v>0</v>
      </c>
      <c r="T59" s="29">
        <v>0</v>
      </c>
      <c r="U59" s="29">
        <v>0</v>
      </c>
      <c r="V59" s="29">
        <v>0</v>
      </c>
      <c r="W59" s="29">
        <v>0</v>
      </c>
      <c r="X59" s="29">
        <v>0</v>
      </c>
      <c r="Y59" s="29">
        <v>0</v>
      </c>
      <c r="Z59" s="29">
        <v>0</v>
      </c>
      <c r="AA59" s="29">
        <v>0</v>
      </c>
      <c r="AB59" s="29">
        <v>0</v>
      </c>
      <c r="AC59" s="29">
        <v>0</v>
      </c>
      <c r="AD59" s="29">
        <v>0</v>
      </c>
      <c r="AE59" s="29">
        <v>0</v>
      </c>
      <c r="AF59" s="29">
        <v>0</v>
      </c>
      <c r="AG59" s="29">
        <v>0</v>
      </c>
      <c r="AH59" s="29">
        <v>0</v>
      </c>
      <c r="AI59" s="29">
        <v>0</v>
      </c>
      <c r="AJ59" s="29">
        <v>0</v>
      </c>
      <c r="AK59" s="29">
        <v>0</v>
      </c>
      <c r="AL59" s="29">
        <v>0</v>
      </c>
      <c r="AM59" s="17"/>
      <c r="AN59" s="17"/>
      <c r="AO59" s="29" t="s">
        <v>13</v>
      </c>
      <c r="AP59" s="29">
        <v>0</v>
      </c>
      <c r="AQ59" s="29">
        <v>0</v>
      </c>
      <c r="AR59" s="29">
        <v>0</v>
      </c>
      <c r="AS59" s="29">
        <v>0</v>
      </c>
      <c r="AT59" s="29">
        <v>0</v>
      </c>
      <c r="AU59" s="29">
        <v>0</v>
      </c>
      <c r="AV59" s="29">
        <v>0</v>
      </c>
      <c r="AW59" s="29">
        <v>0</v>
      </c>
      <c r="AX59" s="29">
        <v>0</v>
      </c>
      <c r="AY59" s="29">
        <v>0</v>
      </c>
      <c r="AZ59" s="29">
        <v>0</v>
      </c>
      <c r="BA59" s="29">
        <v>0</v>
      </c>
      <c r="BB59" s="29">
        <v>0</v>
      </c>
      <c r="BC59" s="29">
        <v>0</v>
      </c>
      <c r="BD59" s="29">
        <v>0</v>
      </c>
      <c r="BE59" s="29">
        <v>0</v>
      </c>
      <c r="BF59" s="29">
        <v>0</v>
      </c>
      <c r="BG59" s="29">
        <v>0</v>
      </c>
      <c r="BH59" s="29">
        <v>0</v>
      </c>
      <c r="BI59" s="29">
        <v>0</v>
      </c>
      <c r="BJ59" s="29">
        <v>0</v>
      </c>
      <c r="BK59" s="29">
        <v>0</v>
      </c>
      <c r="BL59" s="29">
        <v>0</v>
      </c>
      <c r="BM59" s="29">
        <v>0</v>
      </c>
      <c r="BN59" s="29">
        <v>0</v>
      </c>
      <c r="BO59" s="29">
        <v>0</v>
      </c>
      <c r="BP59" s="29">
        <v>0</v>
      </c>
      <c r="BQ59" s="29">
        <v>0</v>
      </c>
      <c r="BR59" s="29">
        <v>0</v>
      </c>
      <c r="BS59" s="29">
        <v>0</v>
      </c>
    </row>
    <row r="60" spans="1:71" s="16" customFormat="1" x14ac:dyDescent="0.25">
      <c r="A60" s="23" t="s">
        <v>52</v>
      </c>
      <c r="B60" s="23">
        <f t="shared" si="10"/>
        <v>52.41</v>
      </c>
      <c r="C60" s="23">
        <f t="shared" si="11"/>
        <v>100.63</v>
      </c>
      <c r="D60" s="23">
        <f t="shared" si="12"/>
        <v>30.188999999999997</v>
      </c>
      <c r="E60" s="23">
        <f t="shared" si="9"/>
        <v>1881.3784799999999</v>
      </c>
      <c r="F60" s="37">
        <v>979.9</v>
      </c>
      <c r="G60" s="37">
        <v>495.28</v>
      </c>
      <c r="H60" s="29" t="s">
        <v>52</v>
      </c>
      <c r="I60" s="29">
        <v>0</v>
      </c>
      <c r="J60" s="29">
        <v>0</v>
      </c>
      <c r="K60" s="29">
        <v>0</v>
      </c>
      <c r="L60" s="29">
        <v>0</v>
      </c>
      <c r="M60" s="29">
        <v>0</v>
      </c>
      <c r="N60" s="29">
        <v>0</v>
      </c>
      <c r="O60" s="29">
        <v>0</v>
      </c>
      <c r="P60" s="29">
        <v>0</v>
      </c>
      <c r="Q60" s="29">
        <v>0</v>
      </c>
      <c r="R60" s="29">
        <v>0</v>
      </c>
      <c r="S60" s="29">
        <v>0</v>
      </c>
      <c r="T60" s="29">
        <v>0</v>
      </c>
      <c r="U60" s="29">
        <v>0</v>
      </c>
      <c r="V60" s="29">
        <v>0</v>
      </c>
      <c r="W60" s="29">
        <v>0</v>
      </c>
      <c r="X60" s="29">
        <v>0</v>
      </c>
      <c r="Y60" s="29">
        <v>0</v>
      </c>
      <c r="Z60" s="29">
        <v>0</v>
      </c>
      <c r="AA60" s="29">
        <v>0</v>
      </c>
      <c r="AB60" s="29">
        <v>0</v>
      </c>
      <c r="AC60" s="29">
        <v>0</v>
      </c>
      <c r="AD60" s="29">
        <v>0</v>
      </c>
      <c r="AE60" s="29">
        <v>0</v>
      </c>
      <c r="AF60" s="29">
        <v>0</v>
      </c>
      <c r="AG60" s="29">
        <v>0</v>
      </c>
      <c r="AH60" s="29">
        <v>0</v>
      </c>
      <c r="AI60" s="29">
        <v>0</v>
      </c>
      <c r="AJ60" s="29">
        <v>0</v>
      </c>
      <c r="AK60" s="29">
        <v>0</v>
      </c>
      <c r="AL60" s="29">
        <v>0</v>
      </c>
      <c r="AM60" s="17"/>
      <c r="AN60" s="17"/>
      <c r="AO60" s="29" t="s">
        <v>52</v>
      </c>
      <c r="AP60" s="29">
        <v>0</v>
      </c>
      <c r="AQ60" s="29">
        <v>0</v>
      </c>
      <c r="AR60" s="29">
        <v>0</v>
      </c>
      <c r="AS60" s="29">
        <v>0</v>
      </c>
      <c r="AT60" s="29">
        <v>0</v>
      </c>
      <c r="AU60" s="29">
        <v>0</v>
      </c>
      <c r="AV60" s="29">
        <v>0</v>
      </c>
      <c r="AW60" s="29">
        <v>0</v>
      </c>
      <c r="AX60" s="29">
        <v>0</v>
      </c>
      <c r="AY60" s="29">
        <v>0</v>
      </c>
      <c r="AZ60" s="29">
        <v>0</v>
      </c>
      <c r="BA60" s="29">
        <v>0</v>
      </c>
      <c r="BB60" s="29">
        <v>0</v>
      </c>
      <c r="BC60" s="29">
        <v>0</v>
      </c>
      <c r="BD60" s="29">
        <v>0</v>
      </c>
      <c r="BE60" s="29">
        <v>0</v>
      </c>
      <c r="BF60" s="29">
        <v>0</v>
      </c>
      <c r="BG60" s="29">
        <v>0</v>
      </c>
      <c r="BH60" s="29">
        <v>0</v>
      </c>
      <c r="BI60" s="29">
        <v>0</v>
      </c>
      <c r="BJ60" s="29">
        <v>0</v>
      </c>
      <c r="BK60" s="29">
        <v>0</v>
      </c>
      <c r="BL60" s="29">
        <v>0</v>
      </c>
      <c r="BM60" s="29">
        <v>0</v>
      </c>
      <c r="BN60" s="29">
        <v>0</v>
      </c>
      <c r="BO60" s="29">
        <v>0</v>
      </c>
      <c r="BP60" s="29">
        <v>0</v>
      </c>
      <c r="BQ60" s="29">
        <v>0</v>
      </c>
      <c r="BR60" s="29">
        <v>0</v>
      </c>
      <c r="BS60" s="29">
        <v>0</v>
      </c>
    </row>
    <row r="61" spans="1:71" s="16" customFormat="1" x14ac:dyDescent="0.25">
      <c r="A61" s="23" t="s">
        <v>14</v>
      </c>
      <c r="B61" s="23">
        <f t="shared" si="10"/>
        <v>66.16</v>
      </c>
      <c r="C61" s="23">
        <f t="shared" si="11"/>
        <v>149.57999999999998</v>
      </c>
      <c r="D61" s="23">
        <f t="shared" si="12"/>
        <v>44.873999999999995</v>
      </c>
      <c r="E61" s="23">
        <f t="shared" si="9"/>
        <v>2796.5476799999997</v>
      </c>
      <c r="F61" s="37">
        <v>1251.5899999999999</v>
      </c>
      <c r="G61" s="37">
        <v>541.47</v>
      </c>
      <c r="H61" s="29" t="s">
        <v>14</v>
      </c>
      <c r="I61" s="29">
        <v>0</v>
      </c>
      <c r="J61" s="29">
        <v>0</v>
      </c>
      <c r="K61" s="29">
        <v>0</v>
      </c>
      <c r="L61" s="29">
        <v>0</v>
      </c>
      <c r="M61" s="29">
        <v>0</v>
      </c>
      <c r="N61" s="29">
        <v>0</v>
      </c>
      <c r="O61" s="29">
        <v>0</v>
      </c>
      <c r="P61" s="29">
        <v>0</v>
      </c>
      <c r="Q61" s="29">
        <v>0</v>
      </c>
      <c r="R61" s="29">
        <v>0</v>
      </c>
      <c r="S61" s="29">
        <v>0</v>
      </c>
      <c r="T61" s="29">
        <v>0</v>
      </c>
      <c r="U61" s="29">
        <v>0</v>
      </c>
      <c r="V61" s="29">
        <v>0</v>
      </c>
      <c r="W61" s="29">
        <v>0</v>
      </c>
      <c r="X61" s="29">
        <v>0</v>
      </c>
      <c r="Y61" s="29">
        <v>0</v>
      </c>
      <c r="Z61" s="29">
        <v>0</v>
      </c>
      <c r="AA61" s="29">
        <v>0</v>
      </c>
      <c r="AB61" s="29">
        <v>0</v>
      </c>
      <c r="AC61" s="29">
        <v>0</v>
      </c>
      <c r="AD61" s="29">
        <v>0</v>
      </c>
      <c r="AE61" s="29">
        <v>0</v>
      </c>
      <c r="AF61" s="29">
        <v>0</v>
      </c>
      <c r="AG61" s="29">
        <v>0</v>
      </c>
      <c r="AH61" s="29">
        <v>0</v>
      </c>
      <c r="AI61" s="29">
        <v>0</v>
      </c>
      <c r="AJ61" s="29">
        <v>0</v>
      </c>
      <c r="AK61" s="29">
        <v>0</v>
      </c>
      <c r="AL61" s="29">
        <v>0</v>
      </c>
      <c r="AM61" s="17"/>
      <c r="AN61" s="17"/>
      <c r="AO61" s="29" t="s">
        <v>14</v>
      </c>
      <c r="AP61" s="29">
        <v>0</v>
      </c>
      <c r="AQ61" s="29">
        <v>0</v>
      </c>
      <c r="AR61" s="29">
        <v>0</v>
      </c>
      <c r="AS61" s="29">
        <v>0</v>
      </c>
      <c r="AT61" s="29">
        <v>0</v>
      </c>
      <c r="AU61" s="29">
        <v>0</v>
      </c>
      <c r="AV61" s="29">
        <v>0</v>
      </c>
      <c r="AW61" s="29">
        <v>0</v>
      </c>
      <c r="AX61" s="29">
        <v>0</v>
      </c>
      <c r="AY61" s="29">
        <v>0</v>
      </c>
      <c r="AZ61" s="29">
        <v>0</v>
      </c>
      <c r="BA61" s="29">
        <v>0</v>
      </c>
      <c r="BB61" s="29">
        <v>0</v>
      </c>
      <c r="BC61" s="29">
        <v>0</v>
      </c>
      <c r="BD61" s="29">
        <v>0</v>
      </c>
      <c r="BE61" s="29">
        <v>0</v>
      </c>
      <c r="BF61" s="29">
        <v>0</v>
      </c>
      <c r="BG61" s="29">
        <v>0</v>
      </c>
      <c r="BH61" s="29">
        <v>0</v>
      </c>
      <c r="BI61" s="29">
        <v>0</v>
      </c>
      <c r="BJ61" s="29">
        <v>0</v>
      </c>
      <c r="BK61" s="29">
        <v>0</v>
      </c>
      <c r="BL61" s="29">
        <v>0</v>
      </c>
      <c r="BM61" s="29">
        <v>0</v>
      </c>
      <c r="BN61" s="29">
        <v>0</v>
      </c>
      <c r="BO61" s="29">
        <v>0</v>
      </c>
      <c r="BP61" s="29">
        <v>0</v>
      </c>
      <c r="BQ61" s="29">
        <v>0</v>
      </c>
      <c r="BR61" s="29">
        <v>0</v>
      </c>
      <c r="BS61" s="29">
        <v>0</v>
      </c>
    </row>
    <row r="62" spans="1:71" s="16" customFormat="1" x14ac:dyDescent="0.25">
      <c r="A62" s="23" t="s">
        <v>15</v>
      </c>
      <c r="B62" s="23">
        <f t="shared" si="10"/>
        <v>75.39</v>
      </c>
      <c r="C62" s="23">
        <f t="shared" si="11"/>
        <v>209.14999999999998</v>
      </c>
      <c r="D62" s="23">
        <f t="shared" si="12"/>
        <v>62.74499999999999</v>
      </c>
      <c r="E62" s="23">
        <f t="shared" si="9"/>
        <v>3910.2683999999995</v>
      </c>
      <c r="F62" s="37">
        <v>1562.92</v>
      </c>
      <c r="G62" s="37">
        <v>637.41</v>
      </c>
      <c r="H62" s="29" t="s">
        <v>15</v>
      </c>
      <c r="I62" s="29">
        <v>0</v>
      </c>
      <c r="J62" s="29">
        <v>0</v>
      </c>
      <c r="K62" s="29">
        <v>0</v>
      </c>
      <c r="L62" s="29">
        <v>0</v>
      </c>
      <c r="M62" s="29">
        <v>0</v>
      </c>
      <c r="N62" s="29">
        <v>0</v>
      </c>
      <c r="O62" s="29">
        <v>0</v>
      </c>
      <c r="P62" s="29">
        <v>0</v>
      </c>
      <c r="Q62" s="29">
        <v>0</v>
      </c>
      <c r="R62" s="29">
        <v>0</v>
      </c>
      <c r="S62" s="29">
        <v>0</v>
      </c>
      <c r="T62" s="29">
        <v>0</v>
      </c>
      <c r="U62" s="29">
        <v>0</v>
      </c>
      <c r="V62" s="29">
        <v>0</v>
      </c>
      <c r="W62" s="29">
        <v>0</v>
      </c>
      <c r="X62" s="29">
        <v>0</v>
      </c>
      <c r="Y62" s="29">
        <v>0</v>
      </c>
      <c r="Z62" s="29">
        <v>0</v>
      </c>
      <c r="AA62" s="29">
        <v>0</v>
      </c>
      <c r="AB62" s="29">
        <v>0</v>
      </c>
      <c r="AC62" s="29">
        <v>0</v>
      </c>
      <c r="AD62" s="29">
        <v>0</v>
      </c>
      <c r="AE62" s="29">
        <v>0</v>
      </c>
      <c r="AF62" s="29">
        <v>0</v>
      </c>
      <c r="AG62" s="29">
        <v>0</v>
      </c>
      <c r="AH62" s="29">
        <v>0</v>
      </c>
      <c r="AI62" s="29">
        <v>0</v>
      </c>
      <c r="AJ62" s="29">
        <v>0</v>
      </c>
      <c r="AK62" s="29">
        <v>0</v>
      </c>
      <c r="AL62" s="29">
        <v>0</v>
      </c>
      <c r="AM62" s="17"/>
      <c r="AN62" s="17"/>
      <c r="AO62" s="29" t="s">
        <v>15</v>
      </c>
      <c r="AP62" s="29">
        <v>0</v>
      </c>
      <c r="AQ62" s="29">
        <v>0</v>
      </c>
      <c r="AR62" s="29">
        <v>0</v>
      </c>
      <c r="AS62" s="29">
        <v>0</v>
      </c>
      <c r="AT62" s="29">
        <v>0</v>
      </c>
      <c r="AU62" s="29">
        <v>0</v>
      </c>
      <c r="AV62" s="29">
        <v>0</v>
      </c>
      <c r="AW62" s="29">
        <v>0</v>
      </c>
      <c r="AX62" s="29">
        <v>0</v>
      </c>
      <c r="AY62" s="29">
        <v>0</v>
      </c>
      <c r="AZ62" s="29">
        <v>0</v>
      </c>
      <c r="BA62" s="29">
        <v>0</v>
      </c>
      <c r="BB62" s="29">
        <v>0</v>
      </c>
      <c r="BC62" s="29">
        <v>0</v>
      </c>
      <c r="BD62" s="29">
        <v>0</v>
      </c>
      <c r="BE62" s="29">
        <v>0</v>
      </c>
      <c r="BF62" s="29">
        <v>0</v>
      </c>
      <c r="BG62" s="29">
        <v>0</v>
      </c>
      <c r="BH62" s="29">
        <v>0</v>
      </c>
      <c r="BI62" s="29">
        <v>0</v>
      </c>
      <c r="BJ62" s="29">
        <v>0</v>
      </c>
      <c r="BK62" s="29">
        <v>0</v>
      </c>
      <c r="BL62" s="29">
        <v>0</v>
      </c>
      <c r="BM62" s="29">
        <v>0</v>
      </c>
      <c r="BN62" s="29">
        <v>0</v>
      </c>
      <c r="BO62" s="29">
        <v>0</v>
      </c>
      <c r="BP62" s="29">
        <v>0</v>
      </c>
      <c r="BQ62" s="29">
        <v>0</v>
      </c>
      <c r="BR62" s="29">
        <v>0</v>
      </c>
      <c r="BS62" s="29">
        <v>0</v>
      </c>
    </row>
    <row r="63" spans="1:71" s="16" customFormat="1" x14ac:dyDescent="0.25">
      <c r="A63" s="23" t="s">
        <v>16</v>
      </c>
      <c r="B63" s="23">
        <f t="shared" si="10"/>
        <v>97.03</v>
      </c>
      <c r="C63" s="23">
        <f t="shared" si="11"/>
        <v>254.85999999999999</v>
      </c>
      <c r="D63" s="23">
        <f t="shared" si="12"/>
        <v>76.457999999999998</v>
      </c>
      <c r="E63" s="23">
        <f t="shared" si="9"/>
        <v>4764.8625599999996</v>
      </c>
      <c r="F63" s="37">
        <v>1799.32</v>
      </c>
      <c r="G63" s="37">
        <v>749.12</v>
      </c>
      <c r="H63" s="29" t="s">
        <v>16</v>
      </c>
      <c r="I63" s="29">
        <v>0</v>
      </c>
      <c r="J63" s="29">
        <v>0</v>
      </c>
      <c r="K63" s="29">
        <v>0</v>
      </c>
      <c r="L63" s="29">
        <v>0</v>
      </c>
      <c r="M63" s="29">
        <v>0</v>
      </c>
      <c r="N63" s="29">
        <v>0</v>
      </c>
      <c r="O63" s="29">
        <v>0</v>
      </c>
      <c r="P63" s="29">
        <v>0</v>
      </c>
      <c r="Q63" s="29">
        <v>0</v>
      </c>
      <c r="R63" s="29">
        <v>0</v>
      </c>
      <c r="S63" s="29">
        <v>0</v>
      </c>
      <c r="T63" s="29">
        <v>0</v>
      </c>
      <c r="U63" s="29">
        <v>0</v>
      </c>
      <c r="V63" s="29">
        <v>0</v>
      </c>
      <c r="W63" s="29">
        <v>0</v>
      </c>
      <c r="X63" s="29">
        <v>0</v>
      </c>
      <c r="Y63" s="29">
        <v>0</v>
      </c>
      <c r="Z63" s="29">
        <v>0</v>
      </c>
      <c r="AA63" s="29">
        <v>0</v>
      </c>
      <c r="AB63" s="29">
        <v>0</v>
      </c>
      <c r="AC63" s="29">
        <v>0</v>
      </c>
      <c r="AD63" s="29">
        <v>0</v>
      </c>
      <c r="AE63" s="29">
        <v>0</v>
      </c>
      <c r="AF63" s="29">
        <v>0</v>
      </c>
      <c r="AG63" s="29">
        <v>0</v>
      </c>
      <c r="AH63" s="29">
        <v>0</v>
      </c>
      <c r="AI63" s="29">
        <v>0</v>
      </c>
      <c r="AJ63" s="29">
        <v>0</v>
      </c>
      <c r="AK63" s="29">
        <v>0</v>
      </c>
      <c r="AL63" s="29">
        <v>0</v>
      </c>
      <c r="AM63" s="17"/>
      <c r="AN63" s="17"/>
      <c r="AO63" s="29" t="s">
        <v>16</v>
      </c>
      <c r="AP63" s="29">
        <v>0</v>
      </c>
      <c r="AQ63" s="29">
        <v>0</v>
      </c>
      <c r="AR63" s="29">
        <v>0</v>
      </c>
      <c r="AS63" s="29">
        <v>0</v>
      </c>
      <c r="AT63" s="29">
        <v>0</v>
      </c>
      <c r="AU63" s="29">
        <v>0</v>
      </c>
      <c r="AV63" s="29">
        <v>0</v>
      </c>
      <c r="AW63" s="29">
        <v>0</v>
      </c>
      <c r="AX63" s="29">
        <v>0</v>
      </c>
      <c r="AY63" s="29">
        <v>0</v>
      </c>
      <c r="AZ63" s="29">
        <v>0</v>
      </c>
      <c r="BA63" s="29">
        <v>0</v>
      </c>
      <c r="BB63" s="29">
        <v>0</v>
      </c>
      <c r="BC63" s="29">
        <v>0</v>
      </c>
      <c r="BD63" s="29">
        <v>0</v>
      </c>
      <c r="BE63" s="29">
        <v>0</v>
      </c>
      <c r="BF63" s="29">
        <v>0</v>
      </c>
      <c r="BG63" s="29">
        <v>0</v>
      </c>
      <c r="BH63" s="29">
        <v>0</v>
      </c>
      <c r="BI63" s="29">
        <v>0</v>
      </c>
      <c r="BJ63" s="29">
        <v>0</v>
      </c>
      <c r="BK63" s="29">
        <v>0</v>
      </c>
      <c r="BL63" s="29">
        <v>0</v>
      </c>
      <c r="BM63" s="29">
        <v>0</v>
      </c>
      <c r="BN63" s="29">
        <v>0</v>
      </c>
      <c r="BO63" s="29">
        <v>0</v>
      </c>
      <c r="BP63" s="29">
        <v>0</v>
      </c>
      <c r="BQ63" s="29">
        <v>0</v>
      </c>
      <c r="BR63" s="29">
        <v>0</v>
      </c>
      <c r="BS63" s="29">
        <v>0</v>
      </c>
    </row>
    <row r="64" spans="1:71" s="16" customFormat="1" x14ac:dyDescent="0.25">
      <c r="A64" s="23" t="s">
        <v>24</v>
      </c>
      <c r="B64" s="23">
        <f t="shared" si="10"/>
        <v>107.16</v>
      </c>
      <c r="C64" s="23">
        <f t="shared" si="11"/>
        <v>319.2</v>
      </c>
      <c r="D64" s="23">
        <f t="shared" si="12"/>
        <v>100.27499999999999</v>
      </c>
      <c r="E64" s="23">
        <f t="shared" si="9"/>
        <v>6249.1379999999999</v>
      </c>
      <c r="F64" s="37">
        <v>2093.35</v>
      </c>
      <c r="G64" s="37">
        <v>841.05</v>
      </c>
      <c r="H64" s="29" t="s">
        <v>24</v>
      </c>
      <c r="I64" s="29">
        <v>0</v>
      </c>
      <c r="J64" s="29">
        <v>0</v>
      </c>
      <c r="K64" s="29">
        <v>0</v>
      </c>
      <c r="L64" s="29">
        <v>0</v>
      </c>
      <c r="M64" s="29">
        <v>0</v>
      </c>
      <c r="N64" s="29">
        <v>0</v>
      </c>
      <c r="O64" s="29">
        <v>0</v>
      </c>
      <c r="P64" s="29">
        <v>0</v>
      </c>
      <c r="Q64" s="29">
        <v>0</v>
      </c>
      <c r="R64" s="29">
        <v>0</v>
      </c>
      <c r="S64" s="29">
        <v>0</v>
      </c>
      <c r="T64" s="29">
        <v>0</v>
      </c>
      <c r="U64" s="29">
        <v>0</v>
      </c>
      <c r="V64" s="29">
        <v>0</v>
      </c>
      <c r="W64" s="29">
        <v>0</v>
      </c>
      <c r="X64" s="29">
        <v>0</v>
      </c>
      <c r="Y64" s="29">
        <v>0</v>
      </c>
      <c r="Z64" s="29">
        <v>0</v>
      </c>
      <c r="AA64" s="29">
        <v>0</v>
      </c>
      <c r="AB64" s="29">
        <v>0</v>
      </c>
      <c r="AC64" s="29">
        <v>0</v>
      </c>
      <c r="AD64" s="29">
        <v>0</v>
      </c>
      <c r="AE64" s="29">
        <v>0</v>
      </c>
      <c r="AF64" s="29">
        <v>0</v>
      </c>
      <c r="AG64" s="29">
        <v>0</v>
      </c>
      <c r="AH64" s="29">
        <v>0</v>
      </c>
      <c r="AI64" s="29">
        <v>0</v>
      </c>
      <c r="AJ64" s="29">
        <v>0</v>
      </c>
      <c r="AK64" s="29">
        <v>0</v>
      </c>
      <c r="AL64" s="29">
        <v>0</v>
      </c>
      <c r="AM64" s="17"/>
      <c r="AN64" s="17"/>
      <c r="AO64" s="29" t="s">
        <v>24</v>
      </c>
      <c r="AP64" s="29">
        <v>0</v>
      </c>
      <c r="AQ64" s="29">
        <v>6.45</v>
      </c>
      <c r="AR64" s="29">
        <v>0</v>
      </c>
      <c r="AS64" s="29">
        <v>0</v>
      </c>
      <c r="AT64" s="29">
        <v>0</v>
      </c>
      <c r="AU64" s="29">
        <v>0</v>
      </c>
      <c r="AV64" s="29">
        <v>0</v>
      </c>
      <c r="AW64" s="29">
        <v>0</v>
      </c>
      <c r="AX64" s="29">
        <v>0</v>
      </c>
      <c r="AY64" s="29">
        <v>0</v>
      </c>
      <c r="AZ64" s="29">
        <v>0</v>
      </c>
      <c r="BA64" s="29">
        <v>3.83</v>
      </c>
      <c r="BB64" s="29">
        <v>0</v>
      </c>
      <c r="BC64" s="29">
        <v>0</v>
      </c>
      <c r="BD64" s="29">
        <v>0</v>
      </c>
      <c r="BE64" s="29">
        <v>0</v>
      </c>
      <c r="BF64" s="29">
        <v>0</v>
      </c>
      <c r="BG64" s="29">
        <v>0</v>
      </c>
      <c r="BH64" s="29">
        <v>0</v>
      </c>
      <c r="BI64" s="29">
        <v>0</v>
      </c>
      <c r="BJ64" s="29">
        <v>0</v>
      </c>
      <c r="BK64" s="29">
        <v>3</v>
      </c>
      <c r="BL64" s="29">
        <v>0</v>
      </c>
      <c r="BM64" s="29">
        <v>0</v>
      </c>
      <c r="BN64" s="29">
        <v>0</v>
      </c>
      <c r="BO64" s="29">
        <v>0</v>
      </c>
      <c r="BP64" s="29">
        <v>0</v>
      </c>
      <c r="BQ64" s="29">
        <v>0</v>
      </c>
      <c r="BR64" s="29">
        <v>0</v>
      </c>
      <c r="BS64" s="29">
        <v>0</v>
      </c>
    </row>
    <row r="65" spans="1:71" s="16" customFormat="1" x14ac:dyDescent="0.25">
      <c r="A65" s="23" t="s">
        <v>53</v>
      </c>
      <c r="B65" s="23">
        <f t="shared" si="10"/>
        <v>116.86</v>
      </c>
      <c r="C65" s="23">
        <f t="shared" si="11"/>
        <v>364.36</v>
      </c>
      <c r="D65" s="23">
        <f t="shared" si="12"/>
        <v>115.53800000000001</v>
      </c>
      <c r="E65" s="23">
        <f t="shared" si="9"/>
        <v>7200.3281600000009</v>
      </c>
      <c r="F65" s="37">
        <v>2023.1</v>
      </c>
      <c r="G65" s="37">
        <v>784.65</v>
      </c>
      <c r="H65" s="29" t="s">
        <v>53</v>
      </c>
      <c r="I65" s="29">
        <v>0</v>
      </c>
      <c r="J65" s="29">
        <v>0</v>
      </c>
      <c r="K65" s="29">
        <v>0</v>
      </c>
      <c r="L65" s="29">
        <v>0</v>
      </c>
      <c r="M65" s="29">
        <v>0</v>
      </c>
      <c r="N65" s="29">
        <v>0</v>
      </c>
      <c r="O65" s="29">
        <v>0</v>
      </c>
      <c r="P65" s="29">
        <v>0</v>
      </c>
      <c r="Q65" s="29">
        <v>0</v>
      </c>
      <c r="R65" s="29">
        <v>0</v>
      </c>
      <c r="S65" s="29">
        <v>0</v>
      </c>
      <c r="T65" s="29">
        <v>0</v>
      </c>
      <c r="U65" s="29">
        <v>0</v>
      </c>
      <c r="V65" s="29">
        <v>0</v>
      </c>
      <c r="W65" s="29">
        <v>0</v>
      </c>
      <c r="X65" s="29">
        <v>0</v>
      </c>
      <c r="Y65" s="29">
        <v>0</v>
      </c>
      <c r="Z65" s="29">
        <v>0</v>
      </c>
      <c r="AA65" s="29">
        <v>0</v>
      </c>
      <c r="AB65" s="29">
        <v>0</v>
      </c>
      <c r="AC65" s="29">
        <v>0</v>
      </c>
      <c r="AD65" s="29">
        <v>0</v>
      </c>
      <c r="AE65" s="29">
        <v>0</v>
      </c>
      <c r="AF65" s="29">
        <v>0</v>
      </c>
      <c r="AG65" s="29">
        <v>0</v>
      </c>
      <c r="AH65" s="29">
        <v>0</v>
      </c>
      <c r="AI65" s="29">
        <v>0</v>
      </c>
      <c r="AJ65" s="29">
        <v>0</v>
      </c>
      <c r="AK65" s="29">
        <v>0</v>
      </c>
      <c r="AL65" s="29">
        <v>0</v>
      </c>
      <c r="AM65" s="17"/>
      <c r="AN65" s="17"/>
      <c r="AO65" s="29" t="s">
        <v>53</v>
      </c>
      <c r="AP65" s="29">
        <v>0</v>
      </c>
      <c r="AQ65" s="29">
        <v>8.9</v>
      </c>
      <c r="AR65" s="29">
        <v>0</v>
      </c>
      <c r="AS65" s="29">
        <v>0</v>
      </c>
      <c r="AT65" s="29">
        <v>0</v>
      </c>
      <c r="AU65" s="29">
        <v>0</v>
      </c>
      <c r="AV65" s="29">
        <v>0</v>
      </c>
      <c r="AW65" s="29">
        <v>0</v>
      </c>
      <c r="AX65" s="29">
        <v>0</v>
      </c>
      <c r="AY65" s="29">
        <v>0</v>
      </c>
      <c r="AZ65" s="29">
        <v>0</v>
      </c>
      <c r="BA65" s="29">
        <v>8.9</v>
      </c>
      <c r="BB65" s="29">
        <v>0</v>
      </c>
      <c r="BC65" s="29">
        <v>0</v>
      </c>
      <c r="BD65" s="29">
        <v>0</v>
      </c>
      <c r="BE65" s="29">
        <v>0</v>
      </c>
      <c r="BF65" s="29">
        <v>0</v>
      </c>
      <c r="BG65" s="29">
        <v>0</v>
      </c>
      <c r="BH65" s="29">
        <v>0</v>
      </c>
      <c r="BI65" s="29">
        <v>0</v>
      </c>
      <c r="BJ65" s="29">
        <v>0</v>
      </c>
      <c r="BK65" s="29">
        <v>1</v>
      </c>
      <c r="BL65" s="29">
        <v>0</v>
      </c>
      <c r="BM65" s="29">
        <v>0</v>
      </c>
      <c r="BN65" s="29">
        <v>0</v>
      </c>
      <c r="BO65" s="29">
        <v>0</v>
      </c>
      <c r="BP65" s="29">
        <v>0</v>
      </c>
      <c r="BQ65" s="29">
        <v>0</v>
      </c>
      <c r="BR65" s="29">
        <v>0</v>
      </c>
      <c r="BS65" s="29">
        <v>0</v>
      </c>
    </row>
    <row r="66" spans="1:71" s="16" customFormat="1" x14ac:dyDescent="0.25">
      <c r="A66" s="23" t="s">
        <v>54</v>
      </c>
      <c r="B66" s="23">
        <f t="shared" si="10"/>
        <v>137.49</v>
      </c>
      <c r="C66" s="23">
        <f t="shared" si="11"/>
        <v>427.40999999999997</v>
      </c>
      <c r="D66" s="23">
        <f t="shared" si="12"/>
        <v>155.27799999999999</v>
      </c>
      <c r="E66" s="23">
        <f t="shared" si="9"/>
        <v>9676.9249600000003</v>
      </c>
      <c r="F66" s="37">
        <v>2500</v>
      </c>
      <c r="G66" s="37">
        <v>906.65</v>
      </c>
      <c r="H66" s="29" t="s">
        <v>54</v>
      </c>
      <c r="I66" s="29">
        <v>0</v>
      </c>
      <c r="J66" s="29">
        <v>0</v>
      </c>
      <c r="K66" s="29">
        <v>0</v>
      </c>
      <c r="L66" s="29">
        <v>0</v>
      </c>
      <c r="M66" s="29">
        <v>0</v>
      </c>
      <c r="N66" s="29">
        <v>0</v>
      </c>
      <c r="O66" s="29">
        <v>0</v>
      </c>
      <c r="P66" s="29">
        <v>0</v>
      </c>
      <c r="Q66" s="29">
        <v>0</v>
      </c>
      <c r="R66" s="29">
        <v>0</v>
      </c>
      <c r="S66" s="29">
        <v>0</v>
      </c>
      <c r="T66" s="29">
        <v>0</v>
      </c>
      <c r="U66" s="29">
        <v>0</v>
      </c>
      <c r="V66" s="29">
        <v>0</v>
      </c>
      <c r="W66" s="29">
        <v>0</v>
      </c>
      <c r="X66" s="29">
        <v>0</v>
      </c>
      <c r="Y66" s="29">
        <v>0</v>
      </c>
      <c r="Z66" s="29">
        <v>0</v>
      </c>
      <c r="AA66" s="29">
        <v>0</v>
      </c>
      <c r="AB66" s="29">
        <v>0</v>
      </c>
      <c r="AC66" s="29">
        <v>0</v>
      </c>
      <c r="AD66" s="29">
        <v>0</v>
      </c>
      <c r="AE66" s="29">
        <v>0</v>
      </c>
      <c r="AF66" s="29">
        <v>0</v>
      </c>
      <c r="AG66" s="29">
        <v>0</v>
      </c>
      <c r="AH66" s="29">
        <v>0</v>
      </c>
      <c r="AI66" s="29">
        <v>0</v>
      </c>
      <c r="AJ66" s="29">
        <v>0</v>
      </c>
      <c r="AK66" s="29">
        <v>0</v>
      </c>
      <c r="AL66" s="29">
        <v>0</v>
      </c>
      <c r="AM66" s="17"/>
      <c r="AN66" s="17"/>
      <c r="AO66" s="29" t="s">
        <v>54</v>
      </c>
      <c r="AP66" s="29">
        <v>0</v>
      </c>
      <c r="AQ66" s="29">
        <v>38.65</v>
      </c>
      <c r="AR66" s="29">
        <v>0</v>
      </c>
      <c r="AS66" s="29">
        <v>0</v>
      </c>
      <c r="AT66" s="29">
        <v>0</v>
      </c>
      <c r="AU66" s="29">
        <v>0</v>
      </c>
      <c r="AV66" s="29">
        <v>0</v>
      </c>
      <c r="AW66" s="29">
        <v>0</v>
      </c>
      <c r="AX66" s="29">
        <v>0</v>
      </c>
      <c r="AY66" s="29">
        <v>0</v>
      </c>
      <c r="AZ66" s="29">
        <v>0</v>
      </c>
      <c r="BA66" s="29">
        <v>15.14</v>
      </c>
      <c r="BB66" s="29">
        <v>0</v>
      </c>
      <c r="BC66" s="29">
        <v>0</v>
      </c>
      <c r="BD66" s="29">
        <v>0</v>
      </c>
      <c r="BE66" s="29">
        <v>0</v>
      </c>
      <c r="BF66" s="29">
        <v>0</v>
      </c>
      <c r="BG66" s="29">
        <v>0</v>
      </c>
      <c r="BH66" s="29">
        <v>0</v>
      </c>
      <c r="BI66" s="29">
        <v>0</v>
      </c>
      <c r="BJ66" s="29">
        <v>0</v>
      </c>
      <c r="BK66" s="29">
        <v>4</v>
      </c>
      <c r="BL66" s="29">
        <v>0</v>
      </c>
      <c r="BM66" s="29">
        <v>0</v>
      </c>
      <c r="BN66" s="29">
        <v>0</v>
      </c>
      <c r="BO66" s="29">
        <v>0</v>
      </c>
      <c r="BP66" s="29">
        <v>0</v>
      </c>
      <c r="BQ66" s="29">
        <v>0</v>
      </c>
      <c r="BR66" s="29">
        <v>0</v>
      </c>
      <c r="BS66" s="29">
        <v>0</v>
      </c>
    </row>
    <row r="67" spans="1:71" s="16" customFormat="1" x14ac:dyDescent="0.25">
      <c r="A67" s="23" t="s">
        <v>55</v>
      </c>
      <c r="B67" s="23">
        <f t="shared" si="10"/>
        <v>151.78</v>
      </c>
      <c r="C67" s="23">
        <f t="shared" si="11"/>
        <v>524.78</v>
      </c>
      <c r="D67" s="23">
        <f t="shared" si="12"/>
        <v>219.80399999999997</v>
      </c>
      <c r="E67" s="23">
        <f t="shared" si="9"/>
        <v>13698.185279999998</v>
      </c>
      <c r="F67" s="37">
        <v>3502.55</v>
      </c>
      <c r="G67" s="37">
        <v>1302.22</v>
      </c>
      <c r="H67" s="29" t="s">
        <v>55</v>
      </c>
      <c r="I67" s="29">
        <v>0</v>
      </c>
      <c r="J67" s="29">
        <v>0</v>
      </c>
      <c r="K67" s="29">
        <v>0</v>
      </c>
      <c r="L67" s="29">
        <v>0</v>
      </c>
      <c r="M67" s="29">
        <v>0</v>
      </c>
      <c r="N67" s="29">
        <v>0</v>
      </c>
      <c r="O67" s="29">
        <v>0</v>
      </c>
      <c r="P67" s="29">
        <v>0</v>
      </c>
      <c r="Q67" s="29">
        <v>0</v>
      </c>
      <c r="R67" s="29">
        <v>0</v>
      </c>
      <c r="S67" s="29">
        <v>0</v>
      </c>
      <c r="T67" s="29">
        <v>0</v>
      </c>
      <c r="U67" s="29">
        <v>0</v>
      </c>
      <c r="V67" s="29">
        <v>0</v>
      </c>
      <c r="W67" s="29">
        <v>0</v>
      </c>
      <c r="X67" s="29">
        <v>0</v>
      </c>
      <c r="Y67" s="29">
        <v>0</v>
      </c>
      <c r="Z67" s="29">
        <v>0</v>
      </c>
      <c r="AA67" s="29">
        <v>0</v>
      </c>
      <c r="AB67" s="29">
        <v>0</v>
      </c>
      <c r="AC67" s="29">
        <v>0</v>
      </c>
      <c r="AD67" s="29">
        <v>0</v>
      </c>
      <c r="AE67" s="29">
        <v>0</v>
      </c>
      <c r="AF67" s="29">
        <v>0</v>
      </c>
      <c r="AG67" s="29">
        <v>0</v>
      </c>
      <c r="AH67" s="29">
        <v>0</v>
      </c>
      <c r="AI67" s="29">
        <v>0</v>
      </c>
      <c r="AJ67" s="29">
        <v>0</v>
      </c>
      <c r="AK67" s="29">
        <v>0</v>
      </c>
      <c r="AL67" s="29">
        <v>0</v>
      </c>
      <c r="AM67" s="17"/>
      <c r="AN67" s="17"/>
      <c r="AO67" s="29" t="s">
        <v>55</v>
      </c>
      <c r="AP67" s="29">
        <v>0</v>
      </c>
      <c r="AQ67" s="29">
        <v>89.1</v>
      </c>
      <c r="AR67" s="29">
        <v>0</v>
      </c>
      <c r="AS67" s="29">
        <v>0</v>
      </c>
      <c r="AT67" s="29">
        <v>0</v>
      </c>
      <c r="AU67" s="29">
        <v>0</v>
      </c>
      <c r="AV67" s="29">
        <v>0</v>
      </c>
      <c r="AW67" s="29">
        <v>0</v>
      </c>
      <c r="AX67" s="29">
        <v>0</v>
      </c>
      <c r="AY67" s="29">
        <v>0</v>
      </c>
      <c r="AZ67" s="29">
        <v>0</v>
      </c>
      <c r="BA67" s="29">
        <v>30.53</v>
      </c>
      <c r="BB67" s="29">
        <v>0</v>
      </c>
      <c r="BC67" s="29">
        <v>0</v>
      </c>
      <c r="BD67" s="29">
        <v>0</v>
      </c>
      <c r="BE67" s="29">
        <v>0</v>
      </c>
      <c r="BF67" s="29">
        <v>0</v>
      </c>
      <c r="BG67" s="29">
        <v>0</v>
      </c>
      <c r="BH67" s="29">
        <v>0</v>
      </c>
      <c r="BI67" s="29">
        <v>0</v>
      </c>
      <c r="BJ67" s="29">
        <v>0</v>
      </c>
      <c r="BK67" s="29">
        <v>5</v>
      </c>
      <c r="BL67" s="29">
        <v>0</v>
      </c>
      <c r="BM67" s="29">
        <v>0</v>
      </c>
      <c r="BN67" s="29">
        <v>0</v>
      </c>
      <c r="BO67" s="29">
        <v>0</v>
      </c>
      <c r="BP67" s="29">
        <v>0</v>
      </c>
      <c r="BQ67" s="29">
        <v>0</v>
      </c>
      <c r="BR67" s="29">
        <v>0</v>
      </c>
      <c r="BS67" s="29">
        <v>0</v>
      </c>
    </row>
    <row r="68" spans="1:71" s="16" customFormat="1" x14ac:dyDescent="0.25">
      <c r="A68" s="23" t="s">
        <v>56</v>
      </c>
      <c r="B68" s="23">
        <f t="shared" si="10"/>
        <v>164.71</v>
      </c>
      <c r="C68" s="23">
        <f t="shared" si="11"/>
        <v>615.98</v>
      </c>
      <c r="D68" s="23">
        <f t="shared" si="12"/>
        <v>268.77300000000002</v>
      </c>
      <c r="E68" s="23">
        <f t="shared" si="9"/>
        <v>16749.933360000003</v>
      </c>
      <c r="F68" s="37">
        <v>4151.26</v>
      </c>
      <c r="G68" s="37">
        <v>1498.81</v>
      </c>
      <c r="H68" s="29" t="s">
        <v>56</v>
      </c>
      <c r="I68" s="29">
        <v>0</v>
      </c>
      <c r="J68" s="29">
        <v>0</v>
      </c>
      <c r="K68" s="29">
        <v>0</v>
      </c>
      <c r="L68" s="29">
        <v>0</v>
      </c>
      <c r="M68" s="29">
        <v>0</v>
      </c>
      <c r="N68" s="29">
        <v>0</v>
      </c>
      <c r="O68" s="29">
        <v>0</v>
      </c>
      <c r="P68" s="29">
        <v>0</v>
      </c>
      <c r="Q68" s="29">
        <v>0</v>
      </c>
      <c r="R68" s="29">
        <v>0</v>
      </c>
      <c r="S68" s="29">
        <v>0</v>
      </c>
      <c r="T68" s="29">
        <v>0</v>
      </c>
      <c r="U68" s="29">
        <v>0</v>
      </c>
      <c r="V68" s="29">
        <v>0</v>
      </c>
      <c r="W68" s="29">
        <v>0</v>
      </c>
      <c r="X68" s="29">
        <v>0</v>
      </c>
      <c r="Y68" s="29">
        <v>0</v>
      </c>
      <c r="Z68" s="29">
        <v>0</v>
      </c>
      <c r="AA68" s="29">
        <v>0</v>
      </c>
      <c r="AB68" s="29">
        <v>0</v>
      </c>
      <c r="AC68" s="29">
        <v>0</v>
      </c>
      <c r="AD68" s="29">
        <v>0</v>
      </c>
      <c r="AE68" s="29">
        <v>0</v>
      </c>
      <c r="AF68" s="29">
        <v>0</v>
      </c>
      <c r="AG68" s="29">
        <v>0</v>
      </c>
      <c r="AH68" s="29">
        <v>0</v>
      </c>
      <c r="AI68" s="29">
        <v>0</v>
      </c>
      <c r="AJ68" s="29">
        <v>0</v>
      </c>
      <c r="AK68" s="29">
        <v>0</v>
      </c>
      <c r="AL68" s="29">
        <v>0</v>
      </c>
      <c r="AM68" s="17"/>
      <c r="AN68" s="17"/>
      <c r="AO68" s="29" t="s">
        <v>56</v>
      </c>
      <c r="AP68" s="29">
        <v>0</v>
      </c>
      <c r="AQ68" s="29">
        <v>119.97</v>
      </c>
      <c r="AR68" s="29">
        <v>0</v>
      </c>
      <c r="AS68" s="29">
        <v>0</v>
      </c>
      <c r="AT68" s="29">
        <v>0</v>
      </c>
      <c r="AU68" s="29">
        <v>0</v>
      </c>
      <c r="AV68" s="29">
        <v>0</v>
      </c>
      <c r="AW68" s="29">
        <v>0</v>
      </c>
      <c r="AX68" s="29">
        <v>0</v>
      </c>
      <c r="AY68" s="29">
        <v>0</v>
      </c>
      <c r="AZ68" s="29">
        <v>0</v>
      </c>
      <c r="BA68" s="29">
        <v>37.76</v>
      </c>
      <c r="BB68" s="29">
        <v>0</v>
      </c>
      <c r="BC68" s="29">
        <v>0</v>
      </c>
      <c r="BD68" s="29">
        <v>0</v>
      </c>
      <c r="BE68" s="29">
        <v>0</v>
      </c>
      <c r="BF68" s="29">
        <v>0</v>
      </c>
      <c r="BG68" s="29">
        <v>0</v>
      </c>
      <c r="BH68" s="29">
        <v>0</v>
      </c>
      <c r="BI68" s="29">
        <v>0</v>
      </c>
      <c r="BJ68" s="29">
        <v>0</v>
      </c>
      <c r="BK68" s="29">
        <v>5</v>
      </c>
      <c r="BL68" s="29">
        <v>0</v>
      </c>
      <c r="BM68" s="29">
        <v>0</v>
      </c>
      <c r="BN68" s="29">
        <v>0</v>
      </c>
      <c r="BO68" s="29">
        <v>0</v>
      </c>
      <c r="BP68" s="29">
        <v>0</v>
      </c>
      <c r="BQ68" s="29">
        <v>0</v>
      </c>
      <c r="BR68" s="29">
        <v>0</v>
      </c>
      <c r="BS68" s="29">
        <v>0</v>
      </c>
    </row>
    <row r="69" spans="1:71" s="16" customFormat="1" x14ac:dyDescent="0.25">
      <c r="A69" s="30"/>
      <c r="B69" s="30"/>
      <c r="C69" s="30"/>
      <c r="D69" s="30"/>
      <c r="E69" s="30"/>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7"/>
      <c r="BK69" s="17"/>
      <c r="BL69" s="17"/>
      <c r="BM69" s="17"/>
      <c r="BN69" s="17"/>
      <c r="BO69" s="17"/>
      <c r="BP69" s="17"/>
      <c r="BQ69" s="17"/>
      <c r="BR69" s="17"/>
      <c r="BS69" s="17"/>
    </row>
    <row r="70" spans="1:71" s="16" customFormat="1" x14ac:dyDescent="0.25">
      <c r="H70" s="37" t="s">
        <v>72</v>
      </c>
      <c r="I70" s="37"/>
      <c r="J70" s="37"/>
      <c r="K70" s="37"/>
      <c r="L70" s="37"/>
      <c r="M70" s="37"/>
      <c r="N70" s="37"/>
      <c r="O70" s="37"/>
      <c r="P70" s="37"/>
      <c r="Q70" s="37"/>
      <c r="R70" s="37"/>
      <c r="S70" s="37"/>
      <c r="T70" s="37"/>
      <c r="U70" s="37"/>
      <c r="V70" s="37"/>
      <c r="W70" s="37"/>
      <c r="X70" s="37"/>
      <c r="Y70" s="37"/>
      <c r="Z70" s="37"/>
      <c r="AA70" s="37"/>
      <c r="AB70" s="37"/>
      <c r="AC70" s="37"/>
      <c r="AD70" s="37"/>
      <c r="AE70" s="37"/>
      <c r="AF70" s="37"/>
      <c r="AG70" s="37"/>
      <c r="AH70" s="37"/>
      <c r="AI70" s="37"/>
      <c r="AJ70" s="37"/>
      <c r="AK70" s="37"/>
      <c r="AL70" s="37"/>
      <c r="AM70" s="17"/>
      <c r="AN70" s="17"/>
      <c r="AO70" s="37" t="s">
        <v>69</v>
      </c>
      <c r="AP70" s="37"/>
      <c r="AQ70" s="37"/>
      <c r="AR70" s="37"/>
      <c r="AS70" s="37"/>
      <c r="AT70" s="37"/>
      <c r="AU70" s="37"/>
      <c r="AV70" s="37"/>
      <c r="AW70" s="37"/>
      <c r="AX70" s="37"/>
      <c r="AY70" s="37"/>
      <c r="AZ70" s="37"/>
      <c r="BA70" s="37"/>
      <c r="BB70" s="37"/>
      <c r="BC70" s="37"/>
      <c r="BD70" s="37"/>
      <c r="BE70" s="37"/>
      <c r="BF70" s="37"/>
      <c r="BG70" s="37"/>
      <c r="BH70" s="37"/>
      <c r="BI70" s="37"/>
    </row>
    <row r="71" spans="1:71" s="16" customFormat="1" ht="15.75" x14ac:dyDescent="0.25">
      <c r="A71" s="260" t="s">
        <v>35</v>
      </c>
      <c r="B71" s="260"/>
      <c r="C71" s="260"/>
      <c r="D71" s="260"/>
      <c r="E71" s="260"/>
      <c r="H71" s="29"/>
      <c r="I71" s="29" t="s">
        <v>40</v>
      </c>
      <c r="J71" s="29" t="s">
        <v>40</v>
      </c>
      <c r="K71" s="29" t="s">
        <v>40</v>
      </c>
      <c r="L71" s="29" t="s">
        <v>40</v>
      </c>
      <c r="M71" s="29" t="s">
        <v>40</v>
      </c>
      <c r="N71" s="29" t="s">
        <v>40</v>
      </c>
      <c r="O71" s="29" t="s">
        <v>40</v>
      </c>
      <c r="P71" s="29" t="s">
        <v>40</v>
      </c>
      <c r="Q71" s="29" t="s">
        <v>40</v>
      </c>
      <c r="R71" s="29" t="s">
        <v>40</v>
      </c>
      <c r="S71" s="29" t="s">
        <v>41</v>
      </c>
      <c r="T71" s="29" t="s">
        <v>41</v>
      </c>
      <c r="U71" s="29" t="s">
        <v>41</v>
      </c>
      <c r="V71" s="29" t="s">
        <v>41</v>
      </c>
      <c r="W71" s="29" t="s">
        <v>41</v>
      </c>
      <c r="X71" s="29" t="s">
        <v>41</v>
      </c>
      <c r="Y71" s="29" t="s">
        <v>41</v>
      </c>
      <c r="Z71" s="29" t="s">
        <v>41</v>
      </c>
      <c r="AA71" s="29" t="s">
        <v>41</v>
      </c>
      <c r="AB71" s="29" t="s">
        <v>41</v>
      </c>
      <c r="AC71" s="29" t="s">
        <v>42</v>
      </c>
      <c r="AD71" s="29" t="s">
        <v>42</v>
      </c>
      <c r="AE71" s="29" t="s">
        <v>42</v>
      </c>
      <c r="AF71" s="29" t="s">
        <v>42</v>
      </c>
      <c r="AG71" s="29" t="s">
        <v>42</v>
      </c>
      <c r="AH71" s="29" t="s">
        <v>42</v>
      </c>
      <c r="AI71" s="29" t="s">
        <v>42</v>
      </c>
      <c r="AJ71" s="29" t="s">
        <v>42</v>
      </c>
      <c r="AK71" s="29" t="s">
        <v>42</v>
      </c>
      <c r="AL71" s="29" t="s">
        <v>42</v>
      </c>
      <c r="AM71" s="17"/>
      <c r="AN71" s="17"/>
      <c r="AO71" s="29"/>
      <c r="AP71" s="29" t="s">
        <v>40</v>
      </c>
      <c r="AQ71" s="29" t="s">
        <v>40</v>
      </c>
      <c r="AR71" s="29" t="s">
        <v>40</v>
      </c>
      <c r="AS71" s="29" t="s">
        <v>40</v>
      </c>
      <c r="AT71" s="29" t="s">
        <v>40</v>
      </c>
      <c r="AU71" s="29" t="s">
        <v>40</v>
      </c>
      <c r="AV71" s="29" t="s">
        <v>40</v>
      </c>
      <c r="AW71" s="29" t="s">
        <v>40</v>
      </c>
      <c r="AX71" s="29" t="s">
        <v>40</v>
      </c>
      <c r="AY71" s="29" t="s">
        <v>40</v>
      </c>
      <c r="AZ71" s="29" t="s">
        <v>41</v>
      </c>
      <c r="BA71" s="29" t="s">
        <v>41</v>
      </c>
      <c r="BB71" s="29" t="s">
        <v>41</v>
      </c>
      <c r="BC71" s="29" t="s">
        <v>41</v>
      </c>
      <c r="BD71" s="29" t="s">
        <v>41</v>
      </c>
      <c r="BE71" s="29" t="s">
        <v>41</v>
      </c>
      <c r="BF71" s="29" t="s">
        <v>41</v>
      </c>
      <c r="BG71" s="29" t="s">
        <v>41</v>
      </c>
      <c r="BH71" s="29" t="s">
        <v>41</v>
      </c>
      <c r="BI71" s="29" t="s">
        <v>41</v>
      </c>
      <c r="BJ71" s="29" t="s">
        <v>42</v>
      </c>
      <c r="BK71" s="29" t="s">
        <v>42</v>
      </c>
      <c r="BL71" s="29" t="s">
        <v>42</v>
      </c>
      <c r="BM71" s="29" t="s">
        <v>42</v>
      </c>
      <c r="BN71" s="29" t="s">
        <v>42</v>
      </c>
      <c r="BO71" s="29" t="s">
        <v>42</v>
      </c>
      <c r="BP71" s="29" t="s">
        <v>42</v>
      </c>
      <c r="BQ71" s="29" t="s">
        <v>42</v>
      </c>
      <c r="BR71" s="29" t="s">
        <v>42</v>
      </c>
      <c r="BS71" s="29" t="s">
        <v>42</v>
      </c>
    </row>
    <row r="72" spans="1:71" s="16" customFormat="1" ht="45.75" thickBot="1" x14ac:dyDescent="0.3">
      <c r="A72" s="21" t="s">
        <v>4</v>
      </c>
      <c r="B72" s="22" t="s">
        <v>17</v>
      </c>
      <c r="C72" s="22" t="s">
        <v>5</v>
      </c>
      <c r="D72" s="6" t="s">
        <v>0</v>
      </c>
      <c r="E72" s="22" t="s">
        <v>7</v>
      </c>
      <c r="H72" s="28" t="s">
        <v>4</v>
      </c>
      <c r="I72" s="28" t="s">
        <v>43</v>
      </c>
      <c r="J72" s="28" t="s">
        <v>44</v>
      </c>
      <c r="K72" s="28" t="s">
        <v>57</v>
      </c>
      <c r="L72" s="28" t="s">
        <v>50</v>
      </c>
      <c r="M72" s="28" t="s">
        <v>47</v>
      </c>
      <c r="N72" s="28" t="s">
        <v>48</v>
      </c>
      <c r="O72" s="28" t="s">
        <v>46</v>
      </c>
      <c r="P72" s="28" t="s">
        <v>51</v>
      </c>
      <c r="Q72" s="28" t="s">
        <v>49</v>
      </c>
      <c r="R72" s="28" t="s">
        <v>45</v>
      </c>
      <c r="S72" s="28" t="s">
        <v>43</v>
      </c>
      <c r="T72" s="28" t="s">
        <v>44</v>
      </c>
      <c r="U72" s="28" t="s">
        <v>57</v>
      </c>
      <c r="V72" s="28" t="s">
        <v>50</v>
      </c>
      <c r="W72" s="28" t="s">
        <v>47</v>
      </c>
      <c r="X72" s="28" t="s">
        <v>48</v>
      </c>
      <c r="Y72" s="28" t="s">
        <v>46</v>
      </c>
      <c r="Z72" s="28" t="s">
        <v>51</v>
      </c>
      <c r="AA72" s="28" t="s">
        <v>49</v>
      </c>
      <c r="AB72" s="28" t="s">
        <v>45</v>
      </c>
      <c r="AC72" s="28" t="s">
        <v>43</v>
      </c>
      <c r="AD72" s="28" t="s">
        <v>44</v>
      </c>
      <c r="AE72" s="28" t="s">
        <v>57</v>
      </c>
      <c r="AF72" s="28" t="s">
        <v>50</v>
      </c>
      <c r="AG72" s="28" t="s">
        <v>47</v>
      </c>
      <c r="AH72" s="28" t="s">
        <v>48</v>
      </c>
      <c r="AI72" s="28" t="s">
        <v>46</v>
      </c>
      <c r="AJ72" s="28" t="s">
        <v>51</v>
      </c>
      <c r="AK72" s="28" t="s">
        <v>49</v>
      </c>
      <c r="AL72" s="28" t="s">
        <v>45</v>
      </c>
      <c r="AM72" s="17"/>
      <c r="AN72" s="17"/>
      <c r="AO72" s="28" t="s">
        <v>4</v>
      </c>
      <c r="AP72" s="28" t="s">
        <v>43</v>
      </c>
      <c r="AQ72" s="28" t="s">
        <v>44</v>
      </c>
      <c r="AR72" s="28" t="s">
        <v>57</v>
      </c>
      <c r="AS72" s="28" t="s">
        <v>50</v>
      </c>
      <c r="AT72" s="28" t="s">
        <v>47</v>
      </c>
      <c r="AU72" s="28" t="s">
        <v>48</v>
      </c>
      <c r="AV72" s="28" t="s">
        <v>46</v>
      </c>
      <c r="AW72" s="28" t="s">
        <v>51</v>
      </c>
      <c r="AX72" s="28" t="s">
        <v>49</v>
      </c>
      <c r="AY72" s="28" t="s">
        <v>45</v>
      </c>
      <c r="AZ72" s="28" t="s">
        <v>43</v>
      </c>
      <c r="BA72" s="28" t="s">
        <v>44</v>
      </c>
      <c r="BB72" s="28" t="s">
        <v>57</v>
      </c>
      <c r="BC72" s="28" t="s">
        <v>50</v>
      </c>
      <c r="BD72" s="28" t="s">
        <v>47</v>
      </c>
      <c r="BE72" s="28" t="s">
        <v>48</v>
      </c>
      <c r="BF72" s="28" t="s">
        <v>46</v>
      </c>
      <c r="BG72" s="28" t="s">
        <v>51</v>
      </c>
      <c r="BH72" s="28" t="s">
        <v>49</v>
      </c>
      <c r="BI72" s="28" t="s">
        <v>45</v>
      </c>
      <c r="BJ72" s="28" t="s">
        <v>43</v>
      </c>
      <c r="BK72" s="28" t="s">
        <v>44</v>
      </c>
      <c r="BL72" s="28" t="s">
        <v>57</v>
      </c>
      <c r="BM72" s="28" t="s">
        <v>50</v>
      </c>
      <c r="BN72" s="28" t="s">
        <v>47</v>
      </c>
      <c r="BO72" s="28" t="s">
        <v>48</v>
      </c>
      <c r="BP72" s="28" t="s">
        <v>46</v>
      </c>
      <c r="BQ72" s="28" t="s">
        <v>51</v>
      </c>
      <c r="BR72" s="28" t="s">
        <v>49</v>
      </c>
      <c r="BS72" s="28" t="s">
        <v>45</v>
      </c>
    </row>
    <row r="73" spans="1:71" s="16" customFormat="1" x14ac:dyDescent="0.25">
      <c r="A73" s="23" t="s">
        <v>9</v>
      </c>
      <c r="B73" s="23">
        <f>IF($D$5="P",SUM(S73:U73),SUM(S73:AB73))</f>
        <v>101.17</v>
      </c>
      <c r="C73" s="23">
        <f>IF($D$5="P",SUM(I73:K73),SUM(I73:R73))</f>
        <v>360.01</v>
      </c>
      <c r="D73" s="23">
        <f>IF($D$5="P",$B$8*SUM(I73:K73)+$B$9*SUM(I91:K91),$B$8*SUM(I73:R73)+$B$9*SUM(I91:R91))</f>
        <v>135.95400000000001</v>
      </c>
      <c r="E73" s="31">
        <f t="shared" ref="E73:E86" si="13">D73*$B$5</f>
        <v>8472.6532800000004</v>
      </c>
      <c r="H73" s="27" t="s">
        <v>9</v>
      </c>
      <c r="I73" s="27">
        <f>'Stage 2_SMFL'!I73</f>
        <v>42.19</v>
      </c>
      <c r="J73" s="27">
        <f>'Stage 2_SMFL'!J73</f>
        <v>317.82</v>
      </c>
      <c r="K73" s="27">
        <f>'Stage 2_SMFL'!K73</f>
        <v>0</v>
      </c>
      <c r="L73" s="27">
        <f>'Stage 2_SMFL'!L73</f>
        <v>0</v>
      </c>
      <c r="M73" s="27">
        <f>'Stage 2_SMFL'!M73</f>
        <v>0</v>
      </c>
      <c r="N73" s="27">
        <f>'Stage 2_SMFL'!N73</f>
        <v>0</v>
      </c>
      <c r="O73" s="27">
        <f>'Stage 2_SMFL'!O73</f>
        <v>0</v>
      </c>
      <c r="P73" s="27">
        <f>'Stage 2_SMFL'!P73</f>
        <v>0</v>
      </c>
      <c r="Q73" s="27">
        <f>'Stage 2_SMFL'!Q73</f>
        <v>0</v>
      </c>
      <c r="R73" s="27">
        <f>'Stage 2_SMFL'!R73</f>
        <v>0</v>
      </c>
      <c r="S73" s="27">
        <f>'Stage 2_SMFL'!S73</f>
        <v>26.24</v>
      </c>
      <c r="T73" s="27">
        <f>'Stage 2_SMFL'!T73</f>
        <v>74.930000000000007</v>
      </c>
      <c r="U73" s="27">
        <f>'Stage 2_SMFL'!U73</f>
        <v>0</v>
      </c>
      <c r="V73" s="27">
        <f>'Stage 2_SMFL'!V73</f>
        <v>0</v>
      </c>
      <c r="W73" s="27">
        <f>'Stage 2_SMFL'!W73</f>
        <v>0</v>
      </c>
      <c r="X73" s="27">
        <f>'Stage 2_SMFL'!X73</f>
        <v>0</v>
      </c>
      <c r="Y73" s="27">
        <f>'Stage 2_SMFL'!Y73</f>
        <v>0</v>
      </c>
      <c r="Z73" s="27">
        <f>'Stage 2_SMFL'!Z73</f>
        <v>0</v>
      </c>
      <c r="AA73" s="27">
        <f>'Stage 2_SMFL'!AA73</f>
        <v>0</v>
      </c>
      <c r="AB73" s="27">
        <f>'Stage 2_SMFL'!AB73</f>
        <v>0</v>
      </c>
      <c r="AC73" s="27">
        <f>'Stage 2_SMFL'!AC73</f>
        <v>2</v>
      </c>
      <c r="AD73" s="27">
        <f>'Stage 2_SMFL'!AD73</f>
        <v>6</v>
      </c>
      <c r="AE73" s="27">
        <f>'Stage 2_SMFL'!AE73</f>
        <v>0</v>
      </c>
      <c r="AF73" s="27">
        <f>'Stage 2_SMFL'!AF73</f>
        <v>0</v>
      </c>
      <c r="AG73" s="27">
        <f>'Stage 2_SMFL'!AG73</f>
        <v>0</v>
      </c>
      <c r="AH73" s="27">
        <f>'Stage 2_SMFL'!AH73</f>
        <v>0</v>
      </c>
      <c r="AI73" s="27">
        <f>'Stage 2_SMFL'!AI73</f>
        <v>0</v>
      </c>
      <c r="AJ73" s="27">
        <f>'Stage 2_SMFL'!AJ73</f>
        <v>0</v>
      </c>
      <c r="AK73" s="27">
        <f>'Stage 2_SMFL'!AK73</f>
        <v>0</v>
      </c>
      <c r="AL73" s="27">
        <f>'Stage 2_SMFL'!AL73</f>
        <v>0</v>
      </c>
      <c r="AM73" s="17"/>
      <c r="AN73" s="17"/>
      <c r="AO73" s="27" t="s">
        <v>9</v>
      </c>
      <c r="AP73" s="27">
        <f>'Stage 2_SMFL'!AP73</f>
        <v>42.19</v>
      </c>
      <c r="AQ73" s="27">
        <f>'Stage 2_SMFL'!AQ73</f>
        <v>317.82</v>
      </c>
      <c r="AR73" s="27">
        <f>'Stage 2_SMFL'!AR73</f>
        <v>0</v>
      </c>
      <c r="AS73" s="27">
        <f>'Stage 2_SMFL'!AS73</f>
        <v>0</v>
      </c>
      <c r="AT73" s="27">
        <f>'Stage 2_SMFL'!AT73</f>
        <v>0</v>
      </c>
      <c r="AU73" s="27">
        <f>'Stage 2_SMFL'!AU73</f>
        <v>0</v>
      </c>
      <c r="AV73" s="27">
        <f>'Stage 2_SMFL'!AV73</f>
        <v>0</v>
      </c>
      <c r="AW73" s="27">
        <f>'Stage 2_SMFL'!AW73</f>
        <v>0</v>
      </c>
      <c r="AX73" s="27">
        <f>'Stage 2_SMFL'!AX73</f>
        <v>0</v>
      </c>
      <c r="AY73" s="27">
        <f>'Stage 2_SMFL'!AY73</f>
        <v>0</v>
      </c>
      <c r="AZ73" s="27">
        <f>'Stage 2_SMFL'!AZ73</f>
        <v>26.24</v>
      </c>
      <c r="BA73" s="27">
        <f>'Stage 2_SMFL'!BA73</f>
        <v>74.930000000000007</v>
      </c>
      <c r="BB73" s="27">
        <f>'Stage 2_SMFL'!BB73</f>
        <v>0</v>
      </c>
      <c r="BC73" s="27">
        <f>'Stage 2_SMFL'!BC73</f>
        <v>0</v>
      </c>
      <c r="BD73" s="27">
        <f>'Stage 2_SMFL'!BD73</f>
        <v>0</v>
      </c>
      <c r="BE73" s="27">
        <f>'Stage 2_SMFL'!BE73</f>
        <v>0</v>
      </c>
      <c r="BF73" s="27">
        <f>'Stage 2_SMFL'!BF73</f>
        <v>0</v>
      </c>
      <c r="BG73" s="27">
        <f>'Stage 2_SMFL'!BG73</f>
        <v>0</v>
      </c>
      <c r="BH73" s="27">
        <f>'Stage 2_SMFL'!BH73</f>
        <v>0</v>
      </c>
      <c r="BI73" s="27">
        <f>'Stage 2_SMFL'!BI73</f>
        <v>0</v>
      </c>
      <c r="BJ73" s="27">
        <f>'Stage 2_SMFL'!BJ73</f>
        <v>2</v>
      </c>
      <c r="BK73" s="27">
        <f>'Stage 2_SMFL'!BK73</f>
        <v>6</v>
      </c>
      <c r="BL73" s="27">
        <f>'Stage 2_SMFL'!BL73</f>
        <v>0</v>
      </c>
      <c r="BM73" s="27">
        <f>'Stage 2_SMFL'!BM73</f>
        <v>0</v>
      </c>
      <c r="BN73" s="27">
        <f>'Stage 2_SMFL'!BN73</f>
        <v>0</v>
      </c>
      <c r="BO73" s="27">
        <f>'Stage 2_SMFL'!BO73</f>
        <v>0</v>
      </c>
      <c r="BP73" s="27">
        <f>'Stage 2_SMFL'!BP73</f>
        <v>0</v>
      </c>
      <c r="BQ73" s="27">
        <f>'Stage 2_SMFL'!BQ73</f>
        <v>0</v>
      </c>
      <c r="BR73" s="27">
        <f>'Stage 2_SMFL'!BR73</f>
        <v>0</v>
      </c>
      <c r="BS73" s="27">
        <f>'Stage 2_SMFL'!BS73</f>
        <v>0</v>
      </c>
    </row>
    <row r="74" spans="1:71" s="16" customFormat="1" x14ac:dyDescent="0.25">
      <c r="A74" s="23" t="s">
        <v>10</v>
      </c>
      <c r="B74" s="23">
        <f t="shared" ref="B74:B86" si="14">IF($D$5="P",SUM(S74:U74),SUM(S74:AB74))</f>
        <v>115.89</v>
      </c>
      <c r="C74" s="23">
        <f t="shared" ref="C74:C86" si="15">IF($D$5="P",SUM(I74:K74),SUM(I74:R74))</f>
        <v>434.75</v>
      </c>
      <c r="D74" s="23">
        <f t="shared" ref="D74:D86" si="16">IF($D$5="P",$B$8*SUM(I74:K74)+$B$9*SUM(I92:K92),$B$8*SUM(I74:R74)+$B$9*SUM(I92:R92))</f>
        <v>138.27199999999999</v>
      </c>
      <c r="E74" s="31">
        <f t="shared" si="13"/>
        <v>8617.1110399999998</v>
      </c>
      <c r="H74" s="29" t="s">
        <v>10</v>
      </c>
      <c r="I74" s="27">
        <f>'Stage 2_SMFL'!I74</f>
        <v>275.91000000000003</v>
      </c>
      <c r="J74" s="27">
        <f>'Stage 2_SMFL'!J74</f>
        <v>158.84</v>
      </c>
      <c r="K74" s="27">
        <f>'Stage 2_SMFL'!K74</f>
        <v>0</v>
      </c>
      <c r="L74" s="27">
        <f>'Stage 2_SMFL'!L74</f>
        <v>0</v>
      </c>
      <c r="M74" s="27">
        <f>'Stage 2_SMFL'!M74</f>
        <v>0</v>
      </c>
      <c r="N74" s="27">
        <f>'Stage 2_SMFL'!N74</f>
        <v>0</v>
      </c>
      <c r="O74" s="27">
        <f>'Stage 2_SMFL'!O74</f>
        <v>0</v>
      </c>
      <c r="P74" s="27">
        <f>'Stage 2_SMFL'!P74</f>
        <v>0</v>
      </c>
      <c r="Q74" s="27">
        <f>'Stage 2_SMFL'!Q74</f>
        <v>0</v>
      </c>
      <c r="R74" s="27">
        <f>'Stage 2_SMFL'!R74</f>
        <v>0</v>
      </c>
      <c r="S74" s="27">
        <f>'Stage 2_SMFL'!S74</f>
        <v>69.53</v>
      </c>
      <c r="T74" s="27">
        <f>'Stage 2_SMFL'!T74</f>
        <v>46.36</v>
      </c>
      <c r="U74" s="27">
        <f>'Stage 2_SMFL'!U74</f>
        <v>0</v>
      </c>
      <c r="V74" s="27">
        <f>'Stage 2_SMFL'!V74</f>
        <v>0</v>
      </c>
      <c r="W74" s="27">
        <f>'Stage 2_SMFL'!W74</f>
        <v>0</v>
      </c>
      <c r="X74" s="27">
        <f>'Stage 2_SMFL'!X74</f>
        <v>0</v>
      </c>
      <c r="Y74" s="27">
        <f>'Stage 2_SMFL'!Y74</f>
        <v>0</v>
      </c>
      <c r="Z74" s="27">
        <f>'Stage 2_SMFL'!Z74</f>
        <v>0</v>
      </c>
      <c r="AA74" s="27">
        <f>'Stage 2_SMFL'!AA74</f>
        <v>0</v>
      </c>
      <c r="AB74" s="27">
        <f>'Stage 2_SMFL'!AB74</f>
        <v>0</v>
      </c>
      <c r="AC74" s="27">
        <f>'Stage 2_SMFL'!AC74</f>
        <v>5</v>
      </c>
      <c r="AD74" s="27">
        <f>'Stage 2_SMFL'!AD74</f>
        <v>5</v>
      </c>
      <c r="AE74" s="27">
        <f>'Stage 2_SMFL'!AE74</f>
        <v>0</v>
      </c>
      <c r="AF74" s="27">
        <f>'Stage 2_SMFL'!AF74</f>
        <v>0</v>
      </c>
      <c r="AG74" s="27">
        <f>'Stage 2_SMFL'!AG74</f>
        <v>0</v>
      </c>
      <c r="AH74" s="27">
        <f>'Stage 2_SMFL'!AH74</f>
        <v>0</v>
      </c>
      <c r="AI74" s="27">
        <f>'Stage 2_SMFL'!AI74</f>
        <v>0</v>
      </c>
      <c r="AJ74" s="27">
        <f>'Stage 2_SMFL'!AJ74</f>
        <v>0</v>
      </c>
      <c r="AK74" s="27">
        <f>'Stage 2_SMFL'!AK74</f>
        <v>0</v>
      </c>
      <c r="AL74" s="27">
        <f>'Stage 2_SMFL'!AL74</f>
        <v>0</v>
      </c>
      <c r="AM74" s="17"/>
      <c r="AN74" s="17"/>
      <c r="AO74" s="29" t="s">
        <v>10</v>
      </c>
      <c r="AP74" s="27">
        <f>'Stage 2_SMFL'!AP74</f>
        <v>275.91000000000003</v>
      </c>
      <c r="AQ74" s="27">
        <f>'Stage 2_SMFL'!AQ74</f>
        <v>158.84</v>
      </c>
      <c r="AR74" s="27">
        <f>'Stage 2_SMFL'!AR74</f>
        <v>0</v>
      </c>
      <c r="AS74" s="27">
        <f>'Stage 2_SMFL'!AS74</f>
        <v>0</v>
      </c>
      <c r="AT74" s="27">
        <f>'Stage 2_SMFL'!AT74</f>
        <v>0</v>
      </c>
      <c r="AU74" s="27">
        <f>'Stage 2_SMFL'!AU74</f>
        <v>0</v>
      </c>
      <c r="AV74" s="27">
        <f>'Stage 2_SMFL'!AV74</f>
        <v>0</v>
      </c>
      <c r="AW74" s="27">
        <f>'Stage 2_SMFL'!AW74</f>
        <v>0</v>
      </c>
      <c r="AX74" s="27">
        <f>'Stage 2_SMFL'!AX74</f>
        <v>0</v>
      </c>
      <c r="AY74" s="27">
        <f>'Stage 2_SMFL'!AY74</f>
        <v>0</v>
      </c>
      <c r="AZ74" s="27">
        <f>'Stage 2_SMFL'!AZ74</f>
        <v>69.53</v>
      </c>
      <c r="BA74" s="27">
        <f>'Stage 2_SMFL'!BA74</f>
        <v>46.36</v>
      </c>
      <c r="BB74" s="27">
        <f>'Stage 2_SMFL'!BB74</f>
        <v>0</v>
      </c>
      <c r="BC74" s="27">
        <f>'Stage 2_SMFL'!BC74</f>
        <v>0</v>
      </c>
      <c r="BD74" s="27">
        <f>'Stage 2_SMFL'!BD74</f>
        <v>0</v>
      </c>
      <c r="BE74" s="27">
        <f>'Stage 2_SMFL'!BE74</f>
        <v>0</v>
      </c>
      <c r="BF74" s="27">
        <f>'Stage 2_SMFL'!BF74</f>
        <v>0</v>
      </c>
      <c r="BG74" s="27">
        <f>'Stage 2_SMFL'!BG74</f>
        <v>0</v>
      </c>
      <c r="BH74" s="27">
        <f>'Stage 2_SMFL'!BH74</f>
        <v>0</v>
      </c>
      <c r="BI74" s="27">
        <f>'Stage 2_SMFL'!BI74</f>
        <v>0</v>
      </c>
      <c r="BJ74" s="27">
        <f>'Stage 2_SMFL'!BJ74</f>
        <v>5</v>
      </c>
      <c r="BK74" s="27">
        <f>'Stage 2_SMFL'!BK74</f>
        <v>5</v>
      </c>
      <c r="BL74" s="27">
        <f>'Stage 2_SMFL'!BL74</f>
        <v>0</v>
      </c>
      <c r="BM74" s="27">
        <f>'Stage 2_SMFL'!BM74</f>
        <v>0</v>
      </c>
      <c r="BN74" s="27">
        <f>'Stage 2_SMFL'!BN74</f>
        <v>0</v>
      </c>
      <c r="BO74" s="27">
        <f>'Stage 2_SMFL'!BO74</f>
        <v>0</v>
      </c>
      <c r="BP74" s="27">
        <f>'Stage 2_SMFL'!BP74</f>
        <v>0</v>
      </c>
      <c r="BQ74" s="27">
        <f>'Stage 2_SMFL'!BQ74</f>
        <v>0</v>
      </c>
      <c r="BR74" s="27">
        <f>'Stage 2_SMFL'!BR74</f>
        <v>0</v>
      </c>
      <c r="BS74" s="27">
        <f>'Stage 2_SMFL'!BS74</f>
        <v>0</v>
      </c>
    </row>
    <row r="75" spans="1:71" s="16" customFormat="1" x14ac:dyDescent="0.25">
      <c r="A75" s="23" t="s">
        <v>11</v>
      </c>
      <c r="B75" s="23">
        <f t="shared" si="14"/>
        <v>1.5</v>
      </c>
      <c r="C75" s="23">
        <f t="shared" si="15"/>
        <v>1.5</v>
      </c>
      <c r="D75" s="23">
        <f t="shared" si="16"/>
        <v>0.44999999999999996</v>
      </c>
      <c r="E75" s="31">
        <f t="shared" si="13"/>
        <v>28.043999999999997</v>
      </c>
      <c r="H75" s="29" t="s">
        <v>11</v>
      </c>
      <c r="I75" s="27">
        <f>'Stage 2_SMFL'!I75</f>
        <v>0</v>
      </c>
      <c r="J75" s="27">
        <f>'Stage 2_SMFL'!J75</f>
        <v>1.5</v>
      </c>
      <c r="K75" s="27">
        <f>'Stage 2_SMFL'!K75</f>
        <v>0</v>
      </c>
      <c r="L75" s="27">
        <f>'Stage 2_SMFL'!L75</f>
        <v>0</v>
      </c>
      <c r="M75" s="27">
        <f>'Stage 2_SMFL'!M75</f>
        <v>0</v>
      </c>
      <c r="N75" s="27">
        <f>'Stage 2_SMFL'!N75</f>
        <v>0</v>
      </c>
      <c r="O75" s="27">
        <f>'Stage 2_SMFL'!O75</f>
        <v>0</v>
      </c>
      <c r="P75" s="27">
        <f>'Stage 2_SMFL'!P75</f>
        <v>0</v>
      </c>
      <c r="Q75" s="27">
        <f>'Stage 2_SMFL'!Q75</f>
        <v>0</v>
      </c>
      <c r="R75" s="27">
        <f>'Stage 2_SMFL'!R75</f>
        <v>0</v>
      </c>
      <c r="S75" s="27">
        <f>'Stage 2_SMFL'!S75</f>
        <v>0</v>
      </c>
      <c r="T75" s="27">
        <f>'Stage 2_SMFL'!T75</f>
        <v>1.5</v>
      </c>
      <c r="U75" s="27">
        <f>'Stage 2_SMFL'!U75</f>
        <v>0</v>
      </c>
      <c r="V75" s="27">
        <f>'Stage 2_SMFL'!V75</f>
        <v>0</v>
      </c>
      <c r="W75" s="27">
        <f>'Stage 2_SMFL'!W75</f>
        <v>0</v>
      </c>
      <c r="X75" s="27">
        <f>'Stage 2_SMFL'!X75</f>
        <v>0</v>
      </c>
      <c r="Y75" s="27">
        <f>'Stage 2_SMFL'!Y75</f>
        <v>0</v>
      </c>
      <c r="Z75" s="27">
        <f>'Stage 2_SMFL'!Z75</f>
        <v>0</v>
      </c>
      <c r="AA75" s="27">
        <f>'Stage 2_SMFL'!AA75</f>
        <v>0</v>
      </c>
      <c r="AB75" s="27">
        <f>'Stage 2_SMFL'!AB75</f>
        <v>0</v>
      </c>
      <c r="AC75" s="27">
        <f>'Stage 2_SMFL'!AC75</f>
        <v>0</v>
      </c>
      <c r="AD75" s="27">
        <f>'Stage 2_SMFL'!AD75</f>
        <v>1</v>
      </c>
      <c r="AE75" s="27">
        <f>'Stage 2_SMFL'!AE75</f>
        <v>0</v>
      </c>
      <c r="AF75" s="27">
        <f>'Stage 2_SMFL'!AF75</f>
        <v>0</v>
      </c>
      <c r="AG75" s="27">
        <f>'Stage 2_SMFL'!AG75</f>
        <v>0</v>
      </c>
      <c r="AH75" s="27">
        <f>'Stage 2_SMFL'!AH75</f>
        <v>0</v>
      </c>
      <c r="AI75" s="27">
        <f>'Stage 2_SMFL'!AI75</f>
        <v>0</v>
      </c>
      <c r="AJ75" s="27">
        <f>'Stage 2_SMFL'!AJ75</f>
        <v>0</v>
      </c>
      <c r="AK75" s="27">
        <f>'Stage 2_SMFL'!AK75</f>
        <v>0</v>
      </c>
      <c r="AL75" s="27">
        <f>'Stage 2_SMFL'!AL75</f>
        <v>0</v>
      </c>
      <c r="AM75" s="17"/>
      <c r="AN75" s="17"/>
      <c r="AO75" s="29" t="s">
        <v>11</v>
      </c>
      <c r="AP75" s="27">
        <f>'Stage 2_SMFL'!AP75</f>
        <v>320.18</v>
      </c>
      <c r="AQ75" s="27">
        <f>'Stage 2_SMFL'!AQ75</f>
        <v>212.78</v>
      </c>
      <c r="AR75" s="27">
        <f>'Stage 2_SMFL'!AR75</f>
        <v>0</v>
      </c>
      <c r="AS75" s="27">
        <f>'Stage 2_SMFL'!AS75</f>
        <v>0</v>
      </c>
      <c r="AT75" s="27">
        <f>'Stage 2_SMFL'!AT75</f>
        <v>0</v>
      </c>
      <c r="AU75" s="27">
        <f>'Stage 2_SMFL'!AU75</f>
        <v>3.54</v>
      </c>
      <c r="AV75" s="27">
        <f>'Stage 2_SMFL'!AV75</f>
        <v>0</v>
      </c>
      <c r="AW75" s="27">
        <f>'Stage 2_SMFL'!AW75</f>
        <v>0</v>
      </c>
      <c r="AX75" s="27">
        <f>'Stage 2_SMFL'!AX75</f>
        <v>0</v>
      </c>
      <c r="AY75" s="27">
        <f>'Stage 2_SMFL'!AY75</f>
        <v>0</v>
      </c>
      <c r="AZ75" s="27">
        <f>'Stage 2_SMFL'!AZ75</f>
        <v>96.3</v>
      </c>
      <c r="BA75" s="27">
        <f>'Stage 2_SMFL'!BA75</f>
        <v>52.26</v>
      </c>
      <c r="BB75" s="27">
        <f>'Stage 2_SMFL'!BB75</f>
        <v>0</v>
      </c>
      <c r="BC75" s="27">
        <f>'Stage 2_SMFL'!BC75</f>
        <v>0</v>
      </c>
      <c r="BD75" s="27">
        <f>'Stage 2_SMFL'!BD75</f>
        <v>0</v>
      </c>
      <c r="BE75" s="27">
        <f>'Stage 2_SMFL'!BE75</f>
        <v>3.54</v>
      </c>
      <c r="BF75" s="27">
        <f>'Stage 2_SMFL'!BF75</f>
        <v>0</v>
      </c>
      <c r="BG75" s="27">
        <f>'Stage 2_SMFL'!BG75</f>
        <v>0</v>
      </c>
      <c r="BH75" s="27">
        <f>'Stage 2_SMFL'!BH75</f>
        <v>0</v>
      </c>
      <c r="BI75" s="27">
        <f>'Stage 2_SMFL'!BI75</f>
        <v>0</v>
      </c>
      <c r="BJ75" s="27">
        <f>'Stage 2_SMFL'!BJ75</f>
        <v>6</v>
      </c>
      <c r="BK75" s="27">
        <f>'Stage 2_SMFL'!BK75</f>
        <v>6</v>
      </c>
      <c r="BL75" s="27">
        <f>'Stage 2_SMFL'!BL75</f>
        <v>0</v>
      </c>
      <c r="BM75" s="27">
        <f>'Stage 2_SMFL'!BM75</f>
        <v>0</v>
      </c>
      <c r="BN75" s="27">
        <f>'Stage 2_SMFL'!BN75</f>
        <v>0</v>
      </c>
      <c r="BO75" s="27">
        <f>'Stage 2_SMFL'!BO75</f>
        <v>1</v>
      </c>
      <c r="BP75" s="27">
        <f>'Stage 2_SMFL'!BP75</f>
        <v>0</v>
      </c>
      <c r="BQ75" s="27">
        <f>'Stage 2_SMFL'!BQ75</f>
        <v>0</v>
      </c>
      <c r="BR75" s="27">
        <f>'Stage 2_SMFL'!BR75</f>
        <v>0</v>
      </c>
      <c r="BS75" s="27">
        <f>'Stage 2_SMFL'!BS75</f>
        <v>0</v>
      </c>
    </row>
    <row r="76" spans="1:71" s="16" customFormat="1" x14ac:dyDescent="0.25">
      <c r="A76" s="23" t="s">
        <v>12</v>
      </c>
      <c r="B76" s="23">
        <f t="shared" si="14"/>
        <v>0</v>
      </c>
      <c r="C76" s="23">
        <f t="shared" si="15"/>
        <v>0</v>
      </c>
      <c r="D76" s="23">
        <f t="shared" si="16"/>
        <v>0</v>
      </c>
      <c r="E76" s="31">
        <f t="shared" si="13"/>
        <v>0</v>
      </c>
      <c r="F76" s="16">
        <v>70.319999999999993</v>
      </c>
      <c r="H76" s="29" t="s">
        <v>12</v>
      </c>
      <c r="I76" s="29">
        <v>0</v>
      </c>
      <c r="J76" s="29">
        <v>0</v>
      </c>
      <c r="K76" s="29">
        <v>0</v>
      </c>
      <c r="L76" s="29">
        <v>0</v>
      </c>
      <c r="M76" s="29">
        <v>0</v>
      </c>
      <c r="N76" s="29">
        <v>0</v>
      </c>
      <c r="O76" s="29">
        <v>0</v>
      </c>
      <c r="P76" s="29">
        <v>0</v>
      </c>
      <c r="Q76" s="29">
        <v>0</v>
      </c>
      <c r="R76" s="29">
        <v>0</v>
      </c>
      <c r="S76" s="29">
        <v>0</v>
      </c>
      <c r="T76" s="29">
        <v>0</v>
      </c>
      <c r="U76" s="29">
        <v>0</v>
      </c>
      <c r="V76" s="29">
        <v>0</v>
      </c>
      <c r="W76" s="29">
        <v>0</v>
      </c>
      <c r="X76" s="29">
        <v>0</v>
      </c>
      <c r="Y76" s="29">
        <v>0</v>
      </c>
      <c r="Z76" s="29">
        <v>0</v>
      </c>
      <c r="AA76" s="29">
        <v>0</v>
      </c>
      <c r="AB76" s="29">
        <v>0</v>
      </c>
      <c r="AC76" s="29">
        <v>0</v>
      </c>
      <c r="AD76" s="29">
        <v>0</v>
      </c>
      <c r="AE76" s="29">
        <v>0</v>
      </c>
      <c r="AF76" s="29">
        <v>0</v>
      </c>
      <c r="AG76" s="29">
        <v>0</v>
      </c>
      <c r="AH76" s="29">
        <v>0</v>
      </c>
      <c r="AI76" s="29">
        <v>0</v>
      </c>
      <c r="AJ76" s="29">
        <v>0</v>
      </c>
      <c r="AK76" s="29">
        <v>0</v>
      </c>
      <c r="AL76" s="29">
        <v>0</v>
      </c>
      <c r="AM76" s="17"/>
      <c r="AN76" s="17"/>
      <c r="AO76" s="29" t="s">
        <v>12</v>
      </c>
      <c r="AP76" s="29">
        <v>0</v>
      </c>
      <c r="AQ76" s="29">
        <v>0</v>
      </c>
      <c r="AR76" s="29">
        <v>0</v>
      </c>
      <c r="AS76" s="29">
        <v>0</v>
      </c>
      <c r="AT76" s="29">
        <v>0</v>
      </c>
      <c r="AU76" s="29">
        <v>1.66</v>
      </c>
      <c r="AV76" s="29">
        <v>0</v>
      </c>
      <c r="AW76" s="29">
        <v>0</v>
      </c>
      <c r="AX76" s="29">
        <v>0</v>
      </c>
      <c r="AY76" s="29">
        <v>0</v>
      </c>
      <c r="AZ76" s="29">
        <v>0</v>
      </c>
      <c r="BA76" s="29">
        <v>0</v>
      </c>
      <c r="BB76" s="29">
        <v>0</v>
      </c>
      <c r="BC76" s="29">
        <v>0</v>
      </c>
      <c r="BD76" s="29">
        <v>0</v>
      </c>
      <c r="BE76" s="29">
        <v>1.66</v>
      </c>
      <c r="BF76" s="29">
        <v>0</v>
      </c>
      <c r="BG76" s="29">
        <v>0</v>
      </c>
      <c r="BH76" s="29">
        <v>0</v>
      </c>
      <c r="BI76" s="29">
        <v>0</v>
      </c>
      <c r="BJ76" s="29">
        <v>0</v>
      </c>
      <c r="BK76" s="29">
        <v>0</v>
      </c>
      <c r="BL76" s="29">
        <v>0</v>
      </c>
      <c r="BM76" s="29">
        <v>0</v>
      </c>
      <c r="BN76" s="29">
        <v>0</v>
      </c>
      <c r="BO76" s="29">
        <v>1</v>
      </c>
      <c r="BP76" s="29">
        <v>0</v>
      </c>
      <c r="BQ76" s="29">
        <v>0</v>
      </c>
      <c r="BR76" s="29">
        <v>0</v>
      </c>
      <c r="BS76" s="29">
        <v>0</v>
      </c>
    </row>
    <row r="77" spans="1:71" s="16" customFormat="1" x14ac:dyDescent="0.25">
      <c r="A77" s="23" t="s">
        <v>13</v>
      </c>
      <c r="B77" s="23">
        <f t="shared" si="14"/>
        <v>0</v>
      </c>
      <c r="C77" s="23">
        <f t="shared" si="15"/>
        <v>0</v>
      </c>
      <c r="D77" s="23">
        <f t="shared" si="16"/>
        <v>0</v>
      </c>
      <c r="E77" s="31">
        <f t="shared" si="13"/>
        <v>0</v>
      </c>
      <c r="F77" s="16">
        <v>97.45</v>
      </c>
      <c r="H77" s="29" t="s">
        <v>13</v>
      </c>
      <c r="I77" s="29">
        <v>0</v>
      </c>
      <c r="J77" s="29">
        <v>0</v>
      </c>
      <c r="K77" s="29">
        <v>0</v>
      </c>
      <c r="L77" s="29">
        <v>0</v>
      </c>
      <c r="M77" s="29">
        <v>0</v>
      </c>
      <c r="N77" s="29">
        <v>0</v>
      </c>
      <c r="O77" s="29">
        <v>0</v>
      </c>
      <c r="P77" s="29">
        <v>0</v>
      </c>
      <c r="Q77" s="29">
        <v>0</v>
      </c>
      <c r="R77" s="29">
        <v>0</v>
      </c>
      <c r="S77" s="29">
        <v>0</v>
      </c>
      <c r="T77" s="29">
        <v>0</v>
      </c>
      <c r="U77" s="29">
        <v>0</v>
      </c>
      <c r="V77" s="29">
        <v>0</v>
      </c>
      <c r="W77" s="29">
        <v>0</v>
      </c>
      <c r="X77" s="29">
        <v>0</v>
      </c>
      <c r="Y77" s="29">
        <v>0</v>
      </c>
      <c r="Z77" s="29">
        <v>0</v>
      </c>
      <c r="AA77" s="29">
        <v>0</v>
      </c>
      <c r="AB77" s="29">
        <v>0</v>
      </c>
      <c r="AC77" s="29">
        <v>0</v>
      </c>
      <c r="AD77" s="29">
        <v>0</v>
      </c>
      <c r="AE77" s="29">
        <v>0</v>
      </c>
      <c r="AF77" s="29">
        <v>0</v>
      </c>
      <c r="AG77" s="29">
        <v>0</v>
      </c>
      <c r="AH77" s="29">
        <v>0</v>
      </c>
      <c r="AI77" s="29">
        <v>0</v>
      </c>
      <c r="AJ77" s="29">
        <v>0</v>
      </c>
      <c r="AK77" s="29">
        <v>0</v>
      </c>
      <c r="AL77" s="29">
        <v>0</v>
      </c>
      <c r="AM77" s="17"/>
      <c r="AN77" s="17"/>
      <c r="AO77" s="29" t="s">
        <v>13</v>
      </c>
      <c r="AP77" s="29">
        <v>0</v>
      </c>
      <c r="AQ77" s="29">
        <v>0</v>
      </c>
      <c r="AR77" s="29">
        <v>0</v>
      </c>
      <c r="AS77" s="29">
        <v>0</v>
      </c>
      <c r="AT77" s="29">
        <v>0</v>
      </c>
      <c r="AU77" s="29">
        <v>4.3</v>
      </c>
      <c r="AV77" s="29">
        <v>0</v>
      </c>
      <c r="AW77" s="29">
        <v>0</v>
      </c>
      <c r="AX77" s="29">
        <v>0</v>
      </c>
      <c r="AY77" s="29">
        <v>0</v>
      </c>
      <c r="AZ77" s="29">
        <v>0</v>
      </c>
      <c r="BA77" s="29">
        <v>0</v>
      </c>
      <c r="BB77" s="29">
        <v>0</v>
      </c>
      <c r="BC77" s="29">
        <v>0</v>
      </c>
      <c r="BD77" s="29">
        <v>0</v>
      </c>
      <c r="BE77" s="29">
        <v>4.3</v>
      </c>
      <c r="BF77" s="29">
        <v>0</v>
      </c>
      <c r="BG77" s="29">
        <v>0</v>
      </c>
      <c r="BH77" s="29">
        <v>0</v>
      </c>
      <c r="BI77" s="29">
        <v>0</v>
      </c>
      <c r="BJ77" s="29">
        <v>0</v>
      </c>
      <c r="BK77" s="29">
        <v>0</v>
      </c>
      <c r="BL77" s="29">
        <v>0</v>
      </c>
      <c r="BM77" s="29">
        <v>0</v>
      </c>
      <c r="BN77" s="29">
        <v>0</v>
      </c>
      <c r="BO77" s="29">
        <v>1</v>
      </c>
      <c r="BP77" s="29">
        <v>0</v>
      </c>
      <c r="BQ77" s="29">
        <v>0</v>
      </c>
      <c r="BR77" s="29">
        <v>0</v>
      </c>
      <c r="BS77" s="29">
        <v>0</v>
      </c>
    </row>
    <row r="78" spans="1:71" s="16" customFormat="1" x14ac:dyDescent="0.25">
      <c r="A78" s="23" t="s">
        <v>52</v>
      </c>
      <c r="B78" s="23">
        <f t="shared" si="14"/>
        <v>0</v>
      </c>
      <c r="C78" s="23">
        <f t="shared" si="15"/>
        <v>0</v>
      </c>
      <c r="D78" s="23">
        <f t="shared" si="16"/>
        <v>0</v>
      </c>
      <c r="E78" s="31">
        <f t="shared" si="13"/>
        <v>0</v>
      </c>
      <c r="H78" s="29" t="s">
        <v>52</v>
      </c>
      <c r="I78" s="29">
        <v>0</v>
      </c>
      <c r="J78" s="29">
        <v>0</v>
      </c>
      <c r="K78" s="29">
        <v>0</v>
      </c>
      <c r="L78" s="29">
        <v>0</v>
      </c>
      <c r="M78" s="29">
        <v>0</v>
      </c>
      <c r="N78" s="29">
        <v>0</v>
      </c>
      <c r="O78" s="29">
        <v>0</v>
      </c>
      <c r="P78" s="29">
        <v>0</v>
      </c>
      <c r="Q78" s="29">
        <v>0</v>
      </c>
      <c r="R78" s="29">
        <v>0</v>
      </c>
      <c r="S78" s="29">
        <v>0</v>
      </c>
      <c r="T78" s="29">
        <v>0</v>
      </c>
      <c r="U78" s="29">
        <v>0</v>
      </c>
      <c r="V78" s="29">
        <v>0</v>
      </c>
      <c r="W78" s="29">
        <v>0</v>
      </c>
      <c r="X78" s="29">
        <v>0</v>
      </c>
      <c r="Y78" s="29">
        <v>0</v>
      </c>
      <c r="Z78" s="29">
        <v>0</v>
      </c>
      <c r="AA78" s="29">
        <v>0</v>
      </c>
      <c r="AB78" s="29">
        <v>0</v>
      </c>
      <c r="AC78" s="29">
        <v>0</v>
      </c>
      <c r="AD78" s="29">
        <v>0</v>
      </c>
      <c r="AE78" s="29">
        <v>0</v>
      </c>
      <c r="AF78" s="29">
        <v>0</v>
      </c>
      <c r="AG78" s="29">
        <v>0</v>
      </c>
      <c r="AH78" s="29">
        <v>0</v>
      </c>
      <c r="AI78" s="29">
        <v>0</v>
      </c>
      <c r="AJ78" s="29">
        <v>0</v>
      </c>
      <c r="AK78" s="29">
        <v>0</v>
      </c>
      <c r="AL78" s="29">
        <v>0</v>
      </c>
      <c r="AM78" s="17"/>
      <c r="AN78" s="17"/>
      <c r="AO78" s="29" t="s">
        <v>52</v>
      </c>
      <c r="AP78" s="29">
        <v>0</v>
      </c>
      <c r="AQ78" s="29">
        <v>0</v>
      </c>
      <c r="AR78" s="29">
        <v>0</v>
      </c>
      <c r="AS78" s="29">
        <v>0</v>
      </c>
      <c r="AT78" s="29">
        <v>0</v>
      </c>
      <c r="AU78" s="29">
        <v>8.08</v>
      </c>
      <c r="AV78" s="29">
        <v>0</v>
      </c>
      <c r="AW78" s="29">
        <v>0</v>
      </c>
      <c r="AX78" s="29">
        <v>0</v>
      </c>
      <c r="AY78" s="29">
        <v>0</v>
      </c>
      <c r="AZ78" s="29">
        <v>0</v>
      </c>
      <c r="BA78" s="29">
        <v>0</v>
      </c>
      <c r="BB78" s="29">
        <v>0</v>
      </c>
      <c r="BC78" s="29">
        <v>0</v>
      </c>
      <c r="BD78" s="29">
        <v>0</v>
      </c>
      <c r="BE78" s="29">
        <v>8.08</v>
      </c>
      <c r="BF78" s="29">
        <v>0</v>
      </c>
      <c r="BG78" s="29">
        <v>0</v>
      </c>
      <c r="BH78" s="29">
        <v>0</v>
      </c>
      <c r="BI78" s="29">
        <v>0</v>
      </c>
      <c r="BJ78" s="29">
        <v>0</v>
      </c>
      <c r="BK78" s="29">
        <v>0</v>
      </c>
      <c r="BL78" s="29">
        <v>0</v>
      </c>
      <c r="BM78" s="29">
        <v>0</v>
      </c>
      <c r="BN78" s="29">
        <v>0</v>
      </c>
      <c r="BO78" s="29">
        <v>1</v>
      </c>
      <c r="BP78" s="29">
        <v>0</v>
      </c>
      <c r="BQ78" s="29">
        <v>0</v>
      </c>
      <c r="BR78" s="29">
        <v>0</v>
      </c>
      <c r="BS78" s="29">
        <v>0</v>
      </c>
    </row>
    <row r="79" spans="1:71" s="16" customFormat="1" x14ac:dyDescent="0.25">
      <c r="A79" s="23" t="s">
        <v>14</v>
      </c>
      <c r="B79" s="23">
        <f t="shared" si="14"/>
        <v>0</v>
      </c>
      <c r="C79" s="23">
        <f t="shared" si="15"/>
        <v>0</v>
      </c>
      <c r="D79" s="23">
        <f t="shared" si="16"/>
        <v>0</v>
      </c>
      <c r="E79" s="31">
        <f t="shared" si="13"/>
        <v>0</v>
      </c>
      <c r="H79" s="29" t="s">
        <v>14</v>
      </c>
      <c r="I79" s="29">
        <v>0</v>
      </c>
      <c r="J79" s="29">
        <v>0</v>
      </c>
      <c r="K79" s="29">
        <v>0</v>
      </c>
      <c r="L79" s="29">
        <v>0</v>
      </c>
      <c r="M79" s="29">
        <v>0</v>
      </c>
      <c r="N79" s="29">
        <v>0</v>
      </c>
      <c r="O79" s="29">
        <v>0</v>
      </c>
      <c r="P79" s="29">
        <v>0</v>
      </c>
      <c r="Q79" s="29">
        <v>0</v>
      </c>
      <c r="R79" s="29">
        <v>0</v>
      </c>
      <c r="S79" s="29">
        <v>0</v>
      </c>
      <c r="T79" s="29">
        <v>0</v>
      </c>
      <c r="U79" s="29">
        <v>0</v>
      </c>
      <c r="V79" s="29">
        <v>0</v>
      </c>
      <c r="W79" s="29">
        <v>0</v>
      </c>
      <c r="X79" s="29">
        <v>0</v>
      </c>
      <c r="Y79" s="29">
        <v>0</v>
      </c>
      <c r="Z79" s="29">
        <v>0</v>
      </c>
      <c r="AA79" s="29">
        <v>0</v>
      </c>
      <c r="AB79" s="29">
        <v>0</v>
      </c>
      <c r="AC79" s="29">
        <v>0</v>
      </c>
      <c r="AD79" s="29">
        <v>0</v>
      </c>
      <c r="AE79" s="29">
        <v>0</v>
      </c>
      <c r="AF79" s="29">
        <v>0</v>
      </c>
      <c r="AG79" s="29">
        <v>0</v>
      </c>
      <c r="AH79" s="29">
        <v>0</v>
      </c>
      <c r="AI79" s="29">
        <v>0</v>
      </c>
      <c r="AJ79" s="29">
        <v>0</v>
      </c>
      <c r="AK79" s="29">
        <v>0</v>
      </c>
      <c r="AL79" s="29">
        <v>0</v>
      </c>
      <c r="AM79" s="17"/>
      <c r="AN79" s="17"/>
      <c r="AO79" s="29" t="s">
        <v>14</v>
      </c>
      <c r="AP79" s="29">
        <v>0</v>
      </c>
      <c r="AQ79" s="29">
        <v>0</v>
      </c>
      <c r="AR79" s="29">
        <v>0</v>
      </c>
      <c r="AS79" s="29">
        <v>0</v>
      </c>
      <c r="AT79" s="29">
        <v>0</v>
      </c>
      <c r="AU79" s="29">
        <v>12.63</v>
      </c>
      <c r="AV79" s="29">
        <v>0</v>
      </c>
      <c r="AW79" s="29">
        <v>0</v>
      </c>
      <c r="AX79" s="29">
        <v>0</v>
      </c>
      <c r="AY79" s="29">
        <v>0</v>
      </c>
      <c r="AZ79" s="29">
        <v>0</v>
      </c>
      <c r="BA79" s="29">
        <v>0</v>
      </c>
      <c r="BB79" s="29">
        <v>0</v>
      </c>
      <c r="BC79" s="29">
        <v>0</v>
      </c>
      <c r="BD79" s="29">
        <v>0</v>
      </c>
      <c r="BE79" s="29">
        <v>12.63</v>
      </c>
      <c r="BF79" s="29">
        <v>0</v>
      </c>
      <c r="BG79" s="29">
        <v>0</v>
      </c>
      <c r="BH79" s="29">
        <v>0</v>
      </c>
      <c r="BI79" s="29">
        <v>0</v>
      </c>
      <c r="BJ79" s="29">
        <v>0</v>
      </c>
      <c r="BK79" s="29">
        <v>0</v>
      </c>
      <c r="BL79" s="29">
        <v>0</v>
      </c>
      <c r="BM79" s="29">
        <v>0</v>
      </c>
      <c r="BN79" s="29">
        <v>0</v>
      </c>
      <c r="BO79" s="29">
        <v>1</v>
      </c>
      <c r="BP79" s="29">
        <v>0</v>
      </c>
      <c r="BQ79" s="29">
        <v>0</v>
      </c>
      <c r="BR79" s="29">
        <v>0</v>
      </c>
      <c r="BS79" s="29">
        <v>0</v>
      </c>
    </row>
    <row r="80" spans="1:71" s="16" customFormat="1" x14ac:dyDescent="0.25">
      <c r="A80" s="23" t="s">
        <v>15</v>
      </c>
      <c r="B80" s="23">
        <f t="shared" si="14"/>
        <v>0</v>
      </c>
      <c r="C80" s="23">
        <f t="shared" si="15"/>
        <v>0</v>
      </c>
      <c r="D80" s="23">
        <f t="shared" si="16"/>
        <v>0</v>
      </c>
      <c r="E80" s="31">
        <f t="shared" si="13"/>
        <v>0</v>
      </c>
      <c r="H80" s="29" t="s">
        <v>15</v>
      </c>
      <c r="I80" s="29">
        <v>0</v>
      </c>
      <c r="J80" s="29">
        <v>0</v>
      </c>
      <c r="K80" s="29">
        <v>0</v>
      </c>
      <c r="L80" s="29">
        <v>0</v>
      </c>
      <c r="M80" s="29">
        <v>0</v>
      </c>
      <c r="N80" s="29">
        <v>0</v>
      </c>
      <c r="O80" s="29">
        <v>0</v>
      </c>
      <c r="P80" s="29">
        <v>0</v>
      </c>
      <c r="Q80" s="29">
        <v>0</v>
      </c>
      <c r="R80" s="29">
        <v>0</v>
      </c>
      <c r="S80" s="29">
        <v>0</v>
      </c>
      <c r="T80" s="29">
        <v>0</v>
      </c>
      <c r="U80" s="29">
        <v>0</v>
      </c>
      <c r="V80" s="29">
        <v>0</v>
      </c>
      <c r="W80" s="29">
        <v>0</v>
      </c>
      <c r="X80" s="29">
        <v>0</v>
      </c>
      <c r="Y80" s="29">
        <v>0</v>
      </c>
      <c r="Z80" s="29">
        <v>0</v>
      </c>
      <c r="AA80" s="29">
        <v>0</v>
      </c>
      <c r="AB80" s="29">
        <v>0</v>
      </c>
      <c r="AC80" s="29">
        <v>0</v>
      </c>
      <c r="AD80" s="29">
        <v>0</v>
      </c>
      <c r="AE80" s="29">
        <v>0</v>
      </c>
      <c r="AF80" s="29">
        <v>0</v>
      </c>
      <c r="AG80" s="29">
        <v>0</v>
      </c>
      <c r="AH80" s="29">
        <v>0</v>
      </c>
      <c r="AI80" s="29">
        <v>0</v>
      </c>
      <c r="AJ80" s="29">
        <v>0</v>
      </c>
      <c r="AK80" s="29">
        <v>0</v>
      </c>
      <c r="AL80" s="29">
        <v>0</v>
      </c>
      <c r="AM80" s="17"/>
      <c r="AN80" s="17"/>
      <c r="AO80" s="29" t="s">
        <v>15</v>
      </c>
      <c r="AP80" s="29">
        <v>0</v>
      </c>
      <c r="AQ80" s="29">
        <v>0</v>
      </c>
      <c r="AR80" s="29">
        <v>0</v>
      </c>
      <c r="AS80" s="29">
        <v>0</v>
      </c>
      <c r="AT80" s="29">
        <v>0</v>
      </c>
      <c r="AU80" s="29">
        <v>15.3</v>
      </c>
      <c r="AV80" s="29">
        <v>0</v>
      </c>
      <c r="AW80" s="29">
        <v>0</v>
      </c>
      <c r="AX80" s="29">
        <v>0</v>
      </c>
      <c r="AY80" s="29">
        <v>0</v>
      </c>
      <c r="AZ80" s="29">
        <v>0</v>
      </c>
      <c r="BA80" s="29">
        <v>0</v>
      </c>
      <c r="BB80" s="29">
        <v>0</v>
      </c>
      <c r="BC80" s="29">
        <v>0</v>
      </c>
      <c r="BD80" s="29">
        <v>0</v>
      </c>
      <c r="BE80" s="29">
        <v>15.3</v>
      </c>
      <c r="BF80" s="29">
        <v>0</v>
      </c>
      <c r="BG80" s="29">
        <v>0</v>
      </c>
      <c r="BH80" s="29">
        <v>0</v>
      </c>
      <c r="BI80" s="29">
        <v>0</v>
      </c>
      <c r="BJ80" s="29">
        <v>0</v>
      </c>
      <c r="BK80" s="29">
        <v>0</v>
      </c>
      <c r="BL80" s="29">
        <v>0</v>
      </c>
      <c r="BM80" s="29">
        <v>0</v>
      </c>
      <c r="BN80" s="29">
        <v>0</v>
      </c>
      <c r="BO80" s="29">
        <v>1</v>
      </c>
      <c r="BP80" s="29">
        <v>0</v>
      </c>
      <c r="BQ80" s="29">
        <v>0</v>
      </c>
      <c r="BR80" s="29">
        <v>0</v>
      </c>
      <c r="BS80" s="29">
        <v>0</v>
      </c>
    </row>
    <row r="81" spans="1:71" s="16" customFormat="1" x14ac:dyDescent="0.25">
      <c r="A81" s="23" t="s">
        <v>16</v>
      </c>
      <c r="B81" s="23">
        <f t="shared" si="14"/>
        <v>0</v>
      </c>
      <c r="C81" s="23">
        <f t="shared" si="15"/>
        <v>0</v>
      </c>
      <c r="D81" s="23">
        <f t="shared" si="16"/>
        <v>0</v>
      </c>
      <c r="E81" s="31">
        <f t="shared" si="13"/>
        <v>0</v>
      </c>
      <c r="H81" s="29" t="s">
        <v>16</v>
      </c>
      <c r="I81" s="29">
        <v>0</v>
      </c>
      <c r="J81" s="29">
        <v>0</v>
      </c>
      <c r="K81" s="29">
        <v>0</v>
      </c>
      <c r="L81" s="29">
        <v>0</v>
      </c>
      <c r="M81" s="29">
        <v>0</v>
      </c>
      <c r="N81" s="29">
        <v>0</v>
      </c>
      <c r="O81" s="29">
        <v>0</v>
      </c>
      <c r="P81" s="29">
        <v>0</v>
      </c>
      <c r="Q81" s="29">
        <v>0</v>
      </c>
      <c r="R81" s="29">
        <v>0</v>
      </c>
      <c r="S81" s="29">
        <v>0</v>
      </c>
      <c r="T81" s="29">
        <v>0</v>
      </c>
      <c r="U81" s="29">
        <v>0</v>
      </c>
      <c r="V81" s="29">
        <v>0</v>
      </c>
      <c r="W81" s="29">
        <v>0</v>
      </c>
      <c r="X81" s="29">
        <v>0</v>
      </c>
      <c r="Y81" s="29">
        <v>0</v>
      </c>
      <c r="Z81" s="29">
        <v>0</v>
      </c>
      <c r="AA81" s="29">
        <v>0</v>
      </c>
      <c r="AB81" s="29">
        <v>0</v>
      </c>
      <c r="AC81" s="29">
        <v>0</v>
      </c>
      <c r="AD81" s="29">
        <v>0</v>
      </c>
      <c r="AE81" s="29">
        <v>0</v>
      </c>
      <c r="AF81" s="29">
        <v>0</v>
      </c>
      <c r="AG81" s="29">
        <v>0</v>
      </c>
      <c r="AH81" s="29">
        <v>0</v>
      </c>
      <c r="AI81" s="29">
        <v>0</v>
      </c>
      <c r="AJ81" s="29">
        <v>0</v>
      </c>
      <c r="AK81" s="29">
        <v>0</v>
      </c>
      <c r="AL81" s="29">
        <v>0</v>
      </c>
      <c r="AM81" s="17"/>
      <c r="AN81" s="17"/>
      <c r="AO81" s="29" t="s">
        <v>16</v>
      </c>
      <c r="AP81" s="29">
        <v>0</v>
      </c>
      <c r="AQ81" s="29">
        <v>0</v>
      </c>
      <c r="AR81" s="29">
        <v>0</v>
      </c>
      <c r="AS81" s="29">
        <v>0</v>
      </c>
      <c r="AT81" s="29">
        <v>0</v>
      </c>
      <c r="AU81" s="29">
        <v>19.96</v>
      </c>
      <c r="AV81" s="29">
        <v>0</v>
      </c>
      <c r="AW81" s="29">
        <v>0</v>
      </c>
      <c r="AX81" s="29">
        <v>0</v>
      </c>
      <c r="AY81" s="29">
        <v>0</v>
      </c>
      <c r="AZ81" s="29">
        <v>0</v>
      </c>
      <c r="BA81" s="29">
        <v>0</v>
      </c>
      <c r="BB81" s="29">
        <v>0</v>
      </c>
      <c r="BC81" s="29">
        <v>0</v>
      </c>
      <c r="BD81" s="29">
        <v>0</v>
      </c>
      <c r="BE81" s="29">
        <v>19.96</v>
      </c>
      <c r="BF81" s="29">
        <v>0</v>
      </c>
      <c r="BG81" s="29">
        <v>0</v>
      </c>
      <c r="BH81" s="29">
        <v>0</v>
      </c>
      <c r="BI81" s="29">
        <v>0</v>
      </c>
      <c r="BJ81" s="29">
        <v>0</v>
      </c>
      <c r="BK81" s="29">
        <v>0</v>
      </c>
      <c r="BL81" s="29">
        <v>0</v>
      </c>
      <c r="BM81" s="29">
        <v>0</v>
      </c>
      <c r="BN81" s="29">
        <v>0</v>
      </c>
      <c r="BO81" s="29">
        <v>1</v>
      </c>
      <c r="BP81" s="29">
        <v>0</v>
      </c>
      <c r="BQ81" s="29">
        <v>0</v>
      </c>
      <c r="BR81" s="29">
        <v>0</v>
      </c>
      <c r="BS81" s="29">
        <v>0</v>
      </c>
    </row>
    <row r="82" spans="1:71" s="16" customFormat="1" x14ac:dyDescent="0.25">
      <c r="A82" s="23" t="s">
        <v>24</v>
      </c>
      <c r="B82" s="23">
        <f t="shared" si="14"/>
        <v>0</v>
      </c>
      <c r="C82" s="23">
        <f t="shared" si="15"/>
        <v>0</v>
      </c>
      <c r="D82" s="23">
        <f t="shared" si="16"/>
        <v>0</v>
      </c>
      <c r="E82" s="31">
        <f t="shared" si="13"/>
        <v>0</v>
      </c>
      <c r="H82" s="29" t="s">
        <v>24</v>
      </c>
      <c r="I82" s="29">
        <v>0</v>
      </c>
      <c r="J82" s="29">
        <v>0</v>
      </c>
      <c r="K82" s="29">
        <v>0</v>
      </c>
      <c r="L82" s="29">
        <v>0</v>
      </c>
      <c r="M82" s="29">
        <v>0</v>
      </c>
      <c r="N82" s="29">
        <v>0</v>
      </c>
      <c r="O82" s="29">
        <v>0</v>
      </c>
      <c r="P82" s="29">
        <v>0</v>
      </c>
      <c r="Q82" s="29">
        <v>0</v>
      </c>
      <c r="R82" s="29">
        <v>0</v>
      </c>
      <c r="S82" s="29">
        <v>0</v>
      </c>
      <c r="T82" s="29">
        <v>0</v>
      </c>
      <c r="U82" s="29">
        <v>0</v>
      </c>
      <c r="V82" s="29">
        <v>0</v>
      </c>
      <c r="W82" s="29">
        <v>0</v>
      </c>
      <c r="X82" s="29">
        <v>0</v>
      </c>
      <c r="Y82" s="29">
        <v>0</v>
      </c>
      <c r="Z82" s="29">
        <v>0</v>
      </c>
      <c r="AA82" s="29">
        <v>0</v>
      </c>
      <c r="AB82" s="29">
        <v>0</v>
      </c>
      <c r="AC82" s="29">
        <v>0</v>
      </c>
      <c r="AD82" s="29">
        <v>0</v>
      </c>
      <c r="AE82" s="29">
        <v>0</v>
      </c>
      <c r="AF82" s="29">
        <v>0</v>
      </c>
      <c r="AG82" s="29">
        <v>0</v>
      </c>
      <c r="AH82" s="29">
        <v>0</v>
      </c>
      <c r="AI82" s="29">
        <v>0</v>
      </c>
      <c r="AJ82" s="29">
        <v>0</v>
      </c>
      <c r="AK82" s="29">
        <v>0</v>
      </c>
      <c r="AL82" s="29">
        <v>0</v>
      </c>
      <c r="AM82" s="17"/>
      <c r="AN82" s="17"/>
      <c r="AO82" s="29" t="s">
        <v>24</v>
      </c>
      <c r="AP82" s="29">
        <v>0</v>
      </c>
      <c r="AQ82" s="29">
        <v>1.37</v>
      </c>
      <c r="AR82" s="29">
        <v>0</v>
      </c>
      <c r="AS82" s="29">
        <v>0</v>
      </c>
      <c r="AT82" s="29">
        <v>0</v>
      </c>
      <c r="AU82" s="29">
        <v>21.37</v>
      </c>
      <c r="AV82" s="29">
        <v>0</v>
      </c>
      <c r="AW82" s="29">
        <v>0</v>
      </c>
      <c r="AX82" s="29">
        <v>0</v>
      </c>
      <c r="AY82" s="29">
        <v>0</v>
      </c>
      <c r="AZ82" s="29">
        <v>0</v>
      </c>
      <c r="BA82" s="29">
        <v>1.37</v>
      </c>
      <c r="BB82" s="29">
        <v>0</v>
      </c>
      <c r="BC82" s="29">
        <v>0</v>
      </c>
      <c r="BD82" s="29">
        <v>0</v>
      </c>
      <c r="BE82" s="29">
        <v>21.37</v>
      </c>
      <c r="BF82" s="29">
        <v>0</v>
      </c>
      <c r="BG82" s="29">
        <v>0</v>
      </c>
      <c r="BH82" s="29">
        <v>0</v>
      </c>
      <c r="BI82" s="29">
        <v>0</v>
      </c>
      <c r="BJ82" s="29">
        <v>0</v>
      </c>
      <c r="BK82" s="29">
        <v>1</v>
      </c>
      <c r="BL82" s="29">
        <v>0</v>
      </c>
      <c r="BM82" s="29">
        <v>0</v>
      </c>
      <c r="BN82" s="29">
        <v>0</v>
      </c>
      <c r="BO82" s="29">
        <v>1</v>
      </c>
      <c r="BP82" s="29">
        <v>0</v>
      </c>
      <c r="BQ82" s="29">
        <v>0</v>
      </c>
      <c r="BR82" s="29">
        <v>0</v>
      </c>
      <c r="BS82" s="29">
        <v>0</v>
      </c>
    </row>
    <row r="83" spans="1:71" s="16" customFormat="1" x14ac:dyDescent="0.25">
      <c r="A83" s="23" t="s">
        <v>53</v>
      </c>
      <c r="B83" s="23">
        <f t="shared" si="14"/>
        <v>0</v>
      </c>
      <c r="C83" s="23">
        <f t="shared" si="15"/>
        <v>0</v>
      </c>
      <c r="D83" s="23">
        <f t="shared" si="16"/>
        <v>0</v>
      </c>
      <c r="E83" s="31">
        <f t="shared" si="13"/>
        <v>0</v>
      </c>
      <c r="H83" s="29" t="s">
        <v>53</v>
      </c>
      <c r="I83" s="29">
        <v>0</v>
      </c>
      <c r="J83" s="29">
        <v>0</v>
      </c>
      <c r="K83" s="29">
        <v>0</v>
      </c>
      <c r="L83" s="29">
        <v>0</v>
      </c>
      <c r="M83" s="29">
        <v>0</v>
      </c>
      <c r="N83" s="29">
        <v>0</v>
      </c>
      <c r="O83" s="29">
        <v>0</v>
      </c>
      <c r="P83" s="29">
        <v>0</v>
      </c>
      <c r="Q83" s="29">
        <v>0</v>
      </c>
      <c r="R83" s="29">
        <v>0</v>
      </c>
      <c r="S83" s="29">
        <v>0</v>
      </c>
      <c r="T83" s="29">
        <v>0</v>
      </c>
      <c r="U83" s="29">
        <v>0</v>
      </c>
      <c r="V83" s="29">
        <v>0</v>
      </c>
      <c r="W83" s="29">
        <v>0</v>
      </c>
      <c r="X83" s="29">
        <v>0</v>
      </c>
      <c r="Y83" s="29">
        <v>0</v>
      </c>
      <c r="Z83" s="29">
        <v>0</v>
      </c>
      <c r="AA83" s="29">
        <v>0</v>
      </c>
      <c r="AB83" s="29">
        <v>0</v>
      </c>
      <c r="AC83" s="29">
        <v>0</v>
      </c>
      <c r="AD83" s="29">
        <v>0</v>
      </c>
      <c r="AE83" s="29">
        <v>0</v>
      </c>
      <c r="AF83" s="29">
        <v>0</v>
      </c>
      <c r="AG83" s="29">
        <v>0</v>
      </c>
      <c r="AH83" s="29">
        <v>0</v>
      </c>
      <c r="AI83" s="29">
        <v>0</v>
      </c>
      <c r="AJ83" s="29">
        <v>0</v>
      </c>
      <c r="AK83" s="29">
        <v>0</v>
      </c>
      <c r="AL83" s="29">
        <v>0</v>
      </c>
      <c r="AM83" s="17"/>
      <c r="AN83" s="17"/>
      <c r="AO83" s="29" t="s">
        <v>53</v>
      </c>
      <c r="AP83" s="29">
        <v>0</v>
      </c>
      <c r="AQ83" s="29">
        <v>23.84</v>
      </c>
      <c r="AR83" s="29">
        <v>0</v>
      </c>
      <c r="AS83" s="29">
        <v>0</v>
      </c>
      <c r="AT83" s="29">
        <v>0</v>
      </c>
      <c r="AU83" s="29">
        <v>25.04</v>
      </c>
      <c r="AV83" s="29">
        <v>0</v>
      </c>
      <c r="AW83" s="29">
        <v>0</v>
      </c>
      <c r="AX83" s="29">
        <v>0</v>
      </c>
      <c r="AY83" s="29">
        <v>0</v>
      </c>
      <c r="AZ83" s="29">
        <v>0</v>
      </c>
      <c r="BA83" s="29">
        <v>11.58</v>
      </c>
      <c r="BB83" s="29">
        <v>0</v>
      </c>
      <c r="BC83" s="29">
        <v>0</v>
      </c>
      <c r="BD83" s="29">
        <v>0</v>
      </c>
      <c r="BE83" s="29">
        <v>25.04</v>
      </c>
      <c r="BF83" s="29">
        <v>0</v>
      </c>
      <c r="BG83" s="29">
        <v>0</v>
      </c>
      <c r="BH83" s="29">
        <v>0</v>
      </c>
      <c r="BI83" s="29">
        <v>0</v>
      </c>
      <c r="BJ83" s="29">
        <v>0</v>
      </c>
      <c r="BK83" s="29">
        <v>4</v>
      </c>
      <c r="BL83" s="29">
        <v>0</v>
      </c>
      <c r="BM83" s="29">
        <v>0</v>
      </c>
      <c r="BN83" s="29">
        <v>0</v>
      </c>
      <c r="BO83" s="29">
        <v>1</v>
      </c>
      <c r="BP83" s="29">
        <v>0</v>
      </c>
      <c r="BQ83" s="29">
        <v>0</v>
      </c>
      <c r="BR83" s="29">
        <v>0</v>
      </c>
      <c r="BS83" s="29">
        <v>0</v>
      </c>
    </row>
    <row r="84" spans="1:71" s="16" customFormat="1" x14ac:dyDescent="0.25">
      <c r="A84" s="23" t="s">
        <v>54</v>
      </c>
      <c r="B84" s="23">
        <f t="shared" si="14"/>
        <v>1.63</v>
      </c>
      <c r="C84" s="23">
        <f t="shared" si="15"/>
        <v>1.63</v>
      </c>
      <c r="D84" s="23">
        <f t="shared" si="16"/>
        <v>0.48899999999999993</v>
      </c>
      <c r="E84" s="31">
        <f t="shared" si="13"/>
        <v>30.474479999999996</v>
      </c>
      <c r="H84" s="29" t="s">
        <v>54</v>
      </c>
      <c r="I84" s="29">
        <v>0</v>
      </c>
      <c r="J84" s="29">
        <v>0</v>
      </c>
      <c r="K84" s="29">
        <v>0</v>
      </c>
      <c r="L84" s="29">
        <v>0</v>
      </c>
      <c r="M84" s="29">
        <v>0</v>
      </c>
      <c r="N84" s="29">
        <v>0</v>
      </c>
      <c r="O84" s="29">
        <v>0</v>
      </c>
      <c r="P84" s="29">
        <v>0</v>
      </c>
      <c r="Q84" s="29">
        <v>1.63</v>
      </c>
      <c r="R84" s="29">
        <v>0</v>
      </c>
      <c r="S84" s="29">
        <v>0</v>
      </c>
      <c r="T84" s="29">
        <v>0</v>
      </c>
      <c r="U84" s="29">
        <v>0</v>
      </c>
      <c r="V84" s="29">
        <v>0</v>
      </c>
      <c r="W84" s="29">
        <v>0</v>
      </c>
      <c r="X84" s="29">
        <v>0</v>
      </c>
      <c r="Y84" s="29">
        <v>0</v>
      </c>
      <c r="Z84" s="29">
        <v>0</v>
      </c>
      <c r="AA84" s="29">
        <v>1.63</v>
      </c>
      <c r="AB84" s="29">
        <v>0</v>
      </c>
      <c r="AC84" s="29">
        <v>0</v>
      </c>
      <c r="AD84" s="29">
        <v>0</v>
      </c>
      <c r="AE84" s="29">
        <v>0</v>
      </c>
      <c r="AF84" s="29">
        <v>0</v>
      </c>
      <c r="AG84" s="29">
        <v>0</v>
      </c>
      <c r="AH84" s="29">
        <v>0</v>
      </c>
      <c r="AI84" s="29">
        <v>0</v>
      </c>
      <c r="AJ84" s="29">
        <v>0</v>
      </c>
      <c r="AK84" s="29">
        <v>1</v>
      </c>
      <c r="AL84" s="29">
        <v>0</v>
      </c>
      <c r="AM84" s="17"/>
      <c r="AN84" s="17"/>
      <c r="AO84" s="29" t="s">
        <v>54</v>
      </c>
      <c r="AP84" s="29">
        <v>0</v>
      </c>
      <c r="AQ84" s="29">
        <v>56.31</v>
      </c>
      <c r="AR84" s="29">
        <v>0</v>
      </c>
      <c r="AS84" s="29">
        <v>0</v>
      </c>
      <c r="AT84" s="29">
        <v>0</v>
      </c>
      <c r="AU84" s="29">
        <v>30.76</v>
      </c>
      <c r="AV84" s="29">
        <v>0</v>
      </c>
      <c r="AW84" s="29">
        <v>0</v>
      </c>
      <c r="AX84" s="29">
        <v>0</v>
      </c>
      <c r="AY84" s="29">
        <v>0</v>
      </c>
      <c r="AZ84" s="29">
        <v>0</v>
      </c>
      <c r="BA84" s="29">
        <v>15.54</v>
      </c>
      <c r="BB84" s="29">
        <v>0</v>
      </c>
      <c r="BC84" s="29">
        <v>0</v>
      </c>
      <c r="BD84" s="29">
        <v>0</v>
      </c>
      <c r="BE84" s="29">
        <v>30.76</v>
      </c>
      <c r="BF84" s="29">
        <v>0</v>
      </c>
      <c r="BG84" s="29">
        <v>0</v>
      </c>
      <c r="BH84" s="29">
        <v>0</v>
      </c>
      <c r="BI84" s="29">
        <v>0</v>
      </c>
      <c r="BJ84" s="29">
        <v>0</v>
      </c>
      <c r="BK84" s="29">
        <v>5</v>
      </c>
      <c r="BL84" s="29">
        <v>0</v>
      </c>
      <c r="BM84" s="29">
        <v>0</v>
      </c>
      <c r="BN84" s="29">
        <v>0</v>
      </c>
      <c r="BO84" s="29">
        <v>1</v>
      </c>
      <c r="BP84" s="29">
        <v>0</v>
      </c>
      <c r="BQ84" s="29">
        <v>0</v>
      </c>
      <c r="BR84" s="29">
        <v>0</v>
      </c>
      <c r="BS84" s="29">
        <v>0</v>
      </c>
    </row>
    <row r="85" spans="1:71" s="16" customFormat="1" x14ac:dyDescent="0.25">
      <c r="A85" s="23" t="s">
        <v>55</v>
      </c>
      <c r="B85" s="23">
        <f t="shared" si="14"/>
        <v>3.3</v>
      </c>
      <c r="C85" s="23">
        <f t="shared" si="15"/>
        <v>3.3</v>
      </c>
      <c r="D85" s="23">
        <f t="shared" si="16"/>
        <v>0.98999999999999988</v>
      </c>
      <c r="E85" s="31">
        <f t="shared" si="13"/>
        <v>61.696799999999996</v>
      </c>
      <c r="H85" s="29" t="s">
        <v>55</v>
      </c>
      <c r="I85" s="29">
        <v>0</v>
      </c>
      <c r="J85" s="29">
        <v>0</v>
      </c>
      <c r="K85" s="29">
        <v>0</v>
      </c>
      <c r="L85" s="29">
        <v>0</v>
      </c>
      <c r="M85" s="29">
        <v>0</v>
      </c>
      <c r="N85" s="29">
        <v>0</v>
      </c>
      <c r="O85" s="29">
        <v>0</v>
      </c>
      <c r="P85" s="29">
        <v>0</v>
      </c>
      <c r="Q85" s="29">
        <v>3.3</v>
      </c>
      <c r="R85" s="29">
        <v>0</v>
      </c>
      <c r="S85" s="29">
        <v>0</v>
      </c>
      <c r="T85" s="29">
        <v>0</v>
      </c>
      <c r="U85" s="29">
        <v>0</v>
      </c>
      <c r="V85" s="29">
        <v>0</v>
      </c>
      <c r="W85" s="29">
        <v>0</v>
      </c>
      <c r="X85" s="29">
        <v>0</v>
      </c>
      <c r="Y85" s="29">
        <v>0</v>
      </c>
      <c r="Z85" s="29">
        <v>0</v>
      </c>
      <c r="AA85" s="29">
        <v>3.3</v>
      </c>
      <c r="AB85" s="29">
        <v>0</v>
      </c>
      <c r="AC85" s="29">
        <v>0</v>
      </c>
      <c r="AD85" s="29">
        <v>0</v>
      </c>
      <c r="AE85" s="29">
        <v>0</v>
      </c>
      <c r="AF85" s="29">
        <v>0</v>
      </c>
      <c r="AG85" s="29">
        <v>0</v>
      </c>
      <c r="AH85" s="29">
        <v>0</v>
      </c>
      <c r="AI85" s="29">
        <v>0</v>
      </c>
      <c r="AJ85" s="29">
        <v>0</v>
      </c>
      <c r="AK85" s="29">
        <v>1</v>
      </c>
      <c r="AL85" s="29">
        <v>0</v>
      </c>
      <c r="AM85" s="17"/>
      <c r="AN85" s="17"/>
      <c r="AO85" s="29" t="s">
        <v>55</v>
      </c>
      <c r="AP85" s="29">
        <v>0</v>
      </c>
      <c r="AQ85" s="29">
        <v>117.29</v>
      </c>
      <c r="AR85" s="29">
        <v>0</v>
      </c>
      <c r="AS85" s="29">
        <v>0</v>
      </c>
      <c r="AT85" s="29">
        <v>0</v>
      </c>
      <c r="AU85" s="29">
        <v>34.93</v>
      </c>
      <c r="AV85" s="29">
        <v>0</v>
      </c>
      <c r="AW85" s="29">
        <v>0</v>
      </c>
      <c r="AX85" s="29">
        <v>0</v>
      </c>
      <c r="AY85" s="29">
        <v>0</v>
      </c>
      <c r="AZ85" s="29">
        <v>0</v>
      </c>
      <c r="BA85" s="29">
        <v>33.11</v>
      </c>
      <c r="BB85" s="29">
        <v>0</v>
      </c>
      <c r="BC85" s="29">
        <v>0</v>
      </c>
      <c r="BD85" s="29">
        <v>0</v>
      </c>
      <c r="BE85" s="29">
        <v>34.93</v>
      </c>
      <c r="BF85" s="29">
        <v>0</v>
      </c>
      <c r="BG85" s="29">
        <v>0</v>
      </c>
      <c r="BH85" s="29">
        <v>0</v>
      </c>
      <c r="BI85" s="29">
        <v>0</v>
      </c>
      <c r="BJ85" s="29">
        <v>0</v>
      </c>
      <c r="BK85" s="29">
        <v>5</v>
      </c>
      <c r="BL85" s="29">
        <v>0</v>
      </c>
      <c r="BM85" s="29">
        <v>0</v>
      </c>
      <c r="BN85" s="29">
        <v>0</v>
      </c>
      <c r="BO85" s="29">
        <v>1</v>
      </c>
      <c r="BP85" s="29">
        <v>0</v>
      </c>
      <c r="BQ85" s="29">
        <v>0</v>
      </c>
      <c r="BR85" s="29">
        <v>0</v>
      </c>
      <c r="BS85" s="29">
        <v>0</v>
      </c>
    </row>
    <row r="86" spans="1:71" s="16" customFormat="1" x14ac:dyDescent="0.25">
      <c r="A86" s="23" t="s">
        <v>56</v>
      </c>
      <c r="B86" s="23">
        <f t="shared" si="14"/>
        <v>5.01</v>
      </c>
      <c r="C86" s="23">
        <f t="shared" si="15"/>
        <v>5.01</v>
      </c>
      <c r="D86" s="23">
        <f t="shared" si="16"/>
        <v>1.5029999999999999</v>
      </c>
      <c r="E86" s="31">
        <f t="shared" si="13"/>
        <v>93.666959999999989</v>
      </c>
      <c r="H86" s="29" t="s">
        <v>56</v>
      </c>
      <c r="I86" s="29">
        <v>0</v>
      </c>
      <c r="J86" s="29">
        <v>0</v>
      </c>
      <c r="K86" s="29">
        <v>0</v>
      </c>
      <c r="L86" s="29">
        <v>0</v>
      </c>
      <c r="M86" s="29">
        <v>0</v>
      </c>
      <c r="N86" s="29">
        <v>0</v>
      </c>
      <c r="O86" s="29">
        <v>0</v>
      </c>
      <c r="P86" s="29">
        <v>0</v>
      </c>
      <c r="Q86" s="29">
        <v>5.01</v>
      </c>
      <c r="R86" s="29">
        <v>0</v>
      </c>
      <c r="S86" s="29">
        <v>0</v>
      </c>
      <c r="T86" s="29">
        <v>0</v>
      </c>
      <c r="U86" s="29">
        <v>0</v>
      </c>
      <c r="V86" s="29">
        <v>0</v>
      </c>
      <c r="W86" s="29">
        <v>0</v>
      </c>
      <c r="X86" s="29">
        <v>0</v>
      </c>
      <c r="Y86" s="29">
        <v>0</v>
      </c>
      <c r="Z86" s="29">
        <v>0</v>
      </c>
      <c r="AA86" s="29">
        <v>5.01</v>
      </c>
      <c r="AB86" s="29">
        <v>0</v>
      </c>
      <c r="AC86" s="29">
        <v>0</v>
      </c>
      <c r="AD86" s="29">
        <v>0</v>
      </c>
      <c r="AE86" s="29">
        <v>0</v>
      </c>
      <c r="AF86" s="29">
        <v>0</v>
      </c>
      <c r="AG86" s="29">
        <v>0</v>
      </c>
      <c r="AH86" s="29">
        <v>0</v>
      </c>
      <c r="AI86" s="29">
        <v>0</v>
      </c>
      <c r="AJ86" s="29">
        <v>0</v>
      </c>
      <c r="AK86" s="29">
        <v>1</v>
      </c>
      <c r="AL86" s="29">
        <v>0</v>
      </c>
      <c r="AM86" s="17"/>
      <c r="AN86" s="17"/>
      <c r="AO86" s="29" t="s">
        <v>56</v>
      </c>
      <c r="AP86" s="29">
        <v>0</v>
      </c>
      <c r="AQ86" s="29">
        <v>154.30000000000001</v>
      </c>
      <c r="AR86" s="29">
        <v>0</v>
      </c>
      <c r="AS86" s="29">
        <v>0</v>
      </c>
      <c r="AT86" s="29">
        <v>0</v>
      </c>
      <c r="AU86" s="29">
        <v>39.409999999999997</v>
      </c>
      <c r="AV86" s="29">
        <v>0</v>
      </c>
      <c r="AW86" s="29">
        <v>0</v>
      </c>
      <c r="AX86" s="29">
        <v>0</v>
      </c>
      <c r="AY86" s="29">
        <v>0</v>
      </c>
      <c r="AZ86" s="29">
        <v>0</v>
      </c>
      <c r="BA86" s="29">
        <v>36.93</v>
      </c>
      <c r="BB86" s="29">
        <v>0</v>
      </c>
      <c r="BC86" s="29">
        <v>0</v>
      </c>
      <c r="BD86" s="29">
        <v>0</v>
      </c>
      <c r="BE86" s="29">
        <v>39.409999999999997</v>
      </c>
      <c r="BF86" s="29">
        <v>0</v>
      </c>
      <c r="BG86" s="29">
        <v>0</v>
      </c>
      <c r="BH86" s="29">
        <v>0</v>
      </c>
      <c r="BI86" s="29">
        <v>0</v>
      </c>
      <c r="BJ86" s="29">
        <v>0</v>
      </c>
      <c r="BK86" s="29">
        <v>5</v>
      </c>
      <c r="BL86" s="29">
        <v>0</v>
      </c>
      <c r="BM86" s="29">
        <v>0</v>
      </c>
      <c r="BN86" s="29">
        <v>0</v>
      </c>
      <c r="BO86" s="29">
        <v>1</v>
      </c>
      <c r="BP86" s="29">
        <v>0</v>
      </c>
      <c r="BQ86" s="29">
        <v>0</v>
      </c>
      <c r="BR86" s="29">
        <v>0</v>
      </c>
      <c r="BS86" s="29">
        <v>0</v>
      </c>
    </row>
    <row r="87" spans="1:71" s="16" customFormat="1" x14ac:dyDescent="0.25">
      <c r="A87" s="30"/>
      <c r="B87" s="30"/>
      <c r="C87" s="30"/>
      <c r="D87" s="30"/>
      <c r="E87" s="30"/>
      <c r="H87" s="17"/>
      <c r="I87" s="17"/>
      <c r="J87" s="17"/>
      <c r="K87" s="17"/>
      <c r="L87" s="17"/>
      <c r="M87" s="17"/>
      <c r="N87" s="17"/>
      <c r="O87" s="17"/>
      <c r="P87" s="17"/>
      <c r="Q87" s="17"/>
      <c r="R87" s="17"/>
      <c r="S87" s="17"/>
      <c r="T87" s="17"/>
      <c r="U87" s="17"/>
      <c r="V87" s="17"/>
      <c r="W87" s="17"/>
      <c r="X87" s="17"/>
      <c r="Y87" s="17"/>
      <c r="Z87" s="17"/>
      <c r="AA87" s="17"/>
      <c r="AB87" s="17"/>
      <c r="AC87" s="17"/>
      <c r="AD87" s="17"/>
      <c r="AE87" s="17"/>
      <c r="AF87" s="17"/>
      <c r="AG87" s="17"/>
      <c r="AH87" s="17"/>
      <c r="AI87" s="17"/>
      <c r="AJ87" s="17"/>
      <c r="AK87" s="17"/>
      <c r="AL87" s="17"/>
      <c r="AM87" s="17"/>
      <c r="AN87" s="17"/>
      <c r="AO87" s="17"/>
      <c r="AP87" s="17"/>
      <c r="AQ87" s="17"/>
      <c r="AR87" s="17"/>
      <c r="AS87" s="17"/>
      <c r="AT87" s="17"/>
      <c r="AU87" s="17"/>
      <c r="AV87" s="17"/>
      <c r="AW87" s="17"/>
      <c r="AX87" s="17"/>
      <c r="AY87" s="17"/>
      <c r="AZ87" s="17"/>
      <c r="BA87" s="17"/>
      <c r="BB87" s="17"/>
      <c r="BC87" s="17"/>
      <c r="BD87" s="17"/>
      <c r="BE87" s="17"/>
      <c r="BF87" s="17"/>
      <c r="BG87" s="17"/>
      <c r="BH87" s="17"/>
      <c r="BI87" s="17"/>
      <c r="BJ87" s="17"/>
      <c r="BK87" s="17"/>
      <c r="BL87" s="17"/>
      <c r="BM87" s="17"/>
      <c r="BN87" s="17"/>
      <c r="BO87" s="17"/>
      <c r="BP87" s="17"/>
      <c r="BQ87" s="17"/>
      <c r="BR87" s="17"/>
      <c r="BS87" s="17"/>
    </row>
    <row r="88" spans="1:71" s="16" customFormat="1" x14ac:dyDescent="0.25">
      <c r="H88" s="37" t="s">
        <v>73</v>
      </c>
      <c r="I88" s="37"/>
      <c r="J88" s="37"/>
      <c r="K88" s="37"/>
      <c r="L88" s="37"/>
      <c r="M88" s="37"/>
      <c r="N88" s="37"/>
      <c r="O88" s="37"/>
      <c r="P88" s="37"/>
      <c r="Q88" s="37"/>
      <c r="R88" s="37"/>
      <c r="S88" s="37"/>
      <c r="T88" s="37"/>
      <c r="U88" s="37"/>
      <c r="V88" s="37"/>
      <c r="W88" s="37"/>
      <c r="X88" s="37"/>
      <c r="Y88" s="37"/>
      <c r="Z88" s="37"/>
      <c r="AA88" s="37"/>
      <c r="AB88" s="37"/>
      <c r="AC88" s="37"/>
      <c r="AD88" s="37"/>
      <c r="AE88" s="37"/>
      <c r="AF88" s="37"/>
      <c r="AG88" s="37"/>
      <c r="AH88" s="37"/>
      <c r="AI88" s="37"/>
      <c r="AJ88" s="37"/>
      <c r="AK88" s="37"/>
      <c r="AL88" s="37"/>
      <c r="AM88" s="17"/>
      <c r="AN88" s="17"/>
      <c r="AO88" s="37" t="s">
        <v>70</v>
      </c>
      <c r="AP88" s="37"/>
      <c r="AQ88" s="37"/>
      <c r="AR88" s="37"/>
      <c r="AS88" s="37"/>
      <c r="AT88" s="37"/>
      <c r="AU88" s="37"/>
      <c r="AV88" s="37"/>
      <c r="AW88" s="37"/>
      <c r="AX88" s="37"/>
      <c r="AY88" s="37"/>
      <c r="AZ88" s="37"/>
      <c r="BA88" s="37"/>
      <c r="BB88" s="37"/>
      <c r="BC88" s="37"/>
      <c r="BD88" s="37"/>
      <c r="BE88" s="37"/>
      <c r="BF88" s="37"/>
      <c r="BG88" s="37"/>
      <c r="BH88" s="37"/>
      <c r="BI88" s="37"/>
    </row>
    <row r="89" spans="1:71" s="16" customFormat="1" ht="15.75" x14ac:dyDescent="0.25">
      <c r="A89" s="260" t="s">
        <v>29</v>
      </c>
      <c r="B89" s="260"/>
      <c r="C89" s="260"/>
      <c r="D89" s="260"/>
      <c r="E89" s="260"/>
      <c r="H89" s="29"/>
      <c r="I89" s="29" t="s">
        <v>40</v>
      </c>
      <c r="J89" s="29" t="s">
        <v>40</v>
      </c>
      <c r="K89" s="29" t="s">
        <v>40</v>
      </c>
      <c r="L89" s="29" t="s">
        <v>40</v>
      </c>
      <c r="M89" s="29" t="s">
        <v>40</v>
      </c>
      <c r="N89" s="29" t="s">
        <v>40</v>
      </c>
      <c r="O89" s="29" t="s">
        <v>40</v>
      </c>
      <c r="P89" s="29" t="s">
        <v>40</v>
      </c>
      <c r="Q89" s="29" t="s">
        <v>40</v>
      </c>
      <c r="R89" s="29" t="s">
        <v>40</v>
      </c>
      <c r="S89" s="29" t="s">
        <v>41</v>
      </c>
      <c r="T89" s="29" t="s">
        <v>41</v>
      </c>
      <c r="U89" s="29" t="s">
        <v>41</v>
      </c>
      <c r="V89" s="29" t="s">
        <v>41</v>
      </c>
      <c r="W89" s="29" t="s">
        <v>41</v>
      </c>
      <c r="X89" s="29" t="s">
        <v>41</v>
      </c>
      <c r="Y89" s="29" t="s">
        <v>41</v>
      </c>
      <c r="Z89" s="29" t="s">
        <v>41</v>
      </c>
      <c r="AA89" s="29" t="s">
        <v>41</v>
      </c>
      <c r="AB89" s="29" t="s">
        <v>41</v>
      </c>
      <c r="AC89" s="29" t="s">
        <v>42</v>
      </c>
      <c r="AD89" s="29" t="s">
        <v>42</v>
      </c>
      <c r="AE89" s="29" t="s">
        <v>42</v>
      </c>
      <c r="AF89" s="29" t="s">
        <v>42</v>
      </c>
      <c r="AG89" s="29" t="s">
        <v>42</v>
      </c>
      <c r="AH89" s="29" t="s">
        <v>42</v>
      </c>
      <c r="AI89" s="29" t="s">
        <v>42</v>
      </c>
      <c r="AJ89" s="29" t="s">
        <v>42</v>
      </c>
      <c r="AK89" s="29" t="s">
        <v>42</v>
      </c>
      <c r="AL89" s="29" t="s">
        <v>42</v>
      </c>
      <c r="AM89" s="17"/>
      <c r="AN89" s="17"/>
      <c r="AO89" s="29"/>
      <c r="AP89" s="29" t="s">
        <v>40</v>
      </c>
      <c r="AQ89" s="29" t="s">
        <v>40</v>
      </c>
      <c r="AR89" s="29" t="s">
        <v>40</v>
      </c>
      <c r="AS89" s="29" t="s">
        <v>40</v>
      </c>
      <c r="AT89" s="29" t="s">
        <v>40</v>
      </c>
      <c r="AU89" s="29" t="s">
        <v>40</v>
      </c>
      <c r="AV89" s="29" t="s">
        <v>40</v>
      </c>
      <c r="AW89" s="29" t="s">
        <v>40</v>
      </c>
      <c r="AX89" s="29" t="s">
        <v>40</v>
      </c>
      <c r="AY89" s="29" t="s">
        <v>40</v>
      </c>
      <c r="AZ89" s="29" t="s">
        <v>41</v>
      </c>
      <c r="BA89" s="29" t="s">
        <v>41</v>
      </c>
      <c r="BB89" s="29" t="s">
        <v>41</v>
      </c>
      <c r="BC89" s="29" t="s">
        <v>41</v>
      </c>
      <c r="BD89" s="29" t="s">
        <v>41</v>
      </c>
      <c r="BE89" s="29" t="s">
        <v>41</v>
      </c>
      <c r="BF89" s="29" t="s">
        <v>41</v>
      </c>
      <c r="BG89" s="29" t="s">
        <v>41</v>
      </c>
      <c r="BH89" s="29" t="s">
        <v>41</v>
      </c>
      <c r="BI89" s="29" t="s">
        <v>41</v>
      </c>
      <c r="BJ89" s="29" t="s">
        <v>42</v>
      </c>
      <c r="BK89" s="29" t="s">
        <v>42</v>
      </c>
      <c r="BL89" s="29" t="s">
        <v>42</v>
      </c>
      <c r="BM89" s="29" t="s">
        <v>42</v>
      </c>
      <c r="BN89" s="29" t="s">
        <v>42</v>
      </c>
      <c r="BO89" s="29" t="s">
        <v>42</v>
      </c>
      <c r="BP89" s="29" t="s">
        <v>42</v>
      </c>
      <c r="BQ89" s="29" t="s">
        <v>42</v>
      </c>
      <c r="BR89" s="29" t="s">
        <v>42</v>
      </c>
      <c r="BS89" s="29" t="s">
        <v>42</v>
      </c>
    </row>
    <row r="90" spans="1:71" s="16" customFormat="1" ht="45.75" thickBot="1" x14ac:dyDescent="0.3">
      <c r="A90" s="21" t="s">
        <v>4</v>
      </c>
      <c r="B90" s="22" t="s">
        <v>17</v>
      </c>
      <c r="C90" s="22" t="s">
        <v>5</v>
      </c>
      <c r="D90" s="6" t="s">
        <v>0</v>
      </c>
      <c r="E90" s="22" t="s">
        <v>7</v>
      </c>
      <c r="H90" s="28" t="s">
        <v>4</v>
      </c>
      <c r="I90" s="28" t="s">
        <v>43</v>
      </c>
      <c r="J90" s="28" t="s">
        <v>44</v>
      </c>
      <c r="K90" s="28" t="s">
        <v>57</v>
      </c>
      <c r="L90" s="28" t="s">
        <v>50</v>
      </c>
      <c r="M90" s="28" t="s">
        <v>47</v>
      </c>
      <c r="N90" s="28" t="s">
        <v>48</v>
      </c>
      <c r="O90" s="28" t="s">
        <v>46</v>
      </c>
      <c r="P90" s="28" t="s">
        <v>51</v>
      </c>
      <c r="Q90" s="28" t="s">
        <v>49</v>
      </c>
      <c r="R90" s="28" t="s">
        <v>45</v>
      </c>
      <c r="S90" s="28" t="s">
        <v>43</v>
      </c>
      <c r="T90" s="28" t="s">
        <v>44</v>
      </c>
      <c r="U90" s="28" t="s">
        <v>57</v>
      </c>
      <c r="V90" s="28" t="s">
        <v>50</v>
      </c>
      <c r="W90" s="28" t="s">
        <v>47</v>
      </c>
      <c r="X90" s="28" t="s">
        <v>48</v>
      </c>
      <c r="Y90" s="28" t="s">
        <v>46</v>
      </c>
      <c r="Z90" s="28" t="s">
        <v>51</v>
      </c>
      <c r="AA90" s="28" t="s">
        <v>49</v>
      </c>
      <c r="AB90" s="28" t="s">
        <v>45</v>
      </c>
      <c r="AC90" s="28" t="s">
        <v>43</v>
      </c>
      <c r="AD90" s="28" t="s">
        <v>44</v>
      </c>
      <c r="AE90" s="28" t="s">
        <v>57</v>
      </c>
      <c r="AF90" s="28" t="s">
        <v>50</v>
      </c>
      <c r="AG90" s="28" t="s">
        <v>47</v>
      </c>
      <c r="AH90" s="28" t="s">
        <v>48</v>
      </c>
      <c r="AI90" s="28" t="s">
        <v>46</v>
      </c>
      <c r="AJ90" s="28" t="s">
        <v>51</v>
      </c>
      <c r="AK90" s="28" t="s">
        <v>49</v>
      </c>
      <c r="AL90" s="28" t="s">
        <v>45</v>
      </c>
      <c r="AM90" s="17"/>
      <c r="AN90" s="17"/>
      <c r="AO90" s="28" t="s">
        <v>4</v>
      </c>
      <c r="AP90" s="28" t="s">
        <v>43</v>
      </c>
      <c r="AQ90" s="28" t="s">
        <v>44</v>
      </c>
      <c r="AR90" s="28" t="s">
        <v>57</v>
      </c>
      <c r="AS90" s="28" t="s">
        <v>50</v>
      </c>
      <c r="AT90" s="28" t="s">
        <v>47</v>
      </c>
      <c r="AU90" s="28" t="s">
        <v>48</v>
      </c>
      <c r="AV90" s="28" t="s">
        <v>46</v>
      </c>
      <c r="AW90" s="28" t="s">
        <v>51</v>
      </c>
      <c r="AX90" s="28" t="s">
        <v>49</v>
      </c>
      <c r="AY90" s="28" t="s">
        <v>45</v>
      </c>
      <c r="AZ90" s="28" t="s">
        <v>43</v>
      </c>
      <c r="BA90" s="28" t="s">
        <v>44</v>
      </c>
      <c r="BB90" s="28" t="s">
        <v>57</v>
      </c>
      <c r="BC90" s="28" t="s">
        <v>50</v>
      </c>
      <c r="BD90" s="28" t="s">
        <v>47</v>
      </c>
      <c r="BE90" s="28" t="s">
        <v>48</v>
      </c>
      <c r="BF90" s="28" t="s">
        <v>46</v>
      </c>
      <c r="BG90" s="28" t="s">
        <v>51</v>
      </c>
      <c r="BH90" s="28" t="s">
        <v>49</v>
      </c>
      <c r="BI90" s="28" t="s">
        <v>45</v>
      </c>
      <c r="BJ90" s="28" t="s">
        <v>43</v>
      </c>
      <c r="BK90" s="28" t="s">
        <v>44</v>
      </c>
      <c r="BL90" s="28" t="s">
        <v>57</v>
      </c>
      <c r="BM90" s="28" t="s">
        <v>50</v>
      </c>
      <c r="BN90" s="28" t="s">
        <v>47</v>
      </c>
      <c r="BO90" s="28" t="s">
        <v>48</v>
      </c>
      <c r="BP90" s="28" t="s">
        <v>46</v>
      </c>
      <c r="BQ90" s="28" t="s">
        <v>51</v>
      </c>
      <c r="BR90" s="28" t="s">
        <v>49</v>
      </c>
      <c r="BS90" s="28" t="s">
        <v>45</v>
      </c>
    </row>
    <row r="91" spans="1:71" s="16" customFormat="1" x14ac:dyDescent="0.25">
      <c r="A91" s="23" t="s">
        <v>9</v>
      </c>
      <c r="B91" s="23">
        <f>IF($D$5="P",SUM(AZ73:BB73),SUM(AZ73:BI73))</f>
        <v>101.17</v>
      </c>
      <c r="C91" s="23">
        <f>IF($D$5="P",SUM(AP73:AR73),SUM(AP73:AY73))</f>
        <v>360.01</v>
      </c>
      <c r="D91" s="23">
        <f>IF($D$5="P",$B$8*SUM(AP73:AR73)+$B$9*SUM(AP91:AR91),$B$8*SUM(AP73:AY73)+$B$9*SUM(AP91:AY91))</f>
        <v>135.95400000000001</v>
      </c>
      <c r="E91" s="31">
        <f t="shared" ref="E91:E104" si="17">D91*$B$5</f>
        <v>8472.6532800000004</v>
      </c>
      <c r="H91" s="27" t="s">
        <v>9</v>
      </c>
      <c r="I91" s="27">
        <f>'Stage 2_SMFL'!I91</f>
        <v>0</v>
      </c>
      <c r="J91" s="27">
        <f>'Stage 2_SMFL'!J91</f>
        <v>39.93</v>
      </c>
      <c r="K91" s="27">
        <f>'Stage 2_SMFL'!K91</f>
        <v>0</v>
      </c>
      <c r="L91" s="27">
        <f>'Stage 2_SMFL'!L91</f>
        <v>0</v>
      </c>
      <c r="M91" s="27">
        <f>'Stage 2_SMFL'!M91</f>
        <v>0</v>
      </c>
      <c r="N91" s="27">
        <f>'Stage 2_SMFL'!N91</f>
        <v>0</v>
      </c>
      <c r="O91" s="27">
        <f>'Stage 2_SMFL'!O91</f>
        <v>0</v>
      </c>
      <c r="P91" s="27">
        <f>'Stage 2_SMFL'!P91</f>
        <v>0</v>
      </c>
      <c r="Q91" s="27">
        <f>'Stage 2_SMFL'!Q91</f>
        <v>0</v>
      </c>
      <c r="R91" s="27">
        <f>'Stage 2_SMFL'!R91</f>
        <v>0</v>
      </c>
      <c r="S91" s="27">
        <f>'Stage 2_SMFL'!S91</f>
        <v>0</v>
      </c>
      <c r="T91" s="27">
        <f>'Stage 2_SMFL'!T91</f>
        <v>18.809999999999999</v>
      </c>
      <c r="U91" s="27">
        <f>'Stage 2_SMFL'!U91</f>
        <v>0</v>
      </c>
      <c r="V91" s="27">
        <f>'Stage 2_SMFL'!V91</f>
        <v>0</v>
      </c>
      <c r="W91" s="27">
        <f>'Stage 2_SMFL'!W91</f>
        <v>0</v>
      </c>
      <c r="X91" s="27">
        <f>'Stage 2_SMFL'!X91</f>
        <v>0</v>
      </c>
      <c r="Y91" s="27">
        <f>'Stage 2_SMFL'!Y91</f>
        <v>0</v>
      </c>
      <c r="Z91" s="27">
        <f>'Stage 2_SMFL'!Z91</f>
        <v>0</v>
      </c>
      <c r="AA91" s="27">
        <f>'Stage 2_SMFL'!AA91</f>
        <v>0</v>
      </c>
      <c r="AB91" s="27">
        <f>'Stage 2_SMFL'!AB91</f>
        <v>0</v>
      </c>
      <c r="AC91" s="27">
        <f>'Stage 2_SMFL'!AC91</f>
        <v>0</v>
      </c>
      <c r="AD91" s="27">
        <f>'Stage 2_SMFL'!AD91</f>
        <v>3</v>
      </c>
      <c r="AE91" s="27">
        <f>'Stage 2_SMFL'!AE91</f>
        <v>0</v>
      </c>
      <c r="AF91" s="27">
        <f>'Stage 2_SMFL'!AF91</f>
        <v>0</v>
      </c>
      <c r="AG91" s="27">
        <f>'Stage 2_SMFL'!AG91</f>
        <v>0</v>
      </c>
      <c r="AH91" s="27">
        <f>'Stage 2_SMFL'!AH91</f>
        <v>0</v>
      </c>
      <c r="AI91" s="27">
        <f>'Stage 2_SMFL'!AI91</f>
        <v>0</v>
      </c>
      <c r="AJ91" s="27">
        <f>'Stage 2_SMFL'!AJ91</f>
        <v>0</v>
      </c>
      <c r="AK91" s="27">
        <f>'Stage 2_SMFL'!AK91</f>
        <v>0</v>
      </c>
      <c r="AL91" s="27">
        <f>'Stage 2_SMFL'!AL91</f>
        <v>0</v>
      </c>
      <c r="AM91" s="17"/>
      <c r="AN91" s="17"/>
      <c r="AO91" s="27" t="s">
        <v>9</v>
      </c>
      <c r="AP91" s="27">
        <f>'Stage 2_SMFL'!AP91</f>
        <v>0</v>
      </c>
      <c r="AQ91" s="27">
        <f>'Stage 2_SMFL'!AQ91</f>
        <v>39.93</v>
      </c>
      <c r="AR91" s="27">
        <f>'Stage 2_SMFL'!AR91</f>
        <v>0</v>
      </c>
      <c r="AS91" s="27">
        <f>'Stage 2_SMFL'!AS91</f>
        <v>0</v>
      </c>
      <c r="AT91" s="27">
        <f>'Stage 2_SMFL'!AT91</f>
        <v>0</v>
      </c>
      <c r="AU91" s="27">
        <f>'Stage 2_SMFL'!AU91</f>
        <v>0</v>
      </c>
      <c r="AV91" s="27">
        <f>'Stage 2_SMFL'!AV91</f>
        <v>0</v>
      </c>
      <c r="AW91" s="27">
        <f>'Stage 2_SMFL'!AW91</f>
        <v>0</v>
      </c>
      <c r="AX91" s="27">
        <f>'Stage 2_SMFL'!AX91</f>
        <v>0</v>
      </c>
      <c r="AY91" s="27">
        <f>'Stage 2_SMFL'!AY91</f>
        <v>0</v>
      </c>
      <c r="AZ91" s="27">
        <f>'Stage 2_SMFL'!AZ91</f>
        <v>0</v>
      </c>
      <c r="BA91" s="27">
        <f>'Stage 2_SMFL'!BA91</f>
        <v>18.809999999999999</v>
      </c>
      <c r="BB91" s="27">
        <f>'Stage 2_SMFL'!BB91</f>
        <v>0</v>
      </c>
      <c r="BC91" s="27">
        <f>'Stage 2_SMFL'!BC91</f>
        <v>0</v>
      </c>
      <c r="BD91" s="27">
        <f>'Stage 2_SMFL'!BD91</f>
        <v>0</v>
      </c>
      <c r="BE91" s="27">
        <f>'Stage 2_SMFL'!BE91</f>
        <v>0</v>
      </c>
      <c r="BF91" s="27">
        <f>'Stage 2_SMFL'!BF91</f>
        <v>0</v>
      </c>
      <c r="BG91" s="27">
        <f>'Stage 2_SMFL'!BG91</f>
        <v>0</v>
      </c>
      <c r="BH91" s="27">
        <f>'Stage 2_SMFL'!BH91</f>
        <v>0</v>
      </c>
      <c r="BI91" s="27">
        <f>'Stage 2_SMFL'!BI91</f>
        <v>0</v>
      </c>
      <c r="BJ91" s="27">
        <f>'Stage 2_SMFL'!BJ91</f>
        <v>0</v>
      </c>
      <c r="BK91" s="27">
        <f>'Stage 2_SMFL'!BK91</f>
        <v>3</v>
      </c>
      <c r="BL91" s="27">
        <f>'Stage 2_SMFL'!BL91</f>
        <v>0</v>
      </c>
      <c r="BM91" s="27">
        <f>'Stage 2_SMFL'!BM91</f>
        <v>0</v>
      </c>
      <c r="BN91" s="27">
        <f>'Stage 2_SMFL'!BN91</f>
        <v>0</v>
      </c>
      <c r="BO91" s="27">
        <f>'Stage 2_SMFL'!BO91</f>
        <v>0</v>
      </c>
      <c r="BP91" s="27">
        <f>'Stage 2_SMFL'!BP91</f>
        <v>0</v>
      </c>
      <c r="BQ91" s="27">
        <f>'Stage 2_SMFL'!BQ91</f>
        <v>0</v>
      </c>
      <c r="BR91" s="27">
        <f>'Stage 2_SMFL'!BR91</f>
        <v>0</v>
      </c>
      <c r="BS91" s="27">
        <f>'Stage 2_SMFL'!BS91</f>
        <v>0</v>
      </c>
    </row>
    <row r="92" spans="1:71" s="16" customFormat="1" x14ac:dyDescent="0.25">
      <c r="A92" s="23" t="s">
        <v>10</v>
      </c>
      <c r="B92" s="23">
        <f t="shared" ref="B92:B104" si="18">IF($D$5="P",SUM(AZ74:BB74),SUM(AZ74:BI74))</f>
        <v>115.89</v>
      </c>
      <c r="C92" s="23">
        <f t="shared" ref="C92:C104" si="19">IF($D$5="P",SUM(AP74:AR74),SUM(AP74:AY74))</f>
        <v>434.75</v>
      </c>
      <c r="D92" s="23">
        <f t="shared" ref="D92:D104" si="20">IF($D$5="P",$B$8*SUM(AP74:AR74)+$B$9*SUM(AP92:AR92),$B$8*SUM(AP74:AY74)+$B$9*SUM(AP92:AY92))</f>
        <v>138.27199999999999</v>
      </c>
      <c r="E92" s="31">
        <f t="shared" si="17"/>
        <v>8617.1110399999998</v>
      </c>
      <c r="H92" s="29" t="s">
        <v>10</v>
      </c>
      <c r="I92" s="27">
        <f>'Stage 2_SMFL'!I92</f>
        <v>11.21</v>
      </c>
      <c r="J92" s="27">
        <f>'Stage 2_SMFL'!J92</f>
        <v>0</v>
      </c>
      <c r="K92" s="27">
        <f>'Stage 2_SMFL'!K92</f>
        <v>0</v>
      </c>
      <c r="L92" s="27">
        <f>'Stage 2_SMFL'!L92</f>
        <v>0</v>
      </c>
      <c r="M92" s="27">
        <f>'Stage 2_SMFL'!M92</f>
        <v>0</v>
      </c>
      <c r="N92" s="27">
        <f>'Stage 2_SMFL'!N92</f>
        <v>0</v>
      </c>
      <c r="O92" s="27">
        <f>'Stage 2_SMFL'!O92</f>
        <v>0</v>
      </c>
      <c r="P92" s="27">
        <f>'Stage 2_SMFL'!P92</f>
        <v>0</v>
      </c>
      <c r="Q92" s="27">
        <f>'Stage 2_SMFL'!Q92</f>
        <v>0</v>
      </c>
      <c r="R92" s="27">
        <f>'Stage 2_SMFL'!R92</f>
        <v>0</v>
      </c>
      <c r="S92" s="27">
        <f>'Stage 2_SMFL'!S92</f>
        <v>11.21</v>
      </c>
      <c r="T92" s="27">
        <f>'Stage 2_SMFL'!T92</f>
        <v>0</v>
      </c>
      <c r="U92" s="27">
        <f>'Stage 2_SMFL'!U92</f>
        <v>0</v>
      </c>
      <c r="V92" s="27">
        <f>'Stage 2_SMFL'!V92</f>
        <v>0</v>
      </c>
      <c r="W92" s="27">
        <f>'Stage 2_SMFL'!W92</f>
        <v>0</v>
      </c>
      <c r="X92" s="27">
        <f>'Stage 2_SMFL'!X92</f>
        <v>0</v>
      </c>
      <c r="Y92" s="27">
        <f>'Stage 2_SMFL'!Y92</f>
        <v>0</v>
      </c>
      <c r="Z92" s="27">
        <f>'Stage 2_SMFL'!Z92</f>
        <v>0</v>
      </c>
      <c r="AA92" s="27">
        <f>'Stage 2_SMFL'!AA92</f>
        <v>0</v>
      </c>
      <c r="AB92" s="27">
        <f>'Stage 2_SMFL'!AB92</f>
        <v>0</v>
      </c>
      <c r="AC92" s="27">
        <f>'Stage 2_SMFL'!AC92</f>
        <v>1</v>
      </c>
      <c r="AD92" s="27">
        <f>'Stage 2_SMFL'!AD92</f>
        <v>0</v>
      </c>
      <c r="AE92" s="27">
        <f>'Stage 2_SMFL'!AE92</f>
        <v>0</v>
      </c>
      <c r="AF92" s="27">
        <f>'Stage 2_SMFL'!AF92</f>
        <v>0</v>
      </c>
      <c r="AG92" s="27">
        <f>'Stage 2_SMFL'!AG92</f>
        <v>0</v>
      </c>
      <c r="AH92" s="27">
        <f>'Stage 2_SMFL'!AH92</f>
        <v>0</v>
      </c>
      <c r="AI92" s="27">
        <f>'Stage 2_SMFL'!AI92</f>
        <v>0</v>
      </c>
      <c r="AJ92" s="27">
        <f>'Stage 2_SMFL'!AJ92</f>
        <v>0</v>
      </c>
      <c r="AK92" s="27">
        <f>'Stage 2_SMFL'!AK92</f>
        <v>0</v>
      </c>
      <c r="AL92" s="27">
        <f>'Stage 2_SMFL'!AL92</f>
        <v>0</v>
      </c>
      <c r="AM92" s="17"/>
      <c r="AN92" s="17"/>
      <c r="AO92" s="29" t="s">
        <v>10</v>
      </c>
      <c r="AP92" s="27">
        <f>'Stage 2_SMFL'!AP92</f>
        <v>11.21</v>
      </c>
      <c r="AQ92" s="27">
        <f>'Stage 2_SMFL'!AQ92</f>
        <v>0</v>
      </c>
      <c r="AR92" s="27">
        <f>'Stage 2_SMFL'!AR92</f>
        <v>0</v>
      </c>
      <c r="AS92" s="27">
        <f>'Stage 2_SMFL'!AS92</f>
        <v>0</v>
      </c>
      <c r="AT92" s="27">
        <f>'Stage 2_SMFL'!AT92</f>
        <v>0</v>
      </c>
      <c r="AU92" s="27">
        <f>'Stage 2_SMFL'!AU92</f>
        <v>0</v>
      </c>
      <c r="AV92" s="27">
        <f>'Stage 2_SMFL'!AV92</f>
        <v>0</v>
      </c>
      <c r="AW92" s="27">
        <f>'Stage 2_SMFL'!AW92</f>
        <v>0</v>
      </c>
      <c r="AX92" s="27">
        <f>'Stage 2_SMFL'!AX92</f>
        <v>0</v>
      </c>
      <c r="AY92" s="27">
        <f>'Stage 2_SMFL'!AY92</f>
        <v>0</v>
      </c>
      <c r="AZ92" s="27">
        <f>'Stage 2_SMFL'!AZ92</f>
        <v>11.21</v>
      </c>
      <c r="BA92" s="27">
        <f>'Stage 2_SMFL'!BA92</f>
        <v>0</v>
      </c>
      <c r="BB92" s="27">
        <f>'Stage 2_SMFL'!BB92</f>
        <v>0</v>
      </c>
      <c r="BC92" s="27">
        <f>'Stage 2_SMFL'!BC92</f>
        <v>0</v>
      </c>
      <c r="BD92" s="27">
        <f>'Stage 2_SMFL'!BD92</f>
        <v>0</v>
      </c>
      <c r="BE92" s="27">
        <f>'Stage 2_SMFL'!BE92</f>
        <v>0</v>
      </c>
      <c r="BF92" s="27">
        <f>'Stage 2_SMFL'!BF92</f>
        <v>0</v>
      </c>
      <c r="BG92" s="27">
        <f>'Stage 2_SMFL'!BG92</f>
        <v>0</v>
      </c>
      <c r="BH92" s="27">
        <f>'Stage 2_SMFL'!BH92</f>
        <v>0</v>
      </c>
      <c r="BI92" s="27">
        <f>'Stage 2_SMFL'!BI92</f>
        <v>0</v>
      </c>
      <c r="BJ92" s="27">
        <f>'Stage 2_SMFL'!BJ92</f>
        <v>1</v>
      </c>
      <c r="BK92" s="27">
        <f>'Stage 2_SMFL'!BK92</f>
        <v>0</v>
      </c>
      <c r="BL92" s="27">
        <f>'Stage 2_SMFL'!BL92</f>
        <v>0</v>
      </c>
      <c r="BM92" s="27">
        <f>'Stage 2_SMFL'!BM92</f>
        <v>0</v>
      </c>
      <c r="BN92" s="27">
        <f>'Stage 2_SMFL'!BN92</f>
        <v>0</v>
      </c>
      <c r="BO92" s="27">
        <f>'Stage 2_SMFL'!BO92</f>
        <v>0</v>
      </c>
      <c r="BP92" s="27">
        <f>'Stage 2_SMFL'!BP92</f>
        <v>0</v>
      </c>
      <c r="BQ92" s="27">
        <f>'Stage 2_SMFL'!BQ92</f>
        <v>0</v>
      </c>
      <c r="BR92" s="27">
        <f>'Stage 2_SMFL'!BR92</f>
        <v>0</v>
      </c>
      <c r="BS92" s="27">
        <f>'Stage 2_SMFL'!BS92</f>
        <v>0</v>
      </c>
    </row>
    <row r="93" spans="1:71" s="16" customFormat="1" x14ac:dyDescent="0.25">
      <c r="A93" s="23" t="s">
        <v>11</v>
      </c>
      <c r="B93" s="23">
        <f t="shared" si="18"/>
        <v>152.1</v>
      </c>
      <c r="C93" s="23">
        <f t="shared" si="19"/>
        <v>536.5</v>
      </c>
      <c r="D93" s="23">
        <f t="shared" si="20"/>
        <v>188.60699999999997</v>
      </c>
      <c r="E93" s="31">
        <f t="shared" si="17"/>
        <v>11753.988239999999</v>
      </c>
      <c r="H93" s="29" t="s">
        <v>11</v>
      </c>
      <c r="I93" s="27">
        <f>'Stage 2_SMFL'!I93</f>
        <v>0</v>
      </c>
      <c r="J93" s="27">
        <f>'Stage 2_SMFL'!J93</f>
        <v>0</v>
      </c>
      <c r="K93" s="27">
        <f>'Stage 2_SMFL'!K93</f>
        <v>0</v>
      </c>
      <c r="L93" s="27">
        <f>'Stage 2_SMFL'!L93</f>
        <v>0</v>
      </c>
      <c r="M93" s="27">
        <f>'Stage 2_SMFL'!M93</f>
        <v>0</v>
      </c>
      <c r="N93" s="27">
        <f>'Stage 2_SMFL'!N93</f>
        <v>0</v>
      </c>
      <c r="O93" s="27">
        <f>'Stage 2_SMFL'!O93</f>
        <v>0</v>
      </c>
      <c r="P93" s="27">
        <f>'Stage 2_SMFL'!P93</f>
        <v>0</v>
      </c>
      <c r="Q93" s="27">
        <f>'Stage 2_SMFL'!Q93</f>
        <v>0</v>
      </c>
      <c r="R93" s="27">
        <f>'Stage 2_SMFL'!R93</f>
        <v>0</v>
      </c>
      <c r="S93" s="27">
        <f>'Stage 2_SMFL'!S93</f>
        <v>0</v>
      </c>
      <c r="T93" s="27">
        <f>'Stage 2_SMFL'!T93</f>
        <v>0</v>
      </c>
      <c r="U93" s="27">
        <f>'Stage 2_SMFL'!U93</f>
        <v>0</v>
      </c>
      <c r="V93" s="27">
        <f>'Stage 2_SMFL'!V93</f>
        <v>0</v>
      </c>
      <c r="W93" s="27">
        <f>'Stage 2_SMFL'!W93</f>
        <v>0</v>
      </c>
      <c r="X93" s="27">
        <f>'Stage 2_SMFL'!X93</f>
        <v>0</v>
      </c>
      <c r="Y93" s="27">
        <f>'Stage 2_SMFL'!Y93</f>
        <v>0</v>
      </c>
      <c r="Z93" s="27">
        <f>'Stage 2_SMFL'!Z93</f>
        <v>0</v>
      </c>
      <c r="AA93" s="27">
        <f>'Stage 2_SMFL'!AA93</f>
        <v>0</v>
      </c>
      <c r="AB93" s="27">
        <f>'Stage 2_SMFL'!AB93</f>
        <v>0</v>
      </c>
      <c r="AC93" s="27">
        <f>'Stage 2_SMFL'!AC93</f>
        <v>0</v>
      </c>
      <c r="AD93" s="27">
        <f>'Stage 2_SMFL'!AD93</f>
        <v>0</v>
      </c>
      <c r="AE93" s="27">
        <f>'Stage 2_SMFL'!AE93</f>
        <v>0</v>
      </c>
      <c r="AF93" s="27">
        <f>'Stage 2_SMFL'!AF93</f>
        <v>0</v>
      </c>
      <c r="AG93" s="27">
        <f>'Stage 2_SMFL'!AG93</f>
        <v>0</v>
      </c>
      <c r="AH93" s="27">
        <f>'Stage 2_SMFL'!AH93</f>
        <v>0</v>
      </c>
      <c r="AI93" s="27">
        <f>'Stage 2_SMFL'!AI93</f>
        <v>0</v>
      </c>
      <c r="AJ93" s="27">
        <f>'Stage 2_SMFL'!AJ93</f>
        <v>0</v>
      </c>
      <c r="AK93" s="27">
        <f>'Stage 2_SMFL'!AK93</f>
        <v>0</v>
      </c>
      <c r="AL93" s="27">
        <f>'Stage 2_SMFL'!AL93</f>
        <v>0</v>
      </c>
      <c r="AM93" s="17"/>
      <c r="AN93" s="17"/>
      <c r="AO93" s="29" t="s">
        <v>11</v>
      </c>
      <c r="AP93" s="27">
        <f>'Stage 2_SMFL'!AP93</f>
        <v>39.51</v>
      </c>
      <c r="AQ93" s="27">
        <f>'Stage 2_SMFL'!AQ93</f>
        <v>0</v>
      </c>
      <c r="AR93" s="27">
        <f>'Stage 2_SMFL'!AR93</f>
        <v>0</v>
      </c>
      <c r="AS93" s="27">
        <f>'Stage 2_SMFL'!AS93</f>
        <v>0</v>
      </c>
      <c r="AT93" s="27">
        <f>'Stage 2_SMFL'!AT93</f>
        <v>0</v>
      </c>
      <c r="AU93" s="27">
        <f>'Stage 2_SMFL'!AU93</f>
        <v>0</v>
      </c>
      <c r="AV93" s="27">
        <f>'Stage 2_SMFL'!AV93</f>
        <v>0</v>
      </c>
      <c r="AW93" s="27">
        <f>'Stage 2_SMFL'!AW93</f>
        <v>0</v>
      </c>
      <c r="AX93" s="27">
        <f>'Stage 2_SMFL'!AX93</f>
        <v>0</v>
      </c>
      <c r="AY93" s="27">
        <f>'Stage 2_SMFL'!AY93</f>
        <v>0</v>
      </c>
      <c r="AZ93" s="27">
        <f>'Stage 2_SMFL'!AZ93</f>
        <v>19.38</v>
      </c>
      <c r="BA93" s="27">
        <f>'Stage 2_SMFL'!BA93</f>
        <v>0</v>
      </c>
      <c r="BB93" s="27">
        <f>'Stage 2_SMFL'!BB93</f>
        <v>0</v>
      </c>
      <c r="BC93" s="27">
        <f>'Stage 2_SMFL'!BC93</f>
        <v>0</v>
      </c>
      <c r="BD93" s="27">
        <f>'Stage 2_SMFL'!BD93</f>
        <v>0</v>
      </c>
      <c r="BE93" s="27">
        <f>'Stage 2_SMFL'!BE93</f>
        <v>0</v>
      </c>
      <c r="BF93" s="27">
        <f>'Stage 2_SMFL'!BF93</f>
        <v>0</v>
      </c>
      <c r="BG93" s="27">
        <f>'Stage 2_SMFL'!BG93</f>
        <v>0</v>
      </c>
      <c r="BH93" s="27">
        <f>'Stage 2_SMFL'!BH93</f>
        <v>0</v>
      </c>
      <c r="BI93" s="27">
        <f>'Stage 2_SMFL'!BI93</f>
        <v>0</v>
      </c>
      <c r="BJ93" s="27">
        <f>'Stage 2_SMFL'!BJ93</f>
        <v>3</v>
      </c>
      <c r="BK93" s="27">
        <f>'Stage 2_SMFL'!BK93</f>
        <v>0</v>
      </c>
      <c r="BL93" s="27">
        <f>'Stage 2_SMFL'!BL93</f>
        <v>0</v>
      </c>
      <c r="BM93" s="27">
        <f>'Stage 2_SMFL'!BM93</f>
        <v>0</v>
      </c>
      <c r="BN93" s="27">
        <f>'Stage 2_SMFL'!BN93</f>
        <v>0</v>
      </c>
      <c r="BO93" s="27">
        <f>'Stage 2_SMFL'!BO93</f>
        <v>0</v>
      </c>
      <c r="BP93" s="27">
        <f>'Stage 2_SMFL'!BP93</f>
        <v>0</v>
      </c>
      <c r="BQ93" s="27">
        <f>'Stage 2_SMFL'!BQ93</f>
        <v>0</v>
      </c>
      <c r="BR93" s="27">
        <f>'Stage 2_SMFL'!BR93</f>
        <v>0</v>
      </c>
      <c r="BS93" s="27">
        <f>'Stage 2_SMFL'!BS93</f>
        <v>0</v>
      </c>
    </row>
    <row r="94" spans="1:71" s="16" customFormat="1" x14ac:dyDescent="0.25">
      <c r="A94" s="23" t="s">
        <v>12</v>
      </c>
      <c r="B94" s="23">
        <f t="shared" si="18"/>
        <v>1.66</v>
      </c>
      <c r="C94" s="23">
        <f t="shared" si="19"/>
        <v>1.66</v>
      </c>
      <c r="D94" s="23">
        <f t="shared" si="20"/>
        <v>0.49799999999999994</v>
      </c>
      <c r="E94" s="31">
        <f t="shared" si="17"/>
        <v>31.035359999999997</v>
      </c>
      <c r="F94" s="37">
        <v>511.66</v>
      </c>
      <c r="G94" s="37">
        <v>100.36</v>
      </c>
      <c r="H94" s="29" t="s">
        <v>12</v>
      </c>
      <c r="I94" s="29">
        <v>0</v>
      </c>
      <c r="J94" s="29">
        <v>0</v>
      </c>
      <c r="K94" s="29">
        <v>0</v>
      </c>
      <c r="L94" s="29">
        <v>0</v>
      </c>
      <c r="M94" s="29">
        <v>0</v>
      </c>
      <c r="N94" s="29">
        <v>0</v>
      </c>
      <c r="O94" s="29">
        <v>0</v>
      </c>
      <c r="P94" s="29">
        <v>0</v>
      </c>
      <c r="Q94" s="29">
        <v>0</v>
      </c>
      <c r="R94" s="29">
        <v>0</v>
      </c>
      <c r="S94" s="29">
        <v>0</v>
      </c>
      <c r="T94" s="29">
        <v>0</v>
      </c>
      <c r="U94" s="29">
        <v>0</v>
      </c>
      <c r="V94" s="29">
        <v>0</v>
      </c>
      <c r="W94" s="29">
        <v>0</v>
      </c>
      <c r="X94" s="29">
        <v>0</v>
      </c>
      <c r="Y94" s="29">
        <v>0</v>
      </c>
      <c r="Z94" s="29">
        <v>0</v>
      </c>
      <c r="AA94" s="29">
        <v>0</v>
      </c>
      <c r="AB94" s="29">
        <v>0</v>
      </c>
      <c r="AC94" s="29">
        <v>0</v>
      </c>
      <c r="AD94" s="29">
        <v>0</v>
      </c>
      <c r="AE94" s="29">
        <v>0</v>
      </c>
      <c r="AF94" s="29">
        <v>0</v>
      </c>
      <c r="AG94" s="29">
        <v>0</v>
      </c>
      <c r="AH94" s="29">
        <v>0</v>
      </c>
      <c r="AI94" s="29">
        <v>0</v>
      </c>
      <c r="AJ94" s="29">
        <v>0</v>
      </c>
      <c r="AK94" s="29">
        <v>0</v>
      </c>
      <c r="AL94" s="29">
        <v>0</v>
      </c>
      <c r="AM94" s="17"/>
      <c r="AN94" s="17"/>
      <c r="AO94" s="29" t="s">
        <v>12</v>
      </c>
      <c r="AP94" s="29">
        <v>0</v>
      </c>
      <c r="AQ94" s="29">
        <v>0</v>
      </c>
      <c r="AR94" s="29">
        <v>0</v>
      </c>
      <c r="AS94" s="29">
        <v>0</v>
      </c>
      <c r="AT94" s="29">
        <v>0</v>
      </c>
      <c r="AU94" s="29">
        <v>0</v>
      </c>
      <c r="AV94" s="29">
        <v>0</v>
      </c>
      <c r="AW94" s="29">
        <v>0</v>
      </c>
      <c r="AX94" s="29">
        <v>0</v>
      </c>
      <c r="AY94" s="29">
        <v>0</v>
      </c>
      <c r="AZ94" s="29">
        <v>0</v>
      </c>
      <c r="BA94" s="29">
        <v>0</v>
      </c>
      <c r="BB94" s="29">
        <v>0</v>
      </c>
      <c r="BC94" s="29">
        <v>0</v>
      </c>
      <c r="BD94" s="29">
        <v>0</v>
      </c>
      <c r="BE94" s="29">
        <v>0</v>
      </c>
      <c r="BF94" s="29">
        <v>0</v>
      </c>
      <c r="BG94" s="29">
        <v>0</v>
      </c>
      <c r="BH94" s="29">
        <v>0</v>
      </c>
      <c r="BI94" s="29">
        <v>0</v>
      </c>
      <c r="BJ94" s="29">
        <v>0</v>
      </c>
      <c r="BK94" s="29">
        <v>0</v>
      </c>
      <c r="BL94" s="29">
        <v>0</v>
      </c>
      <c r="BM94" s="29">
        <v>0</v>
      </c>
      <c r="BN94" s="29">
        <v>0</v>
      </c>
      <c r="BO94" s="29">
        <v>0</v>
      </c>
      <c r="BP94" s="29">
        <v>0</v>
      </c>
      <c r="BQ94" s="29">
        <v>0</v>
      </c>
      <c r="BR94" s="29">
        <v>0</v>
      </c>
      <c r="BS94" s="29">
        <v>0</v>
      </c>
    </row>
    <row r="95" spans="1:71" s="16" customFormat="1" x14ac:dyDescent="0.25">
      <c r="A95" s="23" t="s">
        <v>13</v>
      </c>
      <c r="B95" s="23">
        <f t="shared" si="18"/>
        <v>4.3</v>
      </c>
      <c r="C95" s="23">
        <f t="shared" si="19"/>
        <v>4.3</v>
      </c>
      <c r="D95" s="23">
        <f t="shared" si="20"/>
        <v>1.2899999999999998</v>
      </c>
      <c r="E95" s="23">
        <f t="shared" si="17"/>
        <v>80.392799999999994</v>
      </c>
      <c r="F95" s="37">
        <v>550.32000000000005</v>
      </c>
      <c r="G95" s="37">
        <v>115.74</v>
      </c>
      <c r="H95" s="29" t="s">
        <v>13</v>
      </c>
      <c r="I95" s="29">
        <v>0</v>
      </c>
      <c r="J95" s="29">
        <v>0</v>
      </c>
      <c r="K95" s="29">
        <v>0</v>
      </c>
      <c r="L95" s="29">
        <v>0</v>
      </c>
      <c r="M95" s="29">
        <v>0</v>
      </c>
      <c r="N95" s="29">
        <v>0</v>
      </c>
      <c r="O95" s="29">
        <v>0</v>
      </c>
      <c r="P95" s="29">
        <v>0</v>
      </c>
      <c r="Q95" s="29">
        <v>0</v>
      </c>
      <c r="R95" s="29">
        <v>0</v>
      </c>
      <c r="S95" s="29">
        <v>0</v>
      </c>
      <c r="T95" s="29">
        <v>0</v>
      </c>
      <c r="U95" s="29">
        <v>0</v>
      </c>
      <c r="V95" s="29">
        <v>0</v>
      </c>
      <c r="W95" s="29">
        <v>0</v>
      </c>
      <c r="X95" s="29">
        <v>0</v>
      </c>
      <c r="Y95" s="29">
        <v>0</v>
      </c>
      <c r="Z95" s="29">
        <v>0</v>
      </c>
      <c r="AA95" s="29">
        <v>0</v>
      </c>
      <c r="AB95" s="29">
        <v>0</v>
      </c>
      <c r="AC95" s="29">
        <v>0</v>
      </c>
      <c r="AD95" s="29">
        <v>0</v>
      </c>
      <c r="AE95" s="29">
        <v>0</v>
      </c>
      <c r="AF95" s="29">
        <v>0</v>
      </c>
      <c r="AG95" s="29">
        <v>0</v>
      </c>
      <c r="AH95" s="29">
        <v>0</v>
      </c>
      <c r="AI95" s="29">
        <v>0</v>
      </c>
      <c r="AJ95" s="29">
        <v>0</v>
      </c>
      <c r="AK95" s="29">
        <v>0</v>
      </c>
      <c r="AL95" s="29">
        <v>0</v>
      </c>
      <c r="AM95" s="17"/>
      <c r="AN95" s="17"/>
      <c r="AO95" s="29" t="s">
        <v>13</v>
      </c>
      <c r="AP95" s="29">
        <v>0</v>
      </c>
      <c r="AQ95" s="29">
        <v>0</v>
      </c>
      <c r="AR95" s="29">
        <v>0</v>
      </c>
      <c r="AS95" s="29">
        <v>0</v>
      </c>
      <c r="AT95" s="29">
        <v>0</v>
      </c>
      <c r="AU95" s="29">
        <v>0</v>
      </c>
      <c r="AV95" s="29">
        <v>0</v>
      </c>
      <c r="AW95" s="29">
        <v>0</v>
      </c>
      <c r="AX95" s="29">
        <v>0</v>
      </c>
      <c r="AY95" s="29">
        <v>0</v>
      </c>
      <c r="AZ95" s="29">
        <v>0</v>
      </c>
      <c r="BA95" s="29">
        <v>0</v>
      </c>
      <c r="BB95" s="29">
        <v>0</v>
      </c>
      <c r="BC95" s="29">
        <v>0</v>
      </c>
      <c r="BD95" s="29">
        <v>0</v>
      </c>
      <c r="BE95" s="29">
        <v>0</v>
      </c>
      <c r="BF95" s="29">
        <v>0</v>
      </c>
      <c r="BG95" s="29">
        <v>0</v>
      </c>
      <c r="BH95" s="29">
        <v>0</v>
      </c>
      <c r="BI95" s="29">
        <v>0</v>
      </c>
      <c r="BJ95" s="29">
        <v>0</v>
      </c>
      <c r="BK95" s="29">
        <v>0</v>
      </c>
      <c r="BL95" s="29">
        <v>0</v>
      </c>
      <c r="BM95" s="29">
        <v>0</v>
      </c>
      <c r="BN95" s="29">
        <v>0</v>
      </c>
      <c r="BO95" s="29">
        <v>0</v>
      </c>
      <c r="BP95" s="29">
        <v>0</v>
      </c>
      <c r="BQ95" s="29">
        <v>0</v>
      </c>
      <c r="BR95" s="29">
        <v>0</v>
      </c>
      <c r="BS95" s="29">
        <v>0</v>
      </c>
    </row>
    <row r="96" spans="1:71" s="16" customFormat="1" x14ac:dyDescent="0.25">
      <c r="A96" s="23" t="s">
        <v>52</v>
      </c>
      <c r="B96" s="23">
        <f t="shared" si="18"/>
        <v>8.08</v>
      </c>
      <c r="C96" s="23">
        <f t="shared" si="19"/>
        <v>8.08</v>
      </c>
      <c r="D96" s="23">
        <f t="shared" si="20"/>
        <v>2.4239999999999999</v>
      </c>
      <c r="E96" s="23">
        <f t="shared" si="17"/>
        <v>151.06368000000001</v>
      </c>
      <c r="F96" s="37">
        <v>587.57000000000005</v>
      </c>
      <c r="G96" s="37">
        <v>194.1</v>
      </c>
      <c r="H96" s="29" t="s">
        <v>52</v>
      </c>
      <c r="I96" s="29">
        <v>0</v>
      </c>
      <c r="J96" s="29">
        <v>0</v>
      </c>
      <c r="K96" s="29">
        <v>0</v>
      </c>
      <c r="L96" s="29">
        <v>0</v>
      </c>
      <c r="M96" s="29">
        <v>0</v>
      </c>
      <c r="N96" s="29">
        <v>0</v>
      </c>
      <c r="O96" s="29">
        <v>0</v>
      </c>
      <c r="P96" s="29">
        <v>0</v>
      </c>
      <c r="Q96" s="29">
        <v>0</v>
      </c>
      <c r="R96" s="29">
        <v>0</v>
      </c>
      <c r="S96" s="29">
        <v>0</v>
      </c>
      <c r="T96" s="29">
        <v>0</v>
      </c>
      <c r="U96" s="29">
        <v>0</v>
      </c>
      <c r="V96" s="29">
        <v>0</v>
      </c>
      <c r="W96" s="29">
        <v>0</v>
      </c>
      <c r="X96" s="29">
        <v>0</v>
      </c>
      <c r="Y96" s="29">
        <v>0</v>
      </c>
      <c r="Z96" s="29">
        <v>0</v>
      </c>
      <c r="AA96" s="29">
        <v>0</v>
      </c>
      <c r="AB96" s="29">
        <v>0</v>
      </c>
      <c r="AC96" s="29">
        <v>0</v>
      </c>
      <c r="AD96" s="29">
        <v>0</v>
      </c>
      <c r="AE96" s="29">
        <v>0</v>
      </c>
      <c r="AF96" s="29">
        <v>0</v>
      </c>
      <c r="AG96" s="29">
        <v>0</v>
      </c>
      <c r="AH96" s="29">
        <v>0</v>
      </c>
      <c r="AI96" s="29">
        <v>0</v>
      </c>
      <c r="AJ96" s="29">
        <v>0</v>
      </c>
      <c r="AK96" s="29">
        <v>0</v>
      </c>
      <c r="AL96" s="29">
        <v>0</v>
      </c>
      <c r="AM96" s="17"/>
      <c r="AN96" s="17"/>
      <c r="AO96" s="29" t="s">
        <v>52</v>
      </c>
      <c r="AP96" s="29">
        <v>0</v>
      </c>
      <c r="AQ96" s="29">
        <v>0</v>
      </c>
      <c r="AR96" s="29">
        <v>0</v>
      </c>
      <c r="AS96" s="29">
        <v>0</v>
      </c>
      <c r="AT96" s="29">
        <v>0</v>
      </c>
      <c r="AU96" s="29">
        <v>0</v>
      </c>
      <c r="AV96" s="29">
        <v>0</v>
      </c>
      <c r="AW96" s="29">
        <v>0</v>
      </c>
      <c r="AX96" s="29">
        <v>0</v>
      </c>
      <c r="AY96" s="29">
        <v>0</v>
      </c>
      <c r="AZ96" s="29">
        <v>0</v>
      </c>
      <c r="BA96" s="29">
        <v>0</v>
      </c>
      <c r="BB96" s="29">
        <v>0</v>
      </c>
      <c r="BC96" s="29">
        <v>0</v>
      </c>
      <c r="BD96" s="29">
        <v>0</v>
      </c>
      <c r="BE96" s="29">
        <v>0</v>
      </c>
      <c r="BF96" s="29">
        <v>0</v>
      </c>
      <c r="BG96" s="29">
        <v>0</v>
      </c>
      <c r="BH96" s="29">
        <v>0</v>
      </c>
      <c r="BI96" s="29">
        <v>0</v>
      </c>
      <c r="BJ96" s="29">
        <v>0</v>
      </c>
      <c r="BK96" s="29">
        <v>0</v>
      </c>
      <c r="BL96" s="29">
        <v>0</v>
      </c>
      <c r="BM96" s="29">
        <v>0</v>
      </c>
      <c r="BN96" s="29">
        <v>0</v>
      </c>
      <c r="BO96" s="29">
        <v>0</v>
      </c>
      <c r="BP96" s="29">
        <v>0</v>
      </c>
      <c r="BQ96" s="29">
        <v>0</v>
      </c>
      <c r="BR96" s="29">
        <v>0</v>
      </c>
      <c r="BS96" s="29">
        <v>0</v>
      </c>
    </row>
    <row r="97" spans="1:71" s="16" customFormat="1" x14ac:dyDescent="0.25">
      <c r="A97" s="23" t="s">
        <v>14</v>
      </c>
      <c r="B97" s="23">
        <f t="shared" si="18"/>
        <v>12.63</v>
      </c>
      <c r="C97" s="23">
        <f t="shared" si="19"/>
        <v>12.63</v>
      </c>
      <c r="D97" s="23">
        <f t="shared" si="20"/>
        <v>3.7890000000000001</v>
      </c>
      <c r="E97" s="23">
        <f t="shared" si="17"/>
        <v>236.13048000000001</v>
      </c>
      <c r="F97" s="37">
        <v>623.62</v>
      </c>
      <c r="G97" s="37">
        <v>191.92</v>
      </c>
      <c r="H97" s="29" t="s">
        <v>14</v>
      </c>
      <c r="I97" s="29">
        <v>0</v>
      </c>
      <c r="J97" s="29">
        <v>0</v>
      </c>
      <c r="K97" s="29">
        <v>0</v>
      </c>
      <c r="L97" s="29">
        <v>0</v>
      </c>
      <c r="M97" s="29">
        <v>0</v>
      </c>
      <c r="N97" s="29">
        <v>0</v>
      </c>
      <c r="O97" s="29">
        <v>0</v>
      </c>
      <c r="P97" s="29">
        <v>0</v>
      </c>
      <c r="Q97" s="29">
        <v>0</v>
      </c>
      <c r="R97" s="29">
        <v>0</v>
      </c>
      <c r="S97" s="29">
        <v>0</v>
      </c>
      <c r="T97" s="29">
        <v>0</v>
      </c>
      <c r="U97" s="29">
        <v>0</v>
      </c>
      <c r="V97" s="29">
        <v>0</v>
      </c>
      <c r="W97" s="29">
        <v>0</v>
      </c>
      <c r="X97" s="29">
        <v>0</v>
      </c>
      <c r="Y97" s="29">
        <v>0</v>
      </c>
      <c r="Z97" s="29">
        <v>0</v>
      </c>
      <c r="AA97" s="29">
        <v>0</v>
      </c>
      <c r="AB97" s="29">
        <v>0</v>
      </c>
      <c r="AC97" s="29">
        <v>0</v>
      </c>
      <c r="AD97" s="29">
        <v>0</v>
      </c>
      <c r="AE97" s="29">
        <v>0</v>
      </c>
      <c r="AF97" s="29">
        <v>0</v>
      </c>
      <c r="AG97" s="29">
        <v>0</v>
      </c>
      <c r="AH97" s="29">
        <v>0</v>
      </c>
      <c r="AI97" s="29">
        <v>0</v>
      </c>
      <c r="AJ97" s="29">
        <v>0</v>
      </c>
      <c r="AK97" s="29">
        <v>0</v>
      </c>
      <c r="AL97" s="29">
        <v>0</v>
      </c>
      <c r="AM97" s="17"/>
      <c r="AN97" s="17"/>
      <c r="AO97" s="29" t="s">
        <v>14</v>
      </c>
      <c r="AP97" s="29">
        <v>0</v>
      </c>
      <c r="AQ97" s="29">
        <v>0</v>
      </c>
      <c r="AR97" s="29">
        <v>0</v>
      </c>
      <c r="AS97" s="29">
        <v>0</v>
      </c>
      <c r="AT97" s="29">
        <v>0</v>
      </c>
      <c r="AU97" s="29">
        <v>0</v>
      </c>
      <c r="AV97" s="29">
        <v>0</v>
      </c>
      <c r="AW97" s="29">
        <v>0</v>
      </c>
      <c r="AX97" s="29">
        <v>0</v>
      </c>
      <c r="AY97" s="29">
        <v>0</v>
      </c>
      <c r="AZ97" s="29">
        <v>0</v>
      </c>
      <c r="BA97" s="29">
        <v>0</v>
      </c>
      <c r="BB97" s="29">
        <v>0</v>
      </c>
      <c r="BC97" s="29">
        <v>0</v>
      </c>
      <c r="BD97" s="29">
        <v>0</v>
      </c>
      <c r="BE97" s="29">
        <v>0</v>
      </c>
      <c r="BF97" s="29">
        <v>0</v>
      </c>
      <c r="BG97" s="29">
        <v>0</v>
      </c>
      <c r="BH97" s="29">
        <v>0</v>
      </c>
      <c r="BI97" s="29">
        <v>0</v>
      </c>
      <c r="BJ97" s="29">
        <v>0</v>
      </c>
      <c r="BK97" s="29">
        <v>0</v>
      </c>
      <c r="BL97" s="29">
        <v>0</v>
      </c>
      <c r="BM97" s="29">
        <v>0</v>
      </c>
      <c r="BN97" s="29">
        <v>0</v>
      </c>
      <c r="BO97" s="29">
        <v>0</v>
      </c>
      <c r="BP97" s="29">
        <v>0</v>
      </c>
      <c r="BQ97" s="29">
        <v>0</v>
      </c>
      <c r="BR97" s="29">
        <v>0</v>
      </c>
      <c r="BS97" s="29">
        <v>0</v>
      </c>
    </row>
    <row r="98" spans="1:71" s="16" customFormat="1" x14ac:dyDescent="0.25">
      <c r="A98" s="23" t="s">
        <v>15</v>
      </c>
      <c r="B98" s="23">
        <f t="shared" si="18"/>
        <v>15.3</v>
      </c>
      <c r="C98" s="23">
        <f t="shared" si="19"/>
        <v>15.3</v>
      </c>
      <c r="D98" s="23">
        <f t="shared" si="20"/>
        <v>4.59</v>
      </c>
      <c r="E98" s="23">
        <f t="shared" si="17"/>
        <v>286.04879999999997</v>
      </c>
      <c r="F98" s="37">
        <v>671.13</v>
      </c>
      <c r="G98" s="37">
        <v>202.33</v>
      </c>
      <c r="H98" s="29" t="s">
        <v>15</v>
      </c>
      <c r="I98" s="29">
        <v>0</v>
      </c>
      <c r="J98" s="29">
        <v>0</v>
      </c>
      <c r="K98" s="29">
        <v>0</v>
      </c>
      <c r="L98" s="29">
        <v>0</v>
      </c>
      <c r="M98" s="29">
        <v>0</v>
      </c>
      <c r="N98" s="29">
        <v>0</v>
      </c>
      <c r="O98" s="29">
        <v>0</v>
      </c>
      <c r="P98" s="29">
        <v>0</v>
      </c>
      <c r="Q98" s="29">
        <v>0</v>
      </c>
      <c r="R98" s="29">
        <v>0</v>
      </c>
      <c r="S98" s="29">
        <v>0</v>
      </c>
      <c r="T98" s="29">
        <v>0</v>
      </c>
      <c r="U98" s="29">
        <v>0</v>
      </c>
      <c r="V98" s="29">
        <v>0</v>
      </c>
      <c r="W98" s="29">
        <v>0</v>
      </c>
      <c r="X98" s="29">
        <v>0</v>
      </c>
      <c r="Y98" s="29">
        <v>0</v>
      </c>
      <c r="Z98" s="29">
        <v>0</v>
      </c>
      <c r="AA98" s="29">
        <v>0</v>
      </c>
      <c r="AB98" s="29">
        <v>0</v>
      </c>
      <c r="AC98" s="29">
        <v>0</v>
      </c>
      <c r="AD98" s="29">
        <v>0</v>
      </c>
      <c r="AE98" s="29">
        <v>0</v>
      </c>
      <c r="AF98" s="29">
        <v>0</v>
      </c>
      <c r="AG98" s="29">
        <v>0</v>
      </c>
      <c r="AH98" s="29">
        <v>0</v>
      </c>
      <c r="AI98" s="29">
        <v>0</v>
      </c>
      <c r="AJ98" s="29">
        <v>0</v>
      </c>
      <c r="AK98" s="29">
        <v>0</v>
      </c>
      <c r="AL98" s="29">
        <v>0</v>
      </c>
      <c r="AM98" s="17"/>
      <c r="AN98" s="17"/>
      <c r="AO98" s="29" t="s">
        <v>15</v>
      </c>
      <c r="AP98" s="29">
        <v>0</v>
      </c>
      <c r="AQ98" s="29">
        <v>0</v>
      </c>
      <c r="AR98" s="29">
        <v>0</v>
      </c>
      <c r="AS98" s="29">
        <v>0</v>
      </c>
      <c r="AT98" s="29">
        <v>0</v>
      </c>
      <c r="AU98" s="29">
        <v>0</v>
      </c>
      <c r="AV98" s="29">
        <v>0</v>
      </c>
      <c r="AW98" s="29">
        <v>0</v>
      </c>
      <c r="AX98" s="29">
        <v>0</v>
      </c>
      <c r="AY98" s="29">
        <v>0</v>
      </c>
      <c r="AZ98" s="29">
        <v>0</v>
      </c>
      <c r="BA98" s="29">
        <v>0</v>
      </c>
      <c r="BB98" s="29">
        <v>0</v>
      </c>
      <c r="BC98" s="29">
        <v>0</v>
      </c>
      <c r="BD98" s="29">
        <v>0</v>
      </c>
      <c r="BE98" s="29">
        <v>0</v>
      </c>
      <c r="BF98" s="29">
        <v>0</v>
      </c>
      <c r="BG98" s="29">
        <v>0</v>
      </c>
      <c r="BH98" s="29">
        <v>0</v>
      </c>
      <c r="BI98" s="29">
        <v>0</v>
      </c>
      <c r="BJ98" s="29">
        <v>0</v>
      </c>
      <c r="BK98" s="29">
        <v>0</v>
      </c>
      <c r="BL98" s="29">
        <v>0</v>
      </c>
      <c r="BM98" s="29">
        <v>0</v>
      </c>
      <c r="BN98" s="29">
        <v>0</v>
      </c>
      <c r="BO98" s="29">
        <v>0</v>
      </c>
      <c r="BP98" s="29">
        <v>0</v>
      </c>
      <c r="BQ98" s="29">
        <v>0</v>
      </c>
      <c r="BR98" s="29">
        <v>0</v>
      </c>
      <c r="BS98" s="29">
        <v>0</v>
      </c>
    </row>
    <row r="99" spans="1:71" s="16" customFormat="1" x14ac:dyDescent="0.25">
      <c r="A99" s="23" t="s">
        <v>16</v>
      </c>
      <c r="B99" s="23">
        <f t="shared" si="18"/>
        <v>19.96</v>
      </c>
      <c r="C99" s="23">
        <f t="shared" si="19"/>
        <v>19.96</v>
      </c>
      <c r="D99" s="23">
        <f t="shared" si="20"/>
        <v>5.9880000000000004</v>
      </c>
      <c r="E99" s="23">
        <f t="shared" si="17"/>
        <v>373.17216000000002</v>
      </c>
      <c r="F99" s="37">
        <v>686.07</v>
      </c>
      <c r="G99" s="37">
        <v>270.33999999999997</v>
      </c>
      <c r="H99" s="29" t="s">
        <v>16</v>
      </c>
      <c r="I99" s="29">
        <v>0</v>
      </c>
      <c r="J99" s="29">
        <v>0</v>
      </c>
      <c r="K99" s="29">
        <v>0</v>
      </c>
      <c r="L99" s="29">
        <v>0</v>
      </c>
      <c r="M99" s="29">
        <v>0</v>
      </c>
      <c r="N99" s="29">
        <v>0</v>
      </c>
      <c r="O99" s="29">
        <v>0</v>
      </c>
      <c r="P99" s="29">
        <v>0</v>
      </c>
      <c r="Q99" s="29">
        <v>0</v>
      </c>
      <c r="R99" s="29">
        <v>0</v>
      </c>
      <c r="S99" s="29">
        <v>0</v>
      </c>
      <c r="T99" s="29">
        <v>0</v>
      </c>
      <c r="U99" s="29">
        <v>0</v>
      </c>
      <c r="V99" s="29">
        <v>0</v>
      </c>
      <c r="W99" s="29">
        <v>0</v>
      </c>
      <c r="X99" s="29">
        <v>0</v>
      </c>
      <c r="Y99" s="29">
        <v>0</v>
      </c>
      <c r="Z99" s="29">
        <v>0</v>
      </c>
      <c r="AA99" s="29">
        <v>0</v>
      </c>
      <c r="AB99" s="29">
        <v>0</v>
      </c>
      <c r="AC99" s="29">
        <v>0</v>
      </c>
      <c r="AD99" s="29">
        <v>0</v>
      </c>
      <c r="AE99" s="29">
        <v>0</v>
      </c>
      <c r="AF99" s="29">
        <v>0</v>
      </c>
      <c r="AG99" s="29">
        <v>0</v>
      </c>
      <c r="AH99" s="29">
        <v>0</v>
      </c>
      <c r="AI99" s="29">
        <v>0</v>
      </c>
      <c r="AJ99" s="29">
        <v>0</v>
      </c>
      <c r="AK99" s="29">
        <v>0</v>
      </c>
      <c r="AL99" s="29">
        <v>0</v>
      </c>
      <c r="AM99" s="17"/>
      <c r="AN99" s="17"/>
      <c r="AO99" s="29" t="s">
        <v>16</v>
      </c>
      <c r="AP99" s="29">
        <v>0</v>
      </c>
      <c r="AQ99" s="29">
        <v>0</v>
      </c>
      <c r="AR99" s="29">
        <v>0</v>
      </c>
      <c r="AS99" s="29">
        <v>0</v>
      </c>
      <c r="AT99" s="29">
        <v>0</v>
      </c>
      <c r="AU99" s="29">
        <v>0</v>
      </c>
      <c r="AV99" s="29">
        <v>0</v>
      </c>
      <c r="AW99" s="29">
        <v>0</v>
      </c>
      <c r="AX99" s="29">
        <v>0</v>
      </c>
      <c r="AY99" s="29">
        <v>0</v>
      </c>
      <c r="AZ99" s="29">
        <v>0</v>
      </c>
      <c r="BA99" s="29">
        <v>0</v>
      </c>
      <c r="BB99" s="29">
        <v>0</v>
      </c>
      <c r="BC99" s="29">
        <v>0</v>
      </c>
      <c r="BD99" s="29">
        <v>0</v>
      </c>
      <c r="BE99" s="29">
        <v>0</v>
      </c>
      <c r="BF99" s="29">
        <v>0</v>
      </c>
      <c r="BG99" s="29">
        <v>0</v>
      </c>
      <c r="BH99" s="29">
        <v>0</v>
      </c>
      <c r="BI99" s="29">
        <v>0</v>
      </c>
      <c r="BJ99" s="29">
        <v>0</v>
      </c>
      <c r="BK99" s="29">
        <v>0</v>
      </c>
      <c r="BL99" s="29">
        <v>0</v>
      </c>
      <c r="BM99" s="29">
        <v>0</v>
      </c>
      <c r="BN99" s="29">
        <v>0</v>
      </c>
      <c r="BO99" s="29">
        <v>0</v>
      </c>
      <c r="BP99" s="29">
        <v>0</v>
      </c>
      <c r="BQ99" s="29">
        <v>0</v>
      </c>
      <c r="BR99" s="29">
        <v>0</v>
      </c>
      <c r="BS99" s="29">
        <v>0</v>
      </c>
    </row>
    <row r="100" spans="1:71" s="16" customFormat="1" x14ac:dyDescent="0.25">
      <c r="A100" s="23" t="s">
        <v>24</v>
      </c>
      <c r="B100" s="23">
        <f t="shared" si="18"/>
        <v>22.740000000000002</v>
      </c>
      <c r="C100" s="23">
        <f t="shared" si="19"/>
        <v>22.740000000000002</v>
      </c>
      <c r="D100" s="23">
        <f t="shared" si="20"/>
        <v>6.8220000000000001</v>
      </c>
      <c r="E100" s="23">
        <f t="shared" si="17"/>
        <v>425.14704</v>
      </c>
      <c r="F100" s="37">
        <v>698.58</v>
      </c>
      <c r="G100" s="37">
        <v>311.8</v>
      </c>
      <c r="H100" s="29" t="s">
        <v>24</v>
      </c>
      <c r="I100" s="29">
        <v>0</v>
      </c>
      <c r="J100" s="29">
        <v>0</v>
      </c>
      <c r="K100" s="29">
        <v>0</v>
      </c>
      <c r="L100" s="29">
        <v>0</v>
      </c>
      <c r="M100" s="29">
        <v>0</v>
      </c>
      <c r="N100" s="29">
        <v>0</v>
      </c>
      <c r="O100" s="29">
        <v>0</v>
      </c>
      <c r="P100" s="29">
        <v>0</v>
      </c>
      <c r="Q100" s="29">
        <v>0</v>
      </c>
      <c r="R100" s="29">
        <v>0</v>
      </c>
      <c r="S100" s="29">
        <v>0</v>
      </c>
      <c r="T100" s="29">
        <v>0</v>
      </c>
      <c r="U100" s="29">
        <v>0</v>
      </c>
      <c r="V100" s="29">
        <v>0</v>
      </c>
      <c r="W100" s="29">
        <v>0</v>
      </c>
      <c r="X100" s="29">
        <v>0</v>
      </c>
      <c r="Y100" s="29">
        <v>0</v>
      </c>
      <c r="Z100" s="29">
        <v>0</v>
      </c>
      <c r="AA100" s="29">
        <v>0</v>
      </c>
      <c r="AB100" s="29">
        <v>0</v>
      </c>
      <c r="AC100" s="29">
        <v>0</v>
      </c>
      <c r="AD100" s="29">
        <v>0</v>
      </c>
      <c r="AE100" s="29">
        <v>0</v>
      </c>
      <c r="AF100" s="29">
        <v>0</v>
      </c>
      <c r="AG100" s="29">
        <v>0</v>
      </c>
      <c r="AH100" s="29">
        <v>0</v>
      </c>
      <c r="AI100" s="29">
        <v>0</v>
      </c>
      <c r="AJ100" s="29">
        <v>0</v>
      </c>
      <c r="AK100" s="29">
        <v>0</v>
      </c>
      <c r="AL100" s="29">
        <v>0</v>
      </c>
      <c r="AM100" s="17"/>
      <c r="AN100" s="17"/>
      <c r="AO100" s="29" t="s">
        <v>24</v>
      </c>
      <c r="AP100" s="29">
        <v>0</v>
      </c>
      <c r="AQ100" s="29">
        <v>0</v>
      </c>
      <c r="AR100" s="29">
        <v>0</v>
      </c>
      <c r="AS100" s="29">
        <v>0</v>
      </c>
      <c r="AT100" s="29">
        <v>0</v>
      </c>
      <c r="AU100" s="29">
        <v>0</v>
      </c>
      <c r="AV100" s="29">
        <v>0</v>
      </c>
      <c r="AW100" s="29">
        <v>0</v>
      </c>
      <c r="AX100" s="29">
        <v>0</v>
      </c>
      <c r="AY100" s="29">
        <v>0</v>
      </c>
      <c r="AZ100" s="29">
        <v>0</v>
      </c>
      <c r="BA100" s="29">
        <v>0</v>
      </c>
      <c r="BB100" s="29">
        <v>0</v>
      </c>
      <c r="BC100" s="29">
        <v>0</v>
      </c>
      <c r="BD100" s="29">
        <v>0</v>
      </c>
      <c r="BE100" s="29">
        <v>0</v>
      </c>
      <c r="BF100" s="29">
        <v>0</v>
      </c>
      <c r="BG100" s="29">
        <v>0</v>
      </c>
      <c r="BH100" s="29">
        <v>0</v>
      </c>
      <c r="BI100" s="29">
        <v>0</v>
      </c>
      <c r="BJ100" s="29">
        <v>0</v>
      </c>
      <c r="BK100" s="29">
        <v>0</v>
      </c>
      <c r="BL100" s="29">
        <v>0</v>
      </c>
      <c r="BM100" s="29">
        <v>0</v>
      </c>
      <c r="BN100" s="29">
        <v>0</v>
      </c>
      <c r="BO100" s="29">
        <v>0</v>
      </c>
      <c r="BP100" s="29">
        <v>0</v>
      </c>
      <c r="BQ100" s="29">
        <v>0</v>
      </c>
      <c r="BR100" s="29">
        <v>0</v>
      </c>
      <c r="BS100" s="29">
        <v>0</v>
      </c>
    </row>
    <row r="101" spans="1:71" s="16" customFormat="1" x14ac:dyDescent="0.25">
      <c r="A101" s="23" t="s">
        <v>53</v>
      </c>
      <c r="B101" s="23">
        <f t="shared" si="18"/>
        <v>36.619999999999997</v>
      </c>
      <c r="C101" s="23">
        <f t="shared" si="19"/>
        <v>48.879999999999995</v>
      </c>
      <c r="D101" s="23">
        <f t="shared" si="20"/>
        <v>14.663999999999998</v>
      </c>
      <c r="E101" s="23">
        <f t="shared" si="17"/>
        <v>913.86047999999982</v>
      </c>
      <c r="F101" s="37">
        <v>764.73</v>
      </c>
      <c r="G101" s="37">
        <v>324.62</v>
      </c>
      <c r="H101" s="29" t="s">
        <v>53</v>
      </c>
      <c r="I101" s="29">
        <v>0</v>
      </c>
      <c r="J101" s="29">
        <v>0</v>
      </c>
      <c r="K101" s="29">
        <v>0</v>
      </c>
      <c r="L101" s="29">
        <v>0</v>
      </c>
      <c r="M101" s="29">
        <v>0</v>
      </c>
      <c r="N101" s="29">
        <v>0</v>
      </c>
      <c r="O101" s="29">
        <v>0</v>
      </c>
      <c r="P101" s="29">
        <v>0</v>
      </c>
      <c r="Q101" s="29">
        <v>0</v>
      </c>
      <c r="R101" s="29">
        <v>0</v>
      </c>
      <c r="S101" s="29">
        <v>0</v>
      </c>
      <c r="T101" s="29">
        <v>0</v>
      </c>
      <c r="U101" s="29">
        <v>0</v>
      </c>
      <c r="V101" s="29">
        <v>0</v>
      </c>
      <c r="W101" s="29">
        <v>0</v>
      </c>
      <c r="X101" s="29">
        <v>0</v>
      </c>
      <c r="Y101" s="29">
        <v>0</v>
      </c>
      <c r="Z101" s="29">
        <v>0</v>
      </c>
      <c r="AA101" s="29">
        <v>0</v>
      </c>
      <c r="AB101" s="29">
        <v>0</v>
      </c>
      <c r="AC101" s="29">
        <v>0</v>
      </c>
      <c r="AD101" s="29">
        <v>0</v>
      </c>
      <c r="AE101" s="29">
        <v>0</v>
      </c>
      <c r="AF101" s="29">
        <v>0</v>
      </c>
      <c r="AG101" s="29">
        <v>0</v>
      </c>
      <c r="AH101" s="29">
        <v>0</v>
      </c>
      <c r="AI101" s="29">
        <v>0</v>
      </c>
      <c r="AJ101" s="29">
        <v>0</v>
      </c>
      <c r="AK101" s="29">
        <v>0</v>
      </c>
      <c r="AL101" s="29">
        <v>0</v>
      </c>
      <c r="AM101" s="17"/>
      <c r="AN101" s="17"/>
      <c r="AO101" s="29" t="s">
        <v>53</v>
      </c>
      <c r="AP101" s="29">
        <v>0</v>
      </c>
      <c r="AQ101" s="29">
        <v>0</v>
      </c>
      <c r="AR101" s="29">
        <v>0</v>
      </c>
      <c r="AS101" s="29">
        <v>0</v>
      </c>
      <c r="AT101" s="29">
        <v>0</v>
      </c>
      <c r="AU101" s="29">
        <v>0</v>
      </c>
      <c r="AV101" s="29">
        <v>0</v>
      </c>
      <c r="AW101" s="29">
        <v>0</v>
      </c>
      <c r="AX101" s="29">
        <v>0</v>
      </c>
      <c r="AY101" s="29">
        <v>0</v>
      </c>
      <c r="AZ101" s="29">
        <v>0</v>
      </c>
      <c r="BA101" s="29">
        <v>0</v>
      </c>
      <c r="BB101" s="29">
        <v>0</v>
      </c>
      <c r="BC101" s="29">
        <v>0</v>
      </c>
      <c r="BD101" s="29">
        <v>0</v>
      </c>
      <c r="BE101" s="29">
        <v>0</v>
      </c>
      <c r="BF101" s="29">
        <v>0</v>
      </c>
      <c r="BG101" s="29">
        <v>0</v>
      </c>
      <c r="BH101" s="29">
        <v>0</v>
      </c>
      <c r="BI101" s="29">
        <v>0</v>
      </c>
      <c r="BJ101" s="29">
        <v>0</v>
      </c>
      <c r="BK101" s="29">
        <v>0</v>
      </c>
      <c r="BL101" s="29">
        <v>0</v>
      </c>
      <c r="BM101" s="29">
        <v>0</v>
      </c>
      <c r="BN101" s="29">
        <v>0</v>
      </c>
      <c r="BO101" s="29">
        <v>0</v>
      </c>
      <c r="BP101" s="29">
        <v>0</v>
      </c>
      <c r="BQ101" s="29">
        <v>0</v>
      </c>
      <c r="BR101" s="29">
        <v>0</v>
      </c>
      <c r="BS101" s="29">
        <v>0</v>
      </c>
    </row>
    <row r="102" spans="1:71" x14ac:dyDescent="0.25">
      <c r="A102" s="23" t="s">
        <v>54</v>
      </c>
      <c r="B102" s="23">
        <f t="shared" si="18"/>
        <v>46.3</v>
      </c>
      <c r="C102" s="23">
        <f t="shared" si="19"/>
        <v>87.070000000000007</v>
      </c>
      <c r="D102" s="23">
        <f t="shared" si="20"/>
        <v>26.121000000000002</v>
      </c>
      <c r="E102" s="23">
        <f t="shared" si="17"/>
        <v>1627.8607200000001</v>
      </c>
      <c r="F102" s="37">
        <v>775.34</v>
      </c>
      <c r="G102" s="37">
        <v>375.77</v>
      </c>
      <c r="H102" s="29" t="s">
        <v>54</v>
      </c>
      <c r="I102" s="29">
        <v>0</v>
      </c>
      <c r="J102" s="29">
        <v>0</v>
      </c>
      <c r="K102" s="29">
        <v>0</v>
      </c>
      <c r="L102" s="29">
        <v>0</v>
      </c>
      <c r="M102" s="29">
        <v>0</v>
      </c>
      <c r="N102" s="29">
        <v>0</v>
      </c>
      <c r="O102" s="29">
        <v>0</v>
      </c>
      <c r="P102" s="29">
        <v>0</v>
      </c>
      <c r="Q102" s="29">
        <v>0</v>
      </c>
      <c r="R102" s="29">
        <v>0</v>
      </c>
      <c r="S102" s="29">
        <v>0</v>
      </c>
      <c r="T102" s="29">
        <v>0</v>
      </c>
      <c r="U102" s="29">
        <v>0</v>
      </c>
      <c r="V102" s="29">
        <v>0</v>
      </c>
      <c r="W102" s="29">
        <v>0</v>
      </c>
      <c r="X102" s="29">
        <v>0</v>
      </c>
      <c r="Y102" s="29">
        <v>0</v>
      </c>
      <c r="Z102" s="29">
        <v>0</v>
      </c>
      <c r="AA102" s="29">
        <v>0</v>
      </c>
      <c r="AB102" s="29">
        <v>0</v>
      </c>
      <c r="AC102" s="29">
        <v>0</v>
      </c>
      <c r="AD102" s="29">
        <v>0</v>
      </c>
      <c r="AE102" s="29">
        <v>0</v>
      </c>
      <c r="AF102" s="29">
        <v>0</v>
      </c>
      <c r="AG102" s="29">
        <v>0</v>
      </c>
      <c r="AH102" s="29">
        <v>0</v>
      </c>
      <c r="AI102" s="29">
        <v>0</v>
      </c>
      <c r="AJ102" s="29">
        <v>0</v>
      </c>
      <c r="AK102" s="29">
        <v>0</v>
      </c>
      <c r="AL102" s="29">
        <v>0</v>
      </c>
      <c r="AO102" s="29" t="s">
        <v>54</v>
      </c>
      <c r="AP102" s="29">
        <v>0</v>
      </c>
      <c r="AQ102" s="29">
        <v>0</v>
      </c>
      <c r="AR102" s="29">
        <v>0</v>
      </c>
      <c r="AS102" s="29">
        <v>0</v>
      </c>
      <c r="AT102" s="29">
        <v>0</v>
      </c>
      <c r="AU102" s="29">
        <v>0</v>
      </c>
      <c r="AV102" s="29">
        <v>0</v>
      </c>
      <c r="AW102" s="29">
        <v>0</v>
      </c>
      <c r="AX102" s="29">
        <v>0</v>
      </c>
      <c r="AY102" s="29">
        <v>0</v>
      </c>
      <c r="AZ102" s="29">
        <v>0</v>
      </c>
      <c r="BA102" s="29">
        <v>0</v>
      </c>
      <c r="BB102" s="29">
        <v>0</v>
      </c>
      <c r="BC102" s="29">
        <v>0</v>
      </c>
      <c r="BD102" s="29">
        <v>0</v>
      </c>
      <c r="BE102" s="29">
        <v>0</v>
      </c>
      <c r="BF102" s="29">
        <v>0</v>
      </c>
      <c r="BG102" s="29">
        <v>0</v>
      </c>
      <c r="BH102" s="29">
        <v>0</v>
      </c>
      <c r="BI102" s="29">
        <v>0</v>
      </c>
      <c r="BJ102" s="29">
        <v>0</v>
      </c>
      <c r="BK102" s="29">
        <v>0</v>
      </c>
      <c r="BL102" s="29">
        <v>0</v>
      </c>
      <c r="BM102" s="29">
        <v>0</v>
      </c>
      <c r="BN102" s="29">
        <v>0</v>
      </c>
      <c r="BO102" s="29">
        <v>0</v>
      </c>
      <c r="BP102" s="29">
        <v>0</v>
      </c>
      <c r="BQ102" s="29">
        <v>0</v>
      </c>
      <c r="BR102" s="29">
        <v>0</v>
      </c>
      <c r="BS102" s="29">
        <v>0</v>
      </c>
    </row>
    <row r="103" spans="1:71" x14ac:dyDescent="0.25">
      <c r="A103" s="23" t="s">
        <v>55</v>
      </c>
      <c r="B103" s="23">
        <f t="shared" si="18"/>
        <v>68.039999999999992</v>
      </c>
      <c r="C103" s="23">
        <f t="shared" si="19"/>
        <v>152.22</v>
      </c>
      <c r="D103" s="23">
        <f t="shared" si="20"/>
        <v>45.665999999999997</v>
      </c>
      <c r="E103" s="23">
        <f t="shared" si="17"/>
        <v>2845.9051199999999</v>
      </c>
      <c r="F103" s="37">
        <v>918.95</v>
      </c>
      <c r="G103" s="37">
        <v>452.79</v>
      </c>
      <c r="H103" s="29" t="s">
        <v>55</v>
      </c>
      <c r="I103" s="29">
        <v>0</v>
      </c>
      <c r="J103" s="29">
        <v>0</v>
      </c>
      <c r="K103" s="29">
        <v>0</v>
      </c>
      <c r="L103" s="29">
        <v>0</v>
      </c>
      <c r="M103" s="29">
        <v>0</v>
      </c>
      <c r="N103" s="29">
        <v>0</v>
      </c>
      <c r="O103" s="29">
        <v>0</v>
      </c>
      <c r="P103" s="29">
        <v>0</v>
      </c>
      <c r="Q103" s="29">
        <v>0</v>
      </c>
      <c r="R103" s="29">
        <v>0</v>
      </c>
      <c r="S103" s="29">
        <v>0</v>
      </c>
      <c r="T103" s="29">
        <v>0</v>
      </c>
      <c r="U103" s="29">
        <v>0</v>
      </c>
      <c r="V103" s="29">
        <v>0</v>
      </c>
      <c r="W103" s="29">
        <v>0</v>
      </c>
      <c r="X103" s="29">
        <v>0</v>
      </c>
      <c r="Y103" s="29">
        <v>0</v>
      </c>
      <c r="Z103" s="29">
        <v>0</v>
      </c>
      <c r="AA103" s="29">
        <v>0</v>
      </c>
      <c r="AB103" s="29">
        <v>0</v>
      </c>
      <c r="AC103" s="29">
        <v>0</v>
      </c>
      <c r="AD103" s="29">
        <v>0</v>
      </c>
      <c r="AE103" s="29">
        <v>0</v>
      </c>
      <c r="AF103" s="29">
        <v>0</v>
      </c>
      <c r="AG103" s="29">
        <v>0</v>
      </c>
      <c r="AH103" s="29">
        <v>0</v>
      </c>
      <c r="AI103" s="29">
        <v>0</v>
      </c>
      <c r="AJ103" s="29">
        <v>0</v>
      </c>
      <c r="AK103" s="29">
        <v>0</v>
      </c>
      <c r="AL103" s="29">
        <v>0</v>
      </c>
      <c r="AO103" s="29" t="s">
        <v>55</v>
      </c>
      <c r="AP103" s="29">
        <v>0</v>
      </c>
      <c r="AQ103" s="29">
        <v>0</v>
      </c>
      <c r="AR103" s="29">
        <v>0</v>
      </c>
      <c r="AS103" s="29">
        <v>0</v>
      </c>
      <c r="AT103" s="29">
        <v>0</v>
      </c>
      <c r="AU103" s="29">
        <v>0</v>
      </c>
      <c r="AV103" s="29">
        <v>0</v>
      </c>
      <c r="AW103" s="29">
        <v>0</v>
      </c>
      <c r="AX103" s="29">
        <v>0</v>
      </c>
      <c r="AY103" s="29">
        <v>0</v>
      </c>
      <c r="AZ103" s="29">
        <v>0</v>
      </c>
      <c r="BA103" s="29">
        <v>0</v>
      </c>
      <c r="BB103" s="29">
        <v>0</v>
      </c>
      <c r="BC103" s="29">
        <v>0</v>
      </c>
      <c r="BD103" s="29">
        <v>0</v>
      </c>
      <c r="BE103" s="29">
        <v>0</v>
      </c>
      <c r="BF103" s="29">
        <v>0</v>
      </c>
      <c r="BG103" s="29">
        <v>0</v>
      </c>
      <c r="BH103" s="29">
        <v>0</v>
      </c>
      <c r="BI103" s="29">
        <v>0</v>
      </c>
      <c r="BJ103" s="29">
        <v>0</v>
      </c>
      <c r="BK103" s="29">
        <v>0</v>
      </c>
      <c r="BL103" s="29">
        <v>0</v>
      </c>
      <c r="BM103" s="29">
        <v>0</v>
      </c>
      <c r="BN103" s="29">
        <v>0</v>
      </c>
      <c r="BO103" s="29">
        <v>0</v>
      </c>
      <c r="BP103" s="29">
        <v>0</v>
      </c>
      <c r="BQ103" s="29">
        <v>0</v>
      </c>
      <c r="BR103" s="29">
        <v>0</v>
      </c>
      <c r="BS103" s="29">
        <v>0</v>
      </c>
    </row>
    <row r="104" spans="1:71" x14ac:dyDescent="0.25">
      <c r="A104" s="23" t="s">
        <v>56</v>
      </c>
      <c r="B104" s="23">
        <f t="shared" si="18"/>
        <v>76.34</v>
      </c>
      <c r="C104" s="23">
        <f t="shared" si="19"/>
        <v>193.71</v>
      </c>
      <c r="D104" s="23">
        <f t="shared" si="20"/>
        <v>58.113</v>
      </c>
      <c r="E104" s="23">
        <f t="shared" si="17"/>
        <v>3621.6021599999999</v>
      </c>
      <c r="F104" s="37">
        <v>1031.1099999999999</v>
      </c>
      <c r="G104" s="37">
        <v>489.27</v>
      </c>
      <c r="H104" s="29" t="s">
        <v>56</v>
      </c>
      <c r="I104" s="29">
        <v>0</v>
      </c>
      <c r="J104" s="29">
        <v>0</v>
      </c>
      <c r="K104" s="29">
        <v>0</v>
      </c>
      <c r="L104" s="29">
        <v>0</v>
      </c>
      <c r="M104" s="29">
        <v>0</v>
      </c>
      <c r="N104" s="29">
        <v>0</v>
      </c>
      <c r="O104" s="29">
        <v>0</v>
      </c>
      <c r="P104" s="29">
        <v>0</v>
      </c>
      <c r="Q104" s="29">
        <v>0</v>
      </c>
      <c r="R104" s="29">
        <v>0</v>
      </c>
      <c r="S104" s="29">
        <v>0</v>
      </c>
      <c r="T104" s="29">
        <v>0</v>
      </c>
      <c r="U104" s="29">
        <v>0</v>
      </c>
      <c r="V104" s="29">
        <v>0</v>
      </c>
      <c r="W104" s="29">
        <v>0</v>
      </c>
      <c r="X104" s="29">
        <v>0</v>
      </c>
      <c r="Y104" s="29">
        <v>0</v>
      </c>
      <c r="Z104" s="29">
        <v>0</v>
      </c>
      <c r="AA104" s="29">
        <v>0</v>
      </c>
      <c r="AB104" s="29">
        <v>0</v>
      </c>
      <c r="AC104" s="29">
        <v>0</v>
      </c>
      <c r="AD104" s="29">
        <v>0</v>
      </c>
      <c r="AE104" s="29">
        <v>0</v>
      </c>
      <c r="AF104" s="29">
        <v>0</v>
      </c>
      <c r="AG104" s="29">
        <v>0</v>
      </c>
      <c r="AH104" s="29">
        <v>0</v>
      </c>
      <c r="AI104" s="29">
        <v>0</v>
      </c>
      <c r="AJ104" s="29">
        <v>0</v>
      </c>
      <c r="AK104" s="29">
        <v>0</v>
      </c>
      <c r="AL104" s="29">
        <v>0</v>
      </c>
      <c r="AO104" s="29" t="s">
        <v>56</v>
      </c>
      <c r="AP104" s="29">
        <v>0</v>
      </c>
      <c r="AQ104" s="29">
        <v>0</v>
      </c>
      <c r="AR104" s="29">
        <v>0</v>
      </c>
      <c r="AS104" s="29">
        <v>0</v>
      </c>
      <c r="AT104" s="29">
        <v>0</v>
      </c>
      <c r="AU104" s="29">
        <v>0</v>
      </c>
      <c r="AV104" s="29">
        <v>0</v>
      </c>
      <c r="AW104" s="29">
        <v>0</v>
      </c>
      <c r="AX104" s="29">
        <v>0</v>
      </c>
      <c r="AY104" s="29">
        <v>0</v>
      </c>
      <c r="AZ104" s="29">
        <v>0</v>
      </c>
      <c r="BA104" s="29">
        <v>0</v>
      </c>
      <c r="BB104" s="29">
        <v>0</v>
      </c>
      <c r="BC104" s="29">
        <v>0</v>
      </c>
      <c r="BD104" s="29">
        <v>0</v>
      </c>
      <c r="BE104" s="29">
        <v>0</v>
      </c>
      <c r="BF104" s="29">
        <v>0</v>
      </c>
      <c r="BG104" s="29">
        <v>0</v>
      </c>
      <c r="BH104" s="29">
        <v>0</v>
      </c>
      <c r="BI104" s="29">
        <v>0</v>
      </c>
      <c r="BJ104" s="29">
        <v>0</v>
      </c>
      <c r="BK104" s="29">
        <v>0</v>
      </c>
      <c r="BL104" s="29">
        <v>0</v>
      </c>
      <c r="BM104" s="29">
        <v>0</v>
      </c>
      <c r="BN104" s="29">
        <v>0</v>
      </c>
      <c r="BO104" s="29">
        <v>0</v>
      </c>
      <c r="BP104" s="29">
        <v>0</v>
      </c>
      <c r="BQ104" s="29">
        <v>0</v>
      </c>
      <c r="BR104" s="29">
        <v>0</v>
      </c>
      <c r="BS104" s="29">
        <v>0</v>
      </c>
    </row>
    <row r="107" spans="1:71" s="49" customFormat="1" x14ac:dyDescent="0.25">
      <c r="H107" s="49" t="s">
        <v>80</v>
      </c>
      <c r="AM107" s="17"/>
      <c r="AN107" s="17"/>
    </row>
    <row r="108" spans="1:71" s="49" customFormat="1" ht="15.75" x14ac:dyDescent="0.25">
      <c r="A108" s="260" t="s">
        <v>82</v>
      </c>
      <c r="B108" s="260"/>
      <c r="C108" s="260"/>
      <c r="D108" s="260"/>
      <c r="E108" s="260"/>
      <c r="H108" s="29"/>
      <c r="I108" s="29" t="s">
        <v>40</v>
      </c>
      <c r="J108" s="29" t="s">
        <v>40</v>
      </c>
      <c r="K108" s="29" t="s">
        <v>40</v>
      </c>
      <c r="L108" s="29" t="s">
        <v>40</v>
      </c>
      <c r="M108" s="29" t="s">
        <v>40</v>
      </c>
      <c r="N108" s="29" t="s">
        <v>40</v>
      </c>
      <c r="O108" s="29" t="s">
        <v>40</v>
      </c>
      <c r="P108" s="29" t="s">
        <v>40</v>
      </c>
      <c r="Q108" s="29" t="s">
        <v>40</v>
      </c>
      <c r="R108" s="29" t="s">
        <v>40</v>
      </c>
      <c r="S108" s="29" t="s">
        <v>41</v>
      </c>
      <c r="T108" s="29" t="s">
        <v>41</v>
      </c>
      <c r="U108" s="29" t="s">
        <v>41</v>
      </c>
      <c r="V108" s="29" t="s">
        <v>41</v>
      </c>
      <c r="W108" s="29" t="s">
        <v>41</v>
      </c>
      <c r="X108" s="29" t="s">
        <v>41</v>
      </c>
      <c r="Y108" s="29" t="s">
        <v>41</v>
      </c>
      <c r="Z108" s="29" t="s">
        <v>41</v>
      </c>
      <c r="AA108" s="29" t="s">
        <v>41</v>
      </c>
      <c r="AB108" s="29" t="s">
        <v>41</v>
      </c>
      <c r="AC108" s="29" t="s">
        <v>42</v>
      </c>
      <c r="AD108" s="29" t="s">
        <v>42</v>
      </c>
      <c r="AE108" s="29" t="s">
        <v>42</v>
      </c>
      <c r="AF108" s="29" t="s">
        <v>42</v>
      </c>
      <c r="AG108" s="29" t="s">
        <v>42</v>
      </c>
      <c r="AH108" s="29" t="s">
        <v>42</v>
      </c>
      <c r="AI108" s="29" t="s">
        <v>42</v>
      </c>
      <c r="AJ108" s="29" t="s">
        <v>42</v>
      </c>
      <c r="AK108" s="29" t="s">
        <v>42</v>
      </c>
      <c r="AL108" s="29" t="s">
        <v>42</v>
      </c>
      <c r="AM108" s="17"/>
      <c r="AN108" s="17"/>
    </row>
    <row r="109" spans="1:71" s="49" customFormat="1" ht="45.75" thickBot="1" x14ac:dyDescent="0.3">
      <c r="A109" s="21" t="s">
        <v>4</v>
      </c>
      <c r="B109" s="22" t="s">
        <v>17</v>
      </c>
      <c r="C109" s="22" t="s">
        <v>5</v>
      </c>
      <c r="D109" s="6" t="s">
        <v>0</v>
      </c>
      <c r="E109" s="22" t="s">
        <v>7</v>
      </c>
      <c r="H109" s="28" t="s">
        <v>4</v>
      </c>
      <c r="I109" s="28" t="s">
        <v>43</v>
      </c>
      <c r="J109" s="28" t="s">
        <v>44</v>
      </c>
      <c r="K109" s="28" t="s">
        <v>57</v>
      </c>
      <c r="L109" s="28" t="s">
        <v>50</v>
      </c>
      <c r="M109" s="28" t="s">
        <v>47</v>
      </c>
      <c r="N109" s="28" t="s">
        <v>48</v>
      </c>
      <c r="O109" s="28" t="s">
        <v>46</v>
      </c>
      <c r="P109" s="28" t="s">
        <v>51</v>
      </c>
      <c r="Q109" s="28" t="s">
        <v>49</v>
      </c>
      <c r="R109" s="28" t="s">
        <v>45</v>
      </c>
      <c r="S109" s="28" t="s">
        <v>43</v>
      </c>
      <c r="T109" s="28" t="s">
        <v>44</v>
      </c>
      <c r="U109" s="28" t="s">
        <v>57</v>
      </c>
      <c r="V109" s="28" t="s">
        <v>50</v>
      </c>
      <c r="W109" s="28" t="s">
        <v>47</v>
      </c>
      <c r="X109" s="28" t="s">
        <v>48</v>
      </c>
      <c r="Y109" s="28" t="s">
        <v>46</v>
      </c>
      <c r="Z109" s="28" t="s">
        <v>51</v>
      </c>
      <c r="AA109" s="28" t="s">
        <v>49</v>
      </c>
      <c r="AB109" s="28" t="s">
        <v>45</v>
      </c>
      <c r="AC109" s="28" t="s">
        <v>43</v>
      </c>
      <c r="AD109" s="28" t="s">
        <v>44</v>
      </c>
      <c r="AE109" s="28" t="s">
        <v>57</v>
      </c>
      <c r="AF109" s="28" t="s">
        <v>50</v>
      </c>
      <c r="AG109" s="28" t="s">
        <v>47</v>
      </c>
      <c r="AH109" s="28" t="s">
        <v>48</v>
      </c>
      <c r="AI109" s="28" t="s">
        <v>46</v>
      </c>
      <c r="AJ109" s="28" t="s">
        <v>51</v>
      </c>
      <c r="AK109" s="28" t="s">
        <v>49</v>
      </c>
      <c r="AL109" s="28" t="s">
        <v>45</v>
      </c>
      <c r="AM109" s="17"/>
      <c r="AN109" s="17"/>
    </row>
    <row r="110" spans="1:71" s="49" customFormat="1" x14ac:dyDescent="0.25">
      <c r="A110" s="23" t="s">
        <v>9</v>
      </c>
      <c r="B110" s="23">
        <f>IF($D$5="P",SUM(S110:U110),SUM(S110:AB110))</f>
        <v>0</v>
      </c>
      <c r="C110" s="23">
        <f>IF($D$5="P",SUM(I110:K110),SUM(I110:R110))</f>
        <v>0</v>
      </c>
      <c r="D110" s="23">
        <f>IF($D$5="P",$B$8*SUM(I110:K110)+$B$9*SUM(I128:K128),$B$8*SUM(I110:R110)+$B$9*SUM(I128:R128))</f>
        <v>0</v>
      </c>
      <c r="E110" s="31">
        <f t="shared" ref="E110:E123" si="21">D110*$B$5</f>
        <v>0</v>
      </c>
      <c r="H110" s="27" t="s">
        <v>9</v>
      </c>
      <c r="I110" s="27"/>
      <c r="J110" s="27"/>
      <c r="K110" s="27"/>
      <c r="L110" s="27"/>
      <c r="M110" s="27"/>
      <c r="N110" s="27"/>
      <c r="O110" s="27"/>
      <c r="P110" s="27"/>
      <c r="Q110" s="27"/>
      <c r="R110" s="27"/>
      <c r="S110" s="27"/>
      <c r="T110" s="27"/>
      <c r="U110" s="27"/>
      <c r="V110" s="27"/>
      <c r="W110" s="27"/>
      <c r="X110" s="27"/>
      <c r="Y110" s="27"/>
      <c r="Z110" s="27"/>
      <c r="AA110" s="27"/>
      <c r="AB110" s="27"/>
      <c r="AC110" s="27"/>
      <c r="AD110" s="27"/>
      <c r="AE110" s="27"/>
      <c r="AF110" s="27"/>
      <c r="AG110" s="27"/>
      <c r="AH110" s="27"/>
      <c r="AI110" s="27"/>
      <c r="AJ110" s="27"/>
      <c r="AK110" s="27"/>
      <c r="AL110" s="27"/>
      <c r="AM110" s="17"/>
      <c r="AN110" s="17"/>
    </row>
    <row r="111" spans="1:71" s="49" customFormat="1" x14ac:dyDescent="0.25">
      <c r="A111" s="23" t="s">
        <v>10</v>
      </c>
      <c r="B111" s="23">
        <f t="shared" ref="B111:B123" si="22">IF($D$5="P",SUM(S111:U111),SUM(S111:AB111))</f>
        <v>207.10999999999999</v>
      </c>
      <c r="C111" s="23">
        <f>IF($D$5="P",SUM(I111:K111),SUM(I111:R111))</f>
        <v>990.79000000000008</v>
      </c>
      <c r="D111" s="23">
        <f>IF($D$5="P",$B$8*SUM(I111:K111)+$B$9*SUM(I129:K129),$B$8*SUM(I111:R111)+$B$9*SUM(I129:R129))</f>
        <v>521.29300000000001</v>
      </c>
      <c r="E111" s="31">
        <f t="shared" si="21"/>
        <v>32486.979760000002</v>
      </c>
      <c r="H111" s="29" t="s">
        <v>10</v>
      </c>
      <c r="I111" s="29">
        <v>647.95000000000005</v>
      </c>
      <c r="J111" s="29">
        <v>328.02</v>
      </c>
      <c r="K111" s="29"/>
      <c r="L111" s="29"/>
      <c r="M111" s="29"/>
      <c r="N111" s="29">
        <v>14.82</v>
      </c>
      <c r="O111" s="29"/>
      <c r="P111" s="29"/>
      <c r="Q111" s="29"/>
      <c r="R111" s="29"/>
      <c r="S111" s="29">
        <v>121.8</v>
      </c>
      <c r="T111" s="29">
        <v>70.489999999999995</v>
      </c>
      <c r="U111" s="29"/>
      <c r="V111" s="29"/>
      <c r="W111" s="29"/>
      <c r="X111" s="29">
        <v>14.82</v>
      </c>
      <c r="Y111" s="29"/>
      <c r="Z111" s="29"/>
      <c r="AA111" s="29"/>
      <c r="AB111" s="29"/>
      <c r="AC111" s="29">
        <v>4</v>
      </c>
      <c r="AD111" s="29"/>
      <c r="AE111" s="29"/>
      <c r="AF111" s="29"/>
      <c r="AG111" s="29">
        <v>1</v>
      </c>
      <c r="AH111" s="29">
        <v>1</v>
      </c>
      <c r="AI111" s="29"/>
      <c r="AJ111" s="29"/>
      <c r="AK111" s="29"/>
      <c r="AL111" s="29"/>
      <c r="AM111" s="17"/>
      <c r="AN111" s="17"/>
    </row>
    <row r="112" spans="1:71" s="49" customFormat="1" x14ac:dyDescent="0.25">
      <c r="A112" s="23" t="s">
        <v>11</v>
      </c>
      <c r="B112" s="23">
        <f t="shared" si="22"/>
        <v>207.10999999999999</v>
      </c>
      <c r="C112" s="23">
        <f t="shared" ref="C112:C123" si="23">IF($D$5="P",SUM(I112:K112),SUM(I112:R112))</f>
        <v>990.79000000000008</v>
      </c>
      <c r="D112" s="23">
        <f t="shared" ref="D112:D123" si="24">IF($D$5="P",$B$8*SUM(I112:K112)+$B$9*SUM(I130:K130),$B$8*SUM(I112:R112)+$B$9*SUM(I130:R130))</f>
        <v>521.29300000000001</v>
      </c>
      <c r="E112" s="31">
        <f t="shared" si="21"/>
        <v>32486.979760000002</v>
      </c>
      <c r="H112" s="29" t="s">
        <v>11</v>
      </c>
      <c r="I112" s="29">
        <v>647.95000000000005</v>
      </c>
      <c r="J112" s="29">
        <v>328.02</v>
      </c>
      <c r="K112" s="29"/>
      <c r="L112" s="29"/>
      <c r="M112" s="29"/>
      <c r="N112" s="29">
        <v>14.82</v>
      </c>
      <c r="O112" s="29"/>
      <c r="P112" s="29"/>
      <c r="Q112" s="29"/>
      <c r="R112" s="29"/>
      <c r="S112" s="29">
        <v>121.8</v>
      </c>
      <c r="T112" s="29">
        <v>70.489999999999995</v>
      </c>
      <c r="U112" s="29"/>
      <c r="V112" s="29"/>
      <c r="W112" s="29"/>
      <c r="X112" s="29">
        <v>14.82</v>
      </c>
      <c r="Y112" s="29"/>
      <c r="Z112" s="29"/>
      <c r="AA112" s="29"/>
      <c r="AB112" s="29"/>
      <c r="AC112" s="29"/>
      <c r="AD112" s="29"/>
      <c r="AE112" s="29"/>
      <c r="AF112" s="29"/>
      <c r="AG112" s="29"/>
      <c r="AH112" s="29"/>
      <c r="AI112" s="29"/>
      <c r="AJ112" s="29"/>
      <c r="AK112" s="29"/>
      <c r="AL112" s="29"/>
      <c r="AM112" s="17"/>
      <c r="AN112" s="17"/>
    </row>
    <row r="113" spans="1:38" s="17" customFormat="1" x14ac:dyDescent="0.25">
      <c r="A113" s="23" t="s">
        <v>12</v>
      </c>
      <c r="B113" s="23">
        <f t="shared" si="22"/>
        <v>10.94</v>
      </c>
      <c r="C113" s="23">
        <f t="shared" si="23"/>
        <v>10.94</v>
      </c>
      <c r="D113" s="23">
        <f t="shared" si="24"/>
        <v>3.2819999999999996</v>
      </c>
      <c r="E113" s="31">
        <f t="shared" si="21"/>
        <v>204.53423999999998</v>
      </c>
      <c r="F113" s="49"/>
      <c r="G113" s="49"/>
      <c r="H113" s="38" t="s">
        <v>12</v>
      </c>
      <c r="I113" s="29"/>
      <c r="J113" s="29"/>
      <c r="K113" s="29"/>
      <c r="L113" s="29"/>
      <c r="M113" s="29"/>
      <c r="N113" s="29">
        <v>10.94</v>
      </c>
      <c r="O113" s="29"/>
      <c r="P113" s="29"/>
      <c r="Q113" s="29"/>
      <c r="R113" s="29"/>
      <c r="S113" s="29"/>
      <c r="T113" s="29"/>
      <c r="U113" s="29"/>
      <c r="V113" s="29"/>
      <c r="W113" s="29"/>
      <c r="X113" s="29">
        <v>10.94</v>
      </c>
      <c r="Y113" s="29"/>
      <c r="Z113" s="29"/>
      <c r="AA113" s="29"/>
      <c r="AB113" s="29"/>
      <c r="AC113" s="29"/>
      <c r="AD113" s="29"/>
      <c r="AE113" s="29"/>
      <c r="AF113" s="29"/>
      <c r="AG113" s="29"/>
      <c r="AH113" s="29"/>
      <c r="AI113" s="29"/>
      <c r="AJ113" s="29"/>
      <c r="AK113" s="29"/>
      <c r="AL113" s="29"/>
    </row>
    <row r="114" spans="1:38" s="17" customFormat="1" x14ac:dyDescent="0.25">
      <c r="A114" s="23" t="s">
        <v>13</v>
      </c>
      <c r="B114" s="23">
        <f t="shared" si="22"/>
        <v>10.94</v>
      </c>
      <c r="C114" s="23">
        <f t="shared" si="23"/>
        <v>10.94</v>
      </c>
      <c r="D114" s="23">
        <f t="shared" si="24"/>
        <v>3.2819999999999996</v>
      </c>
      <c r="E114" s="23">
        <f t="shared" si="21"/>
        <v>204.53423999999998</v>
      </c>
      <c r="F114" s="49"/>
      <c r="G114" s="49"/>
      <c r="H114" s="29" t="s">
        <v>13</v>
      </c>
      <c r="I114" s="29"/>
      <c r="J114" s="29"/>
      <c r="K114" s="29"/>
      <c r="L114" s="29"/>
      <c r="M114" s="29"/>
      <c r="N114" s="29">
        <v>10.94</v>
      </c>
      <c r="O114" s="29"/>
      <c r="P114" s="29"/>
      <c r="Q114" s="29"/>
      <c r="R114" s="29"/>
      <c r="S114" s="29"/>
      <c r="T114" s="29"/>
      <c r="U114" s="29"/>
      <c r="V114" s="29"/>
      <c r="W114" s="29"/>
      <c r="X114" s="29">
        <v>10.94</v>
      </c>
      <c r="Y114" s="29"/>
      <c r="Z114" s="29"/>
      <c r="AA114" s="29"/>
      <c r="AB114" s="29"/>
      <c r="AC114" s="29"/>
      <c r="AD114" s="29"/>
      <c r="AE114" s="29"/>
      <c r="AF114" s="29"/>
      <c r="AG114" s="29"/>
      <c r="AH114" s="29"/>
      <c r="AI114" s="29"/>
      <c r="AJ114" s="29"/>
      <c r="AK114" s="29"/>
      <c r="AL114" s="29"/>
    </row>
    <row r="115" spans="1:38" s="17" customFormat="1" x14ac:dyDescent="0.25">
      <c r="A115" s="23" t="s">
        <v>52</v>
      </c>
      <c r="B115" s="23">
        <f t="shared" si="22"/>
        <v>10.94</v>
      </c>
      <c r="C115" s="23">
        <f t="shared" si="23"/>
        <v>10.94</v>
      </c>
      <c r="D115" s="23">
        <f t="shared" si="24"/>
        <v>3.2819999999999996</v>
      </c>
      <c r="E115" s="23">
        <f t="shared" si="21"/>
        <v>204.53423999999998</v>
      </c>
      <c r="F115" s="49"/>
      <c r="G115" s="49"/>
      <c r="H115" s="29" t="s">
        <v>52</v>
      </c>
      <c r="I115" s="29"/>
      <c r="J115" s="29"/>
      <c r="K115" s="29"/>
      <c r="L115" s="29"/>
      <c r="M115" s="29"/>
      <c r="N115" s="29">
        <v>10.94</v>
      </c>
      <c r="O115" s="29"/>
      <c r="P115" s="29"/>
      <c r="Q115" s="29"/>
      <c r="R115" s="29"/>
      <c r="S115" s="29"/>
      <c r="T115" s="29"/>
      <c r="U115" s="29"/>
      <c r="V115" s="29"/>
      <c r="W115" s="29"/>
      <c r="X115" s="29">
        <v>10.94</v>
      </c>
      <c r="Y115" s="29"/>
      <c r="Z115" s="29"/>
      <c r="AA115" s="29"/>
      <c r="AB115" s="29"/>
      <c r="AC115" s="29"/>
      <c r="AD115" s="29"/>
      <c r="AE115" s="29"/>
      <c r="AF115" s="29"/>
      <c r="AG115" s="29"/>
      <c r="AH115" s="29"/>
      <c r="AI115" s="29"/>
      <c r="AJ115" s="29"/>
      <c r="AK115" s="29"/>
      <c r="AL115" s="29"/>
    </row>
    <row r="116" spans="1:38" s="17" customFormat="1" x14ac:dyDescent="0.25">
      <c r="A116" s="23" t="s">
        <v>14</v>
      </c>
      <c r="B116" s="23">
        <f t="shared" si="22"/>
        <v>10.94</v>
      </c>
      <c r="C116" s="23">
        <f t="shared" si="23"/>
        <v>10.94</v>
      </c>
      <c r="D116" s="23">
        <f t="shared" si="24"/>
        <v>3.2819999999999996</v>
      </c>
      <c r="E116" s="23">
        <f t="shared" si="21"/>
        <v>204.53423999999998</v>
      </c>
      <c r="F116" s="49"/>
      <c r="G116" s="49"/>
      <c r="H116" s="29" t="s">
        <v>14</v>
      </c>
      <c r="I116" s="29"/>
      <c r="J116" s="29"/>
      <c r="K116" s="29"/>
      <c r="L116" s="29"/>
      <c r="M116" s="29"/>
      <c r="N116" s="29">
        <v>10.94</v>
      </c>
      <c r="O116" s="29"/>
      <c r="P116" s="29"/>
      <c r="Q116" s="29"/>
      <c r="R116" s="29"/>
      <c r="S116" s="29"/>
      <c r="T116" s="29"/>
      <c r="U116" s="29"/>
      <c r="V116" s="29"/>
      <c r="W116" s="29"/>
      <c r="X116" s="29">
        <v>10.94</v>
      </c>
      <c r="Y116" s="29"/>
      <c r="Z116" s="29"/>
      <c r="AA116" s="29"/>
      <c r="AB116" s="29"/>
      <c r="AC116" s="29"/>
      <c r="AD116" s="29"/>
      <c r="AE116" s="29"/>
      <c r="AF116" s="29"/>
      <c r="AG116" s="29"/>
      <c r="AH116" s="29"/>
      <c r="AI116" s="29"/>
      <c r="AJ116" s="29"/>
      <c r="AK116" s="29"/>
      <c r="AL116" s="29"/>
    </row>
    <row r="117" spans="1:38" s="17" customFormat="1" x14ac:dyDescent="0.25">
      <c r="A117" s="23" t="s">
        <v>15</v>
      </c>
      <c r="B117" s="23">
        <f t="shared" si="22"/>
        <v>10.94</v>
      </c>
      <c r="C117" s="23">
        <f t="shared" si="23"/>
        <v>10.94</v>
      </c>
      <c r="D117" s="23">
        <f t="shared" si="24"/>
        <v>3.2819999999999996</v>
      </c>
      <c r="E117" s="23">
        <f t="shared" si="21"/>
        <v>204.53423999999998</v>
      </c>
      <c r="F117" s="49"/>
      <c r="G117" s="49"/>
      <c r="H117" s="29" t="s">
        <v>15</v>
      </c>
      <c r="I117" s="29"/>
      <c r="J117" s="29"/>
      <c r="K117" s="29"/>
      <c r="L117" s="29"/>
      <c r="M117" s="29"/>
      <c r="N117" s="29">
        <v>10.94</v>
      </c>
      <c r="O117" s="29"/>
      <c r="P117" s="29"/>
      <c r="Q117" s="29"/>
      <c r="R117" s="29"/>
      <c r="S117" s="29"/>
      <c r="T117" s="29"/>
      <c r="U117" s="29"/>
      <c r="V117" s="29"/>
      <c r="W117" s="29"/>
      <c r="X117" s="29">
        <v>10.94</v>
      </c>
      <c r="Y117" s="29"/>
      <c r="Z117" s="29"/>
      <c r="AA117" s="29"/>
      <c r="AB117" s="29"/>
      <c r="AC117" s="29"/>
      <c r="AD117" s="29"/>
      <c r="AE117" s="29"/>
      <c r="AF117" s="29"/>
      <c r="AG117" s="29"/>
      <c r="AH117" s="29"/>
      <c r="AI117" s="29"/>
      <c r="AJ117" s="29"/>
      <c r="AK117" s="29"/>
      <c r="AL117" s="29"/>
    </row>
    <row r="118" spans="1:38" s="17" customFormat="1" x14ac:dyDescent="0.25">
      <c r="A118" s="23" t="s">
        <v>16</v>
      </c>
      <c r="B118" s="23">
        <f t="shared" si="22"/>
        <v>10.94</v>
      </c>
      <c r="C118" s="23">
        <f t="shared" si="23"/>
        <v>10.94</v>
      </c>
      <c r="D118" s="23">
        <f t="shared" si="24"/>
        <v>3.2819999999999996</v>
      </c>
      <c r="E118" s="23">
        <f t="shared" si="21"/>
        <v>204.53423999999998</v>
      </c>
      <c r="F118" s="49"/>
      <c r="G118" s="49"/>
      <c r="H118" s="29" t="s">
        <v>16</v>
      </c>
      <c r="I118" s="29"/>
      <c r="J118" s="29"/>
      <c r="K118" s="29"/>
      <c r="L118" s="29"/>
      <c r="M118" s="29"/>
      <c r="N118" s="29">
        <v>10.94</v>
      </c>
      <c r="O118" s="29"/>
      <c r="P118" s="29"/>
      <c r="Q118" s="29"/>
      <c r="R118" s="29"/>
      <c r="S118" s="29"/>
      <c r="T118" s="29"/>
      <c r="U118" s="29"/>
      <c r="V118" s="29"/>
      <c r="W118" s="29"/>
      <c r="X118" s="29">
        <v>10.94</v>
      </c>
      <c r="Y118" s="29"/>
      <c r="Z118" s="29"/>
      <c r="AA118" s="29"/>
      <c r="AB118" s="29"/>
      <c r="AC118" s="29"/>
      <c r="AD118" s="29"/>
      <c r="AE118" s="29"/>
      <c r="AF118" s="29"/>
      <c r="AG118" s="29"/>
      <c r="AH118" s="29"/>
      <c r="AI118" s="29"/>
      <c r="AJ118" s="29"/>
      <c r="AK118" s="29"/>
      <c r="AL118" s="29"/>
    </row>
    <row r="119" spans="1:38" s="17" customFormat="1" x14ac:dyDescent="0.25">
      <c r="A119" s="23" t="s">
        <v>24</v>
      </c>
      <c r="B119" s="23">
        <f t="shared" si="22"/>
        <v>10.94</v>
      </c>
      <c r="C119" s="23">
        <f t="shared" si="23"/>
        <v>10.94</v>
      </c>
      <c r="D119" s="23">
        <f t="shared" si="24"/>
        <v>3.2819999999999996</v>
      </c>
      <c r="E119" s="23">
        <f t="shared" si="21"/>
        <v>204.53423999999998</v>
      </c>
      <c r="F119" s="49"/>
      <c r="G119" s="49"/>
      <c r="H119" s="29" t="s">
        <v>24</v>
      </c>
      <c r="I119" s="29"/>
      <c r="J119" s="29"/>
      <c r="K119" s="29"/>
      <c r="L119" s="29"/>
      <c r="M119" s="29"/>
      <c r="N119" s="29">
        <v>10.94</v>
      </c>
      <c r="O119" s="29"/>
      <c r="P119" s="29"/>
      <c r="Q119" s="29"/>
      <c r="R119" s="29"/>
      <c r="S119" s="29"/>
      <c r="T119" s="29"/>
      <c r="U119" s="29"/>
      <c r="V119" s="29"/>
      <c r="W119" s="29"/>
      <c r="X119" s="29">
        <v>10.94</v>
      </c>
      <c r="Y119" s="29"/>
      <c r="Z119" s="29"/>
      <c r="AA119" s="29"/>
      <c r="AB119" s="29"/>
      <c r="AC119" s="29"/>
      <c r="AD119" s="29"/>
      <c r="AE119" s="29"/>
      <c r="AF119" s="29"/>
      <c r="AG119" s="29"/>
      <c r="AH119" s="29"/>
      <c r="AI119" s="29"/>
      <c r="AJ119" s="29"/>
      <c r="AK119" s="29"/>
      <c r="AL119" s="29"/>
    </row>
    <row r="120" spans="1:38" s="17" customFormat="1" x14ac:dyDescent="0.25">
      <c r="A120" s="23" t="s">
        <v>53</v>
      </c>
      <c r="B120" s="23">
        <f t="shared" si="22"/>
        <v>10.94</v>
      </c>
      <c r="C120" s="23">
        <f t="shared" si="23"/>
        <v>10.94</v>
      </c>
      <c r="D120" s="23">
        <f t="shared" si="24"/>
        <v>3.2819999999999996</v>
      </c>
      <c r="E120" s="23">
        <f t="shared" si="21"/>
        <v>204.53423999999998</v>
      </c>
      <c r="F120" s="49"/>
      <c r="G120" s="49"/>
      <c r="H120" s="29" t="s">
        <v>53</v>
      </c>
      <c r="I120" s="29"/>
      <c r="J120" s="29"/>
      <c r="K120" s="29"/>
      <c r="L120" s="29"/>
      <c r="M120" s="29"/>
      <c r="N120" s="29">
        <v>10.94</v>
      </c>
      <c r="O120" s="29"/>
      <c r="P120" s="29"/>
      <c r="Q120" s="29"/>
      <c r="R120" s="29"/>
      <c r="S120" s="29"/>
      <c r="T120" s="29"/>
      <c r="U120" s="29"/>
      <c r="V120" s="29"/>
      <c r="W120" s="29"/>
      <c r="X120" s="29">
        <v>10.94</v>
      </c>
      <c r="Y120" s="29"/>
      <c r="Z120" s="29"/>
      <c r="AA120" s="29"/>
      <c r="AB120" s="29"/>
      <c r="AC120" s="29"/>
      <c r="AD120" s="29"/>
      <c r="AE120" s="29"/>
      <c r="AF120" s="29"/>
      <c r="AG120" s="29"/>
      <c r="AH120" s="29"/>
      <c r="AI120" s="29"/>
      <c r="AJ120" s="29"/>
      <c r="AK120" s="29"/>
      <c r="AL120" s="29"/>
    </row>
    <row r="121" spans="1:38" s="17" customFormat="1" x14ac:dyDescent="0.25">
      <c r="A121" s="23" t="s">
        <v>54</v>
      </c>
      <c r="B121" s="23">
        <f t="shared" si="22"/>
        <v>10.94</v>
      </c>
      <c r="C121" s="23">
        <f t="shared" si="23"/>
        <v>10.94</v>
      </c>
      <c r="D121" s="23">
        <f t="shared" si="24"/>
        <v>3.2819999999999996</v>
      </c>
      <c r="E121" s="23">
        <f t="shared" si="21"/>
        <v>204.53423999999998</v>
      </c>
      <c r="F121" s="49"/>
      <c r="G121" s="49"/>
      <c r="H121" s="29" t="s">
        <v>54</v>
      </c>
      <c r="I121" s="29"/>
      <c r="J121" s="29"/>
      <c r="K121" s="29"/>
      <c r="L121" s="29"/>
      <c r="M121" s="29"/>
      <c r="N121" s="29">
        <v>10.94</v>
      </c>
      <c r="O121" s="29"/>
      <c r="P121" s="29"/>
      <c r="Q121" s="29"/>
      <c r="R121" s="29"/>
      <c r="S121" s="29"/>
      <c r="T121" s="29"/>
      <c r="U121" s="29"/>
      <c r="V121" s="29"/>
      <c r="W121" s="29"/>
      <c r="X121" s="29">
        <v>10.94</v>
      </c>
      <c r="Y121" s="29"/>
      <c r="Z121" s="29"/>
      <c r="AA121" s="29"/>
      <c r="AB121" s="29"/>
      <c r="AC121" s="29"/>
      <c r="AD121" s="29"/>
      <c r="AE121" s="29"/>
      <c r="AF121" s="29"/>
      <c r="AG121" s="29"/>
      <c r="AH121" s="29"/>
      <c r="AI121" s="29"/>
      <c r="AJ121" s="29"/>
      <c r="AK121" s="29"/>
      <c r="AL121" s="29"/>
    </row>
    <row r="122" spans="1:38" s="17" customFormat="1" x14ac:dyDescent="0.25">
      <c r="A122" s="23" t="s">
        <v>55</v>
      </c>
      <c r="B122" s="23">
        <f t="shared" si="22"/>
        <v>10.94</v>
      </c>
      <c r="C122" s="23">
        <f t="shared" si="23"/>
        <v>10.94</v>
      </c>
      <c r="D122" s="23">
        <f t="shared" si="24"/>
        <v>3.2819999999999996</v>
      </c>
      <c r="E122" s="23">
        <f t="shared" si="21"/>
        <v>204.53423999999998</v>
      </c>
      <c r="F122" s="49"/>
      <c r="G122" s="49"/>
      <c r="H122" s="29" t="s">
        <v>55</v>
      </c>
      <c r="I122" s="29"/>
      <c r="J122" s="29"/>
      <c r="K122" s="29"/>
      <c r="L122" s="29"/>
      <c r="M122" s="29"/>
      <c r="N122" s="29">
        <v>10.94</v>
      </c>
      <c r="O122" s="29"/>
      <c r="P122" s="29"/>
      <c r="Q122" s="29"/>
      <c r="R122" s="29"/>
      <c r="S122" s="29"/>
      <c r="T122" s="29"/>
      <c r="U122" s="29"/>
      <c r="V122" s="29"/>
      <c r="W122" s="29"/>
      <c r="X122" s="29">
        <v>10.94</v>
      </c>
      <c r="Y122" s="29"/>
      <c r="Z122" s="29"/>
      <c r="AA122" s="29"/>
      <c r="AB122" s="29"/>
      <c r="AC122" s="29"/>
      <c r="AD122" s="29"/>
      <c r="AE122" s="29"/>
      <c r="AF122" s="29"/>
      <c r="AG122" s="29"/>
      <c r="AH122" s="29"/>
      <c r="AI122" s="29"/>
      <c r="AJ122" s="29"/>
      <c r="AK122" s="29"/>
      <c r="AL122" s="29"/>
    </row>
    <row r="123" spans="1:38" s="17" customFormat="1" x14ac:dyDescent="0.25">
      <c r="A123" s="23" t="s">
        <v>56</v>
      </c>
      <c r="B123" s="23">
        <f t="shared" si="22"/>
        <v>10.94</v>
      </c>
      <c r="C123" s="23">
        <f t="shared" si="23"/>
        <v>10.94</v>
      </c>
      <c r="D123" s="23">
        <f t="shared" si="24"/>
        <v>3.2819999999999996</v>
      </c>
      <c r="E123" s="23">
        <f t="shared" si="21"/>
        <v>204.53423999999998</v>
      </c>
      <c r="F123" s="49"/>
      <c r="G123" s="49"/>
      <c r="H123" s="29" t="s">
        <v>56</v>
      </c>
      <c r="I123" s="29"/>
      <c r="J123" s="29"/>
      <c r="K123" s="29"/>
      <c r="L123" s="29"/>
      <c r="M123" s="29"/>
      <c r="N123" s="29">
        <v>10.94</v>
      </c>
      <c r="O123" s="29"/>
      <c r="P123" s="29"/>
      <c r="Q123" s="29"/>
      <c r="R123" s="29"/>
      <c r="S123" s="29"/>
      <c r="T123" s="29"/>
      <c r="U123" s="29"/>
      <c r="V123" s="29"/>
      <c r="W123" s="29"/>
      <c r="X123" s="29">
        <v>10.94</v>
      </c>
      <c r="Y123" s="29"/>
      <c r="Z123" s="29"/>
      <c r="AA123" s="29"/>
      <c r="AB123" s="29"/>
      <c r="AC123" s="29"/>
      <c r="AD123" s="29"/>
      <c r="AE123" s="29"/>
      <c r="AF123" s="29"/>
      <c r="AG123" s="29"/>
      <c r="AH123" s="29"/>
      <c r="AI123" s="29"/>
      <c r="AJ123" s="29"/>
      <c r="AK123" s="29"/>
      <c r="AL123" s="29"/>
    </row>
    <row r="124" spans="1:38" s="17" customFormat="1" x14ac:dyDescent="0.25">
      <c r="A124" s="49"/>
      <c r="B124" s="49"/>
      <c r="C124" s="49"/>
      <c r="D124" s="49"/>
      <c r="E124" s="49"/>
      <c r="F124" s="49"/>
      <c r="G124" s="49"/>
    </row>
    <row r="125" spans="1:38" s="17" customFormat="1" x14ac:dyDescent="0.25">
      <c r="A125" s="49"/>
      <c r="B125" s="49"/>
      <c r="C125" s="49"/>
      <c r="D125" s="49"/>
      <c r="E125" s="49"/>
      <c r="F125" s="49"/>
      <c r="G125" s="49"/>
      <c r="H125" s="49" t="s">
        <v>81</v>
      </c>
      <c r="I125" s="49"/>
      <c r="J125" s="49"/>
      <c r="K125" s="49"/>
      <c r="L125" s="49"/>
      <c r="M125" s="49"/>
      <c r="N125" s="49"/>
      <c r="O125" s="49"/>
      <c r="P125" s="49"/>
      <c r="Q125" s="49"/>
      <c r="R125" s="49"/>
      <c r="S125" s="49"/>
      <c r="T125" s="49"/>
      <c r="U125" s="49"/>
      <c r="V125" s="49"/>
      <c r="W125" s="49"/>
      <c r="X125" s="49"/>
      <c r="Y125" s="49"/>
      <c r="Z125" s="49"/>
      <c r="AA125" s="49"/>
      <c r="AB125" s="49"/>
      <c r="AC125" s="49"/>
      <c r="AD125" s="49"/>
      <c r="AE125" s="49"/>
      <c r="AF125" s="49"/>
      <c r="AG125" s="49"/>
      <c r="AH125" s="49"/>
      <c r="AI125" s="49"/>
      <c r="AJ125" s="49"/>
      <c r="AK125" s="49"/>
      <c r="AL125" s="49"/>
    </row>
    <row r="126" spans="1:38" s="17" customFormat="1" x14ac:dyDescent="0.25">
      <c r="A126" s="49"/>
      <c r="B126" s="49"/>
      <c r="C126" s="49"/>
      <c r="D126" s="49"/>
      <c r="E126" s="49"/>
      <c r="F126" s="49"/>
      <c r="G126" s="49"/>
      <c r="H126" s="29"/>
      <c r="I126" s="29" t="s">
        <v>40</v>
      </c>
      <c r="J126" s="29" t="s">
        <v>40</v>
      </c>
      <c r="K126" s="29" t="s">
        <v>40</v>
      </c>
      <c r="L126" s="29" t="s">
        <v>40</v>
      </c>
      <c r="M126" s="29" t="s">
        <v>40</v>
      </c>
      <c r="N126" s="29" t="s">
        <v>40</v>
      </c>
      <c r="O126" s="29" t="s">
        <v>40</v>
      </c>
      <c r="P126" s="29" t="s">
        <v>40</v>
      </c>
      <c r="Q126" s="29" t="s">
        <v>40</v>
      </c>
      <c r="R126" s="29" t="s">
        <v>40</v>
      </c>
      <c r="S126" s="29" t="s">
        <v>41</v>
      </c>
      <c r="T126" s="29" t="s">
        <v>41</v>
      </c>
      <c r="U126" s="29" t="s">
        <v>41</v>
      </c>
      <c r="V126" s="29" t="s">
        <v>41</v>
      </c>
      <c r="W126" s="29" t="s">
        <v>41</v>
      </c>
      <c r="X126" s="29" t="s">
        <v>41</v>
      </c>
      <c r="Y126" s="29" t="s">
        <v>41</v>
      </c>
      <c r="Z126" s="29" t="s">
        <v>41</v>
      </c>
      <c r="AA126" s="29" t="s">
        <v>41</v>
      </c>
      <c r="AB126" s="29" t="s">
        <v>41</v>
      </c>
      <c r="AC126" s="29" t="s">
        <v>42</v>
      </c>
      <c r="AD126" s="29" t="s">
        <v>42</v>
      </c>
      <c r="AE126" s="29" t="s">
        <v>42</v>
      </c>
      <c r="AF126" s="29" t="s">
        <v>42</v>
      </c>
      <c r="AG126" s="29" t="s">
        <v>42</v>
      </c>
      <c r="AH126" s="29" t="s">
        <v>42</v>
      </c>
      <c r="AI126" s="29" t="s">
        <v>42</v>
      </c>
      <c r="AJ126" s="29" t="s">
        <v>42</v>
      </c>
      <c r="AK126" s="29" t="s">
        <v>42</v>
      </c>
      <c r="AL126" s="29" t="s">
        <v>42</v>
      </c>
    </row>
    <row r="127" spans="1:38" s="17" customFormat="1" ht="15.75" thickBot="1" x14ac:dyDescent="0.3">
      <c r="A127" s="49"/>
      <c r="B127" s="49"/>
      <c r="C127" s="49"/>
      <c r="D127" s="49"/>
      <c r="E127" s="49"/>
      <c r="F127" s="49"/>
      <c r="G127" s="49"/>
      <c r="H127" s="28" t="s">
        <v>4</v>
      </c>
      <c r="I127" s="28" t="s">
        <v>43</v>
      </c>
      <c r="J127" s="28" t="s">
        <v>44</v>
      </c>
      <c r="K127" s="28" t="s">
        <v>57</v>
      </c>
      <c r="L127" s="28" t="s">
        <v>50</v>
      </c>
      <c r="M127" s="28" t="s">
        <v>47</v>
      </c>
      <c r="N127" s="28" t="s">
        <v>48</v>
      </c>
      <c r="O127" s="28" t="s">
        <v>46</v>
      </c>
      <c r="P127" s="28" t="s">
        <v>51</v>
      </c>
      <c r="Q127" s="28" t="s">
        <v>49</v>
      </c>
      <c r="R127" s="28" t="s">
        <v>45</v>
      </c>
      <c r="S127" s="28" t="s">
        <v>43</v>
      </c>
      <c r="T127" s="28" t="s">
        <v>44</v>
      </c>
      <c r="U127" s="28" t="s">
        <v>57</v>
      </c>
      <c r="V127" s="28" t="s">
        <v>50</v>
      </c>
      <c r="W127" s="28" t="s">
        <v>47</v>
      </c>
      <c r="X127" s="28" t="s">
        <v>48</v>
      </c>
      <c r="Y127" s="28" t="s">
        <v>46</v>
      </c>
      <c r="Z127" s="28" t="s">
        <v>51</v>
      </c>
      <c r="AA127" s="28" t="s">
        <v>49</v>
      </c>
      <c r="AB127" s="28" t="s">
        <v>45</v>
      </c>
      <c r="AC127" s="28" t="s">
        <v>43</v>
      </c>
      <c r="AD127" s="28" t="s">
        <v>44</v>
      </c>
      <c r="AE127" s="28" t="s">
        <v>57</v>
      </c>
      <c r="AF127" s="28" t="s">
        <v>50</v>
      </c>
      <c r="AG127" s="28" t="s">
        <v>47</v>
      </c>
      <c r="AH127" s="28" t="s">
        <v>48</v>
      </c>
      <c r="AI127" s="28" t="s">
        <v>46</v>
      </c>
      <c r="AJ127" s="28" t="s">
        <v>51</v>
      </c>
      <c r="AK127" s="28" t="s">
        <v>49</v>
      </c>
      <c r="AL127" s="28" t="s">
        <v>45</v>
      </c>
    </row>
    <row r="128" spans="1:38" s="17" customFormat="1" x14ac:dyDescent="0.25">
      <c r="A128" s="49"/>
      <c r="B128" s="49"/>
      <c r="C128" s="49"/>
      <c r="D128" s="49"/>
      <c r="E128" s="49"/>
      <c r="F128" s="49"/>
      <c r="G128" s="49"/>
      <c r="H128" s="27" t="s">
        <v>9</v>
      </c>
      <c r="I128" s="27"/>
      <c r="J128" s="27"/>
      <c r="K128" s="27"/>
      <c r="L128" s="27"/>
      <c r="M128" s="27"/>
      <c r="N128" s="27"/>
      <c r="O128" s="27"/>
      <c r="P128" s="27"/>
      <c r="Q128" s="27"/>
      <c r="R128" s="27"/>
      <c r="S128" s="27"/>
      <c r="T128" s="27"/>
      <c r="U128" s="27"/>
      <c r="V128" s="27"/>
      <c r="W128" s="27"/>
      <c r="X128" s="27"/>
      <c r="Y128" s="27"/>
      <c r="Z128" s="27"/>
      <c r="AA128" s="27"/>
      <c r="AB128" s="27"/>
      <c r="AC128" s="27"/>
      <c r="AD128" s="27"/>
      <c r="AE128" s="27"/>
      <c r="AF128" s="27"/>
      <c r="AG128" s="27"/>
      <c r="AH128" s="27"/>
      <c r="AI128" s="27"/>
      <c r="AJ128" s="27"/>
      <c r="AK128" s="27"/>
      <c r="AL128" s="27"/>
    </row>
    <row r="129" spans="8:38" s="17" customFormat="1" x14ac:dyDescent="0.25">
      <c r="H129" s="29" t="s">
        <v>10</v>
      </c>
      <c r="I129" s="29">
        <v>288.39</v>
      </c>
      <c r="J129" s="29">
        <v>31.69</v>
      </c>
      <c r="K129" s="29"/>
      <c r="L129" s="29"/>
      <c r="M129" s="29"/>
      <c r="N129" s="29"/>
      <c r="O129" s="29"/>
      <c r="P129" s="29"/>
      <c r="Q129" s="29"/>
      <c r="R129" s="29"/>
      <c r="S129" s="29">
        <v>78.19</v>
      </c>
      <c r="T129" s="29">
        <v>21.07</v>
      </c>
      <c r="U129" s="29"/>
      <c r="V129" s="29"/>
      <c r="W129" s="29"/>
      <c r="X129" s="29"/>
      <c r="Y129" s="29"/>
      <c r="Z129" s="29"/>
      <c r="AA129" s="29"/>
      <c r="AB129" s="29"/>
      <c r="AC129" s="29"/>
      <c r="AD129" s="29"/>
      <c r="AE129" s="29"/>
      <c r="AF129" s="29"/>
      <c r="AG129" s="29"/>
      <c r="AH129" s="29"/>
      <c r="AI129" s="29"/>
      <c r="AJ129" s="29"/>
      <c r="AK129" s="29"/>
      <c r="AL129" s="29"/>
    </row>
    <row r="130" spans="8:38" s="17" customFormat="1" x14ac:dyDescent="0.25">
      <c r="H130" s="29" t="s">
        <v>11</v>
      </c>
      <c r="I130" s="29">
        <v>288.39</v>
      </c>
      <c r="J130" s="29">
        <v>31.69</v>
      </c>
      <c r="K130" s="29"/>
      <c r="L130" s="29"/>
      <c r="M130" s="29"/>
      <c r="N130" s="29"/>
      <c r="O130" s="29"/>
      <c r="P130" s="29"/>
      <c r="Q130" s="29"/>
      <c r="R130" s="29"/>
      <c r="S130" s="29">
        <v>78.19</v>
      </c>
      <c r="T130" s="29">
        <v>21.07</v>
      </c>
      <c r="U130" s="29"/>
      <c r="V130" s="29"/>
      <c r="W130" s="29"/>
      <c r="X130" s="29"/>
      <c r="Y130" s="29"/>
      <c r="Z130" s="29"/>
      <c r="AA130" s="29"/>
      <c r="AB130" s="29"/>
      <c r="AC130" s="29"/>
      <c r="AD130" s="29"/>
      <c r="AE130" s="29"/>
      <c r="AF130" s="29"/>
      <c r="AG130" s="29"/>
      <c r="AH130" s="29"/>
      <c r="AI130" s="29"/>
      <c r="AJ130" s="29"/>
      <c r="AK130" s="29"/>
      <c r="AL130" s="29"/>
    </row>
    <row r="131" spans="8:38" s="17" customFormat="1" x14ac:dyDescent="0.25">
      <c r="H131" s="29" t="s">
        <v>12</v>
      </c>
      <c r="I131" s="29"/>
      <c r="J131" s="29"/>
      <c r="K131" s="29"/>
      <c r="L131" s="29"/>
      <c r="M131" s="29"/>
      <c r="N131" s="29"/>
      <c r="O131" s="29"/>
      <c r="P131" s="29"/>
      <c r="Q131" s="29"/>
      <c r="R131" s="29"/>
      <c r="S131" s="29"/>
      <c r="T131" s="29"/>
      <c r="U131" s="29"/>
      <c r="V131" s="29"/>
      <c r="W131" s="29"/>
      <c r="X131" s="29"/>
      <c r="Y131" s="29"/>
      <c r="Z131" s="29"/>
      <c r="AA131" s="29"/>
      <c r="AB131" s="29"/>
      <c r="AC131" s="29"/>
      <c r="AD131" s="29"/>
      <c r="AE131" s="29"/>
      <c r="AF131" s="29"/>
      <c r="AG131" s="29"/>
      <c r="AH131" s="29"/>
      <c r="AI131" s="29"/>
      <c r="AJ131" s="29"/>
      <c r="AK131" s="29"/>
      <c r="AL131" s="29"/>
    </row>
    <row r="132" spans="8:38" s="17" customFormat="1" x14ac:dyDescent="0.25">
      <c r="H132" s="29" t="s">
        <v>13</v>
      </c>
      <c r="I132" s="29"/>
      <c r="J132" s="29"/>
      <c r="K132" s="29"/>
      <c r="L132" s="29"/>
      <c r="M132" s="29"/>
      <c r="N132" s="29"/>
      <c r="O132" s="29"/>
      <c r="P132" s="29"/>
      <c r="Q132" s="29"/>
      <c r="R132" s="29"/>
      <c r="S132" s="29"/>
      <c r="T132" s="29"/>
      <c r="U132" s="29"/>
      <c r="V132" s="29"/>
      <c r="W132" s="29"/>
      <c r="X132" s="29"/>
      <c r="Y132" s="29"/>
      <c r="Z132" s="29"/>
      <c r="AA132" s="29"/>
      <c r="AB132" s="29"/>
      <c r="AC132" s="29"/>
      <c r="AD132" s="29"/>
      <c r="AE132" s="29"/>
      <c r="AF132" s="29"/>
      <c r="AG132" s="29"/>
      <c r="AH132" s="29"/>
      <c r="AI132" s="29"/>
      <c r="AJ132" s="29"/>
      <c r="AK132" s="29"/>
      <c r="AL132" s="29"/>
    </row>
    <row r="133" spans="8:38" s="17" customFormat="1" x14ac:dyDescent="0.25">
      <c r="H133" s="29" t="s">
        <v>52</v>
      </c>
      <c r="I133" s="29"/>
      <c r="J133" s="29"/>
      <c r="K133" s="29"/>
      <c r="L133" s="29"/>
      <c r="M133" s="29"/>
      <c r="N133" s="29"/>
      <c r="O133" s="29"/>
      <c r="P133" s="29"/>
      <c r="Q133" s="29"/>
      <c r="R133" s="29"/>
      <c r="S133" s="29"/>
      <c r="T133" s="29"/>
      <c r="U133" s="29"/>
      <c r="V133" s="29"/>
      <c r="W133" s="29"/>
      <c r="X133" s="29"/>
      <c r="Y133" s="29"/>
      <c r="Z133" s="29"/>
      <c r="AA133" s="29"/>
      <c r="AB133" s="29"/>
      <c r="AC133" s="29"/>
      <c r="AD133" s="29"/>
      <c r="AE133" s="29"/>
      <c r="AF133" s="29"/>
      <c r="AG133" s="29"/>
      <c r="AH133" s="29"/>
      <c r="AI133" s="29"/>
      <c r="AJ133" s="29"/>
      <c r="AK133" s="29"/>
      <c r="AL133" s="29"/>
    </row>
    <row r="134" spans="8:38" s="17" customFormat="1" x14ac:dyDescent="0.25">
      <c r="H134" s="29" t="s">
        <v>14</v>
      </c>
      <c r="I134" s="29"/>
      <c r="J134" s="29"/>
      <c r="K134" s="29"/>
      <c r="L134" s="29"/>
      <c r="M134" s="29"/>
      <c r="N134" s="29"/>
      <c r="O134" s="29"/>
      <c r="P134" s="29"/>
      <c r="Q134" s="29"/>
      <c r="R134" s="29"/>
      <c r="S134" s="29"/>
      <c r="T134" s="29"/>
      <c r="U134" s="29"/>
      <c r="V134" s="29"/>
      <c r="W134" s="29"/>
      <c r="X134" s="29"/>
      <c r="Y134" s="29"/>
      <c r="Z134" s="29"/>
      <c r="AA134" s="29"/>
      <c r="AB134" s="29"/>
      <c r="AC134" s="29"/>
      <c r="AD134" s="29"/>
      <c r="AE134" s="29"/>
      <c r="AF134" s="29"/>
      <c r="AG134" s="29"/>
      <c r="AH134" s="29"/>
      <c r="AI134" s="29"/>
      <c r="AJ134" s="29"/>
      <c r="AK134" s="29"/>
      <c r="AL134" s="29"/>
    </row>
    <row r="135" spans="8:38" s="17" customFormat="1" x14ac:dyDescent="0.25">
      <c r="H135" s="29" t="s">
        <v>15</v>
      </c>
      <c r="I135" s="29"/>
      <c r="J135" s="29"/>
      <c r="K135" s="29"/>
      <c r="L135" s="29"/>
      <c r="M135" s="29"/>
      <c r="N135" s="29"/>
      <c r="O135" s="29"/>
      <c r="P135" s="29"/>
      <c r="Q135" s="29"/>
      <c r="R135" s="29"/>
      <c r="S135" s="29"/>
      <c r="T135" s="29"/>
      <c r="U135" s="29"/>
      <c r="V135" s="29"/>
      <c r="W135" s="29"/>
      <c r="X135" s="29"/>
      <c r="Y135" s="29"/>
      <c r="Z135" s="29"/>
      <c r="AA135" s="29"/>
      <c r="AB135" s="29"/>
      <c r="AC135" s="29"/>
      <c r="AD135" s="29"/>
      <c r="AE135" s="29"/>
      <c r="AF135" s="29"/>
      <c r="AG135" s="29"/>
      <c r="AH135" s="29"/>
      <c r="AI135" s="29"/>
      <c r="AJ135" s="29"/>
      <c r="AK135" s="29"/>
      <c r="AL135" s="29"/>
    </row>
    <row r="136" spans="8:38" s="17" customFormat="1" x14ac:dyDescent="0.25">
      <c r="H136" s="29" t="s">
        <v>16</v>
      </c>
      <c r="I136" s="29"/>
      <c r="J136" s="29"/>
      <c r="K136" s="29"/>
      <c r="L136" s="29"/>
      <c r="M136" s="29"/>
      <c r="N136" s="29"/>
      <c r="O136" s="29"/>
      <c r="P136" s="29"/>
      <c r="Q136" s="29"/>
      <c r="R136" s="29"/>
      <c r="S136" s="29"/>
      <c r="T136" s="29"/>
      <c r="U136" s="29"/>
      <c r="V136" s="29"/>
      <c r="W136" s="29"/>
      <c r="X136" s="29"/>
      <c r="Y136" s="29"/>
      <c r="Z136" s="29"/>
      <c r="AA136" s="29"/>
      <c r="AB136" s="29"/>
      <c r="AC136" s="29"/>
      <c r="AD136" s="29"/>
      <c r="AE136" s="29"/>
      <c r="AF136" s="29"/>
      <c r="AG136" s="29"/>
      <c r="AH136" s="29"/>
      <c r="AI136" s="29"/>
      <c r="AJ136" s="29"/>
      <c r="AK136" s="29"/>
      <c r="AL136" s="29"/>
    </row>
    <row r="137" spans="8:38" s="17" customFormat="1" x14ac:dyDescent="0.25">
      <c r="H137" s="29" t="s">
        <v>24</v>
      </c>
      <c r="I137" s="29"/>
      <c r="J137" s="29"/>
      <c r="K137" s="29"/>
      <c r="L137" s="29"/>
      <c r="M137" s="29"/>
      <c r="N137" s="29"/>
      <c r="O137" s="29"/>
      <c r="P137" s="29"/>
      <c r="Q137" s="29"/>
      <c r="R137" s="29"/>
      <c r="S137" s="29"/>
      <c r="T137" s="29"/>
      <c r="U137" s="29"/>
      <c r="V137" s="29"/>
      <c r="W137" s="29"/>
      <c r="X137" s="29"/>
      <c r="Y137" s="29"/>
      <c r="Z137" s="29"/>
      <c r="AA137" s="29"/>
      <c r="AB137" s="29"/>
      <c r="AC137" s="29"/>
      <c r="AD137" s="29"/>
      <c r="AE137" s="29"/>
      <c r="AF137" s="29"/>
      <c r="AG137" s="29"/>
      <c r="AH137" s="29"/>
      <c r="AI137" s="29"/>
      <c r="AJ137" s="29"/>
      <c r="AK137" s="29"/>
      <c r="AL137" s="29"/>
    </row>
    <row r="138" spans="8:38" s="17" customFormat="1" x14ac:dyDescent="0.25">
      <c r="H138" s="29" t="s">
        <v>53</v>
      </c>
      <c r="I138" s="29"/>
      <c r="J138" s="29"/>
      <c r="K138" s="29"/>
      <c r="L138" s="29"/>
      <c r="M138" s="29"/>
      <c r="N138" s="29"/>
      <c r="O138" s="29"/>
      <c r="P138" s="29"/>
      <c r="Q138" s="29"/>
      <c r="R138" s="29"/>
      <c r="S138" s="29"/>
      <c r="T138" s="29"/>
      <c r="U138" s="29"/>
      <c r="V138" s="29"/>
      <c r="W138" s="29"/>
      <c r="X138" s="29"/>
      <c r="Y138" s="29"/>
      <c r="Z138" s="29"/>
      <c r="AA138" s="29"/>
      <c r="AB138" s="29"/>
      <c r="AC138" s="29"/>
      <c r="AD138" s="29"/>
      <c r="AE138" s="29"/>
      <c r="AF138" s="29"/>
      <c r="AG138" s="29"/>
      <c r="AH138" s="29"/>
      <c r="AI138" s="29"/>
      <c r="AJ138" s="29"/>
      <c r="AK138" s="29"/>
      <c r="AL138" s="29"/>
    </row>
    <row r="139" spans="8:38" s="17" customFormat="1" x14ac:dyDescent="0.25">
      <c r="H139" s="29" t="s">
        <v>54</v>
      </c>
      <c r="I139" s="29"/>
      <c r="J139" s="29"/>
      <c r="K139" s="29"/>
      <c r="L139" s="29"/>
      <c r="M139" s="29"/>
      <c r="N139" s="29"/>
      <c r="O139" s="29"/>
      <c r="P139" s="29"/>
      <c r="Q139" s="29"/>
      <c r="R139" s="29"/>
      <c r="S139" s="29"/>
      <c r="T139" s="29"/>
      <c r="U139" s="29"/>
      <c r="V139" s="29"/>
      <c r="W139" s="29"/>
      <c r="X139" s="29"/>
      <c r="Y139" s="29"/>
      <c r="Z139" s="29"/>
      <c r="AA139" s="29"/>
      <c r="AB139" s="29"/>
      <c r="AC139" s="29"/>
      <c r="AD139" s="29"/>
      <c r="AE139" s="29"/>
      <c r="AF139" s="29"/>
      <c r="AG139" s="29"/>
      <c r="AH139" s="29"/>
      <c r="AI139" s="29"/>
      <c r="AJ139" s="29"/>
      <c r="AK139" s="29"/>
      <c r="AL139" s="29"/>
    </row>
    <row r="140" spans="8:38" s="17" customFormat="1" x14ac:dyDescent="0.25">
      <c r="H140" s="29" t="s">
        <v>55</v>
      </c>
      <c r="I140" s="29"/>
      <c r="J140" s="29"/>
      <c r="K140" s="29"/>
      <c r="L140" s="29"/>
      <c r="M140" s="29"/>
      <c r="N140" s="29"/>
      <c r="O140" s="29"/>
      <c r="P140" s="29"/>
      <c r="Q140" s="29"/>
      <c r="R140" s="29"/>
      <c r="S140" s="29"/>
      <c r="T140" s="29"/>
      <c r="U140" s="29"/>
      <c r="V140" s="29"/>
      <c r="W140" s="29"/>
      <c r="X140" s="29"/>
      <c r="Y140" s="29"/>
      <c r="Z140" s="29"/>
      <c r="AA140" s="29"/>
      <c r="AB140" s="29"/>
      <c r="AC140" s="29"/>
      <c r="AD140" s="29"/>
      <c r="AE140" s="29"/>
      <c r="AF140" s="29"/>
      <c r="AG140" s="29"/>
      <c r="AH140" s="29"/>
      <c r="AI140" s="29"/>
      <c r="AJ140" s="29"/>
      <c r="AK140" s="29"/>
      <c r="AL140" s="29"/>
    </row>
    <row r="141" spans="8:38" s="17" customFormat="1" x14ac:dyDescent="0.25">
      <c r="H141" s="29" t="s">
        <v>56</v>
      </c>
      <c r="I141" s="29"/>
      <c r="J141" s="29"/>
      <c r="K141" s="29"/>
      <c r="L141" s="29"/>
      <c r="M141" s="29"/>
      <c r="N141" s="29"/>
      <c r="O141" s="29"/>
      <c r="P141" s="29"/>
      <c r="Q141" s="29"/>
      <c r="R141" s="29"/>
      <c r="S141" s="29"/>
      <c r="T141" s="29"/>
      <c r="U141" s="29"/>
      <c r="V141" s="29"/>
      <c r="W141" s="29"/>
      <c r="X141" s="29"/>
      <c r="Y141" s="29"/>
      <c r="Z141" s="29"/>
      <c r="AA141" s="29"/>
      <c r="AB141" s="29"/>
      <c r="AC141" s="29"/>
      <c r="AD141" s="29"/>
      <c r="AE141" s="29"/>
      <c r="AF141" s="29"/>
      <c r="AG141" s="29"/>
      <c r="AH141" s="29"/>
      <c r="AI141" s="29"/>
      <c r="AJ141" s="29"/>
      <c r="AK141" s="29"/>
      <c r="AL141" s="29"/>
    </row>
  </sheetData>
  <customSheetViews>
    <customSheetView guid="{CD5EA392-D13D-45C7-91A8-BEACDB74E116}" scale="60" showPageBreaks="1" printArea="1" view="pageBreakPreview" topLeftCell="W25">
      <selection activeCell="BF63" sqref="BF63"/>
      <colBreaks count="1" manualBreakCount="1">
        <brk id="39" min="33" max="103" man="1"/>
      </colBreaks>
      <pageMargins left="0.7" right="0.7" top="0.75" bottom="0.75" header="0.3" footer="0.3"/>
      <pageSetup paperSize="8" scale="60" orientation="landscape" r:id="rId1"/>
    </customSheetView>
  </customSheetViews>
  <mergeCells count="6">
    <mergeCell ref="A108:E108"/>
    <mergeCell ref="A17:E17"/>
    <mergeCell ref="A35:E35"/>
    <mergeCell ref="A53:E53"/>
    <mergeCell ref="A71:E71"/>
    <mergeCell ref="A89:E89"/>
  </mergeCells>
  <pageMargins left="0.7" right="0.7" top="0.75" bottom="0.75" header="0.3" footer="0.3"/>
  <pageSetup paperSize="8" scale="60" orientation="landscape" r:id="rId2"/>
  <colBreaks count="1" manualBreakCount="1">
    <brk id="39" min="33" max="103"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BS141"/>
  <sheetViews>
    <sheetView view="pageBreakPreview" topLeftCell="A16" zoomScale="60" zoomScaleNormal="25" workbookViewId="0">
      <selection activeCell="A16" sqref="A16"/>
    </sheetView>
  </sheetViews>
  <sheetFormatPr defaultColWidth="8.85546875" defaultRowHeight="15" x14ac:dyDescent="0.25"/>
  <cols>
    <col min="1" max="1" width="38.7109375" style="82" customWidth="1"/>
    <col min="2" max="6" width="15.7109375" style="82" customWidth="1"/>
    <col min="7" max="7" width="13.5703125" style="82" customWidth="1"/>
    <col min="8" max="25" width="10.7109375" style="82" customWidth="1"/>
    <col min="26" max="38" width="8.85546875" style="82"/>
    <col min="39" max="40" width="11.85546875" style="17" customWidth="1"/>
    <col min="41" max="41" width="8.85546875" style="82"/>
    <col min="42" max="42" width="10.140625" style="82" customWidth="1"/>
    <col min="43" max="43" width="10.7109375" style="82" customWidth="1"/>
    <col min="44" max="44" width="9" style="82" customWidth="1"/>
    <col min="45" max="16384" width="8.85546875" style="82"/>
  </cols>
  <sheetData>
    <row r="1" spans="1:6" x14ac:dyDescent="0.25">
      <c r="A1" s="14" t="s">
        <v>65</v>
      </c>
    </row>
    <row r="2" spans="1:6" x14ac:dyDescent="0.25">
      <c r="A2" s="14" t="s">
        <v>64</v>
      </c>
    </row>
    <row r="3" spans="1:6" x14ac:dyDescent="0.25">
      <c r="A3" s="14"/>
    </row>
    <row r="4" spans="1:6" x14ac:dyDescent="0.25">
      <c r="A4" s="82" t="s">
        <v>77</v>
      </c>
      <c r="B4" s="82">
        <v>85.8</v>
      </c>
      <c r="D4" s="82" t="s">
        <v>62</v>
      </c>
    </row>
    <row r="5" spans="1:6" x14ac:dyDescent="0.25">
      <c r="A5" s="7" t="s">
        <v>3</v>
      </c>
      <c r="B5" s="15">
        <f>Assumptions!B5</f>
        <v>62.32</v>
      </c>
      <c r="C5" s="11"/>
      <c r="D5" s="11" t="s">
        <v>59</v>
      </c>
      <c r="E5" s="82" t="s">
        <v>58</v>
      </c>
      <c r="F5" s="82" t="s">
        <v>60</v>
      </c>
    </row>
    <row r="6" spans="1:6" x14ac:dyDescent="0.25">
      <c r="A6" s="8" t="s">
        <v>2</v>
      </c>
      <c r="B6" s="15">
        <f>Assumptions!B6</f>
        <v>0.1</v>
      </c>
      <c r="C6" s="13"/>
      <c r="D6" s="13"/>
    </row>
    <row r="7" spans="1:6" x14ac:dyDescent="0.25">
      <c r="A7" s="8" t="s">
        <v>1</v>
      </c>
      <c r="B7" s="15">
        <f>Assumptions!B7</f>
        <v>40</v>
      </c>
      <c r="C7" s="12"/>
      <c r="D7" s="12"/>
      <c r="E7" s="82" t="s">
        <v>59</v>
      </c>
      <c r="F7" s="82" t="s">
        <v>61</v>
      </c>
    </row>
    <row r="8" spans="1:6" x14ac:dyDescent="0.25">
      <c r="A8" s="8" t="s">
        <v>23</v>
      </c>
      <c r="B8" s="15">
        <f>Assumptions!B8</f>
        <v>0.3</v>
      </c>
      <c r="C8" s="10"/>
      <c r="D8" s="10"/>
    </row>
    <row r="9" spans="1:6" x14ac:dyDescent="0.25">
      <c r="A9" s="8" t="s">
        <v>22</v>
      </c>
      <c r="B9" s="15">
        <f>Assumptions!B9</f>
        <v>0.7</v>
      </c>
      <c r="C9" s="10"/>
      <c r="D9" s="10"/>
    </row>
    <row r="10" spans="1:6" x14ac:dyDescent="0.25">
      <c r="A10" s="8" t="s">
        <v>30</v>
      </c>
      <c r="B10" s="15">
        <f>Assumptions!B10</f>
        <v>0.25</v>
      </c>
      <c r="C10" s="10"/>
      <c r="D10" s="10"/>
    </row>
    <row r="11" spans="1:6" x14ac:dyDescent="0.25">
      <c r="A11" s="8" t="s">
        <v>31</v>
      </c>
      <c r="B11" s="15">
        <f>Assumptions!B11</f>
        <v>0.25</v>
      </c>
      <c r="C11" s="2"/>
      <c r="D11" s="2"/>
    </row>
    <row r="12" spans="1:6" x14ac:dyDescent="0.25">
      <c r="A12" s="8" t="s">
        <v>32</v>
      </c>
      <c r="B12" s="15">
        <f>Assumptions!B12</f>
        <v>0.25</v>
      </c>
      <c r="C12" s="2"/>
      <c r="D12" s="2"/>
    </row>
    <row r="13" spans="1:6" x14ac:dyDescent="0.25">
      <c r="A13" s="9" t="s">
        <v>33</v>
      </c>
      <c r="B13" s="15">
        <f>Assumptions!B13</f>
        <v>0.25</v>
      </c>
      <c r="C13" s="2"/>
      <c r="D13" s="2"/>
    </row>
    <row r="14" spans="1:6" x14ac:dyDescent="0.25">
      <c r="A14" s="25"/>
      <c r="B14" s="24"/>
      <c r="C14" s="2"/>
      <c r="D14" s="2"/>
    </row>
    <row r="15" spans="1:6" x14ac:dyDescent="0.25">
      <c r="A15" s="17"/>
      <c r="B15" s="5"/>
      <c r="C15" s="2"/>
      <c r="D15" s="2"/>
    </row>
    <row r="16" spans="1:6" x14ac:dyDescent="0.25">
      <c r="A16" s="20"/>
    </row>
    <row r="17" spans="1:46" x14ac:dyDescent="0.25">
      <c r="A17" s="226" t="s">
        <v>6</v>
      </c>
      <c r="B17" s="226"/>
      <c r="C17" s="226"/>
      <c r="D17" s="226"/>
      <c r="E17" s="226"/>
    </row>
    <row r="18" spans="1:46" s="16" customFormat="1" ht="45" x14ac:dyDescent="0.25">
      <c r="A18" s="21" t="s">
        <v>4</v>
      </c>
      <c r="B18" s="22" t="s">
        <v>17</v>
      </c>
      <c r="C18" s="22" t="s">
        <v>5</v>
      </c>
      <c r="D18" s="6" t="s">
        <v>0</v>
      </c>
      <c r="E18" s="22" t="s">
        <v>18</v>
      </c>
      <c r="F18" s="34" t="s">
        <v>76</v>
      </c>
      <c r="G18" s="35" t="s">
        <v>78</v>
      </c>
      <c r="H18" s="36"/>
      <c r="I18" s="32" t="s">
        <v>79</v>
      </c>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82"/>
      <c r="AI18" s="82"/>
      <c r="AJ18" s="82"/>
      <c r="AK18" s="82"/>
      <c r="AL18" s="82"/>
      <c r="AM18" s="17"/>
      <c r="AN18" s="17"/>
      <c r="AO18" s="82"/>
      <c r="AP18" s="82"/>
      <c r="AQ18" s="82"/>
      <c r="AR18" s="82"/>
      <c r="AS18" s="82"/>
      <c r="AT18" s="82"/>
    </row>
    <row r="19" spans="1:46" s="16" customFormat="1" x14ac:dyDescent="0.25">
      <c r="A19" s="23" t="s">
        <v>9</v>
      </c>
      <c r="B19" s="31">
        <f>B55</f>
        <v>175.61999999999998</v>
      </c>
      <c r="C19" s="31">
        <f>C55</f>
        <v>902.91999999999985</v>
      </c>
      <c r="D19" s="31">
        <f>$B$10*D37+$B$11*D55+$B$12*D73+$B$13*D91</f>
        <v>289.39599999999996</v>
      </c>
      <c r="E19" s="3">
        <f t="shared" ref="E19:E32" si="0">D19*$B$5/1000</f>
        <v>18.035158719999995</v>
      </c>
      <c r="F19" s="4">
        <f>($B$8*F37+$B$9*G37)*$B$10+($B$8*F55+$B$9*G55)*$B$11+($B$8*F73+$B$9*G73)*$B$12+($B$8*F91+$B$9*G91)*$B$13</f>
        <v>0</v>
      </c>
      <c r="G19" s="33">
        <f>F19*$B$4/1000</f>
        <v>0</v>
      </c>
      <c r="H19" s="82"/>
      <c r="I19" s="82"/>
      <c r="J19" s="82"/>
      <c r="K19" s="82"/>
      <c r="L19" s="82"/>
      <c r="M19" s="82"/>
      <c r="N19" s="82"/>
      <c r="O19" s="82"/>
      <c r="P19" s="82"/>
      <c r="Q19" s="82"/>
      <c r="R19" s="82"/>
      <c r="S19" s="82"/>
      <c r="T19" s="82"/>
      <c r="U19" s="82"/>
      <c r="V19" s="82"/>
      <c r="W19" s="82"/>
      <c r="X19" s="82"/>
      <c r="Y19" s="82"/>
      <c r="Z19" s="82"/>
      <c r="AA19" s="82"/>
      <c r="AB19" s="82"/>
      <c r="AC19" s="82"/>
      <c r="AD19" s="82"/>
      <c r="AE19" s="82"/>
      <c r="AF19" s="82"/>
      <c r="AG19" s="82"/>
      <c r="AH19" s="82"/>
      <c r="AI19" s="82"/>
      <c r="AJ19" s="82"/>
      <c r="AK19" s="82"/>
      <c r="AL19" s="82"/>
      <c r="AM19" s="17"/>
      <c r="AN19" s="17"/>
      <c r="AO19" s="82"/>
      <c r="AP19" s="82"/>
      <c r="AQ19" s="82"/>
      <c r="AR19" s="82"/>
      <c r="AS19" s="82"/>
      <c r="AT19" s="82"/>
    </row>
    <row r="20" spans="1:46" s="16" customFormat="1" x14ac:dyDescent="0.25">
      <c r="A20" s="23" t="s">
        <v>10</v>
      </c>
      <c r="B20" s="31">
        <f t="shared" ref="B20:C32" si="1">B56</f>
        <v>207.1</v>
      </c>
      <c r="C20" s="31">
        <f t="shared" si="1"/>
        <v>985.37</v>
      </c>
      <c r="D20" s="31">
        <f t="shared" ref="D20:D32" si="2">$B$10*D38+$B$11*D56+$B$12*D74+$B$13*D92</f>
        <v>328.89949999999999</v>
      </c>
      <c r="E20" s="3">
        <f t="shared" si="0"/>
        <v>20.497016840000001</v>
      </c>
      <c r="F20" s="4">
        <f t="shared" ref="F20:F21" si="3">($B$8*F38+$B$9*G38)*$B$10+($B$8*F56+$B$9*G56)*$B$11+($B$8*F74+$B$9*G74)*$B$12+($B$8*F92+$B$9*G92)*$B$13</f>
        <v>0</v>
      </c>
      <c r="G20" s="33">
        <f t="shared" ref="G20:G32" si="4">F20*$B$4/1000</f>
        <v>0</v>
      </c>
      <c r="H20" s="82"/>
      <c r="I20" s="82"/>
      <c r="J20" s="82"/>
      <c r="K20" s="82"/>
      <c r="L20" s="82"/>
      <c r="M20" s="82"/>
      <c r="N20" s="82"/>
      <c r="O20" s="82"/>
      <c r="P20" s="82"/>
      <c r="Q20" s="82"/>
      <c r="R20" s="82"/>
      <c r="S20" s="82"/>
      <c r="T20" s="82"/>
      <c r="U20" s="82"/>
      <c r="V20" s="82"/>
      <c r="W20" s="82"/>
      <c r="X20" s="82"/>
      <c r="Y20" s="82"/>
      <c r="Z20" s="82"/>
      <c r="AA20" s="82"/>
      <c r="AB20" s="82"/>
      <c r="AC20" s="82"/>
      <c r="AD20" s="82"/>
      <c r="AE20" s="82"/>
      <c r="AF20" s="82"/>
      <c r="AG20" s="82"/>
      <c r="AH20" s="82"/>
      <c r="AI20" s="82"/>
      <c r="AJ20" s="82"/>
      <c r="AK20" s="82"/>
      <c r="AL20" s="82"/>
      <c r="AM20" s="17"/>
      <c r="AN20" s="17"/>
      <c r="AO20" s="82"/>
      <c r="AP20" s="82"/>
      <c r="AQ20" s="82"/>
      <c r="AR20" s="82"/>
      <c r="AS20" s="82"/>
      <c r="AT20" s="82"/>
    </row>
    <row r="21" spans="1:46" s="16" customFormat="1" x14ac:dyDescent="0.25">
      <c r="A21" s="23" t="s">
        <v>11</v>
      </c>
      <c r="B21" s="31">
        <f t="shared" si="1"/>
        <v>237.82</v>
      </c>
      <c r="C21" s="31">
        <f t="shared" si="1"/>
        <v>1149.9299999999998</v>
      </c>
      <c r="D21" s="31">
        <f t="shared" si="2"/>
        <v>209.16025000000002</v>
      </c>
      <c r="E21" s="3">
        <f t="shared" si="0"/>
        <v>13.034866780000002</v>
      </c>
      <c r="F21" s="4">
        <f t="shared" si="3"/>
        <v>0</v>
      </c>
      <c r="G21" s="33">
        <f t="shared" si="4"/>
        <v>0</v>
      </c>
      <c r="H21" s="82"/>
      <c r="I21" s="82"/>
      <c r="J21" s="82"/>
      <c r="K21" s="82"/>
      <c r="L21" s="82"/>
      <c r="M21" s="82"/>
      <c r="N21" s="82"/>
      <c r="O21" s="82"/>
      <c r="P21" s="82"/>
      <c r="Q21" s="82"/>
      <c r="R21" s="82"/>
      <c r="S21" s="82"/>
      <c r="T21" s="82"/>
      <c r="U21" s="82"/>
      <c r="V21" s="82"/>
      <c r="W21" s="82"/>
      <c r="X21" s="82"/>
      <c r="Y21" s="82"/>
      <c r="Z21" s="82"/>
      <c r="AA21" s="82"/>
      <c r="AB21" s="82"/>
      <c r="AC21" s="82"/>
      <c r="AD21" s="82"/>
      <c r="AE21" s="82"/>
      <c r="AF21" s="82"/>
      <c r="AG21" s="82"/>
      <c r="AH21" s="82"/>
      <c r="AI21" s="82"/>
      <c r="AJ21" s="82"/>
      <c r="AK21" s="82"/>
      <c r="AL21" s="82"/>
      <c r="AM21" s="17"/>
      <c r="AN21" s="17"/>
      <c r="AO21" s="82"/>
      <c r="AP21" s="82"/>
      <c r="AQ21" s="82"/>
      <c r="AR21" s="82"/>
      <c r="AS21" s="82"/>
      <c r="AT21" s="82"/>
    </row>
    <row r="22" spans="1:46" s="16" customFormat="1" x14ac:dyDescent="0.25">
      <c r="A22" s="23" t="s">
        <v>12</v>
      </c>
      <c r="B22" s="31">
        <f t="shared" si="1"/>
        <v>17.940000000000001</v>
      </c>
      <c r="C22" s="31">
        <f t="shared" si="1"/>
        <v>17.940000000000001</v>
      </c>
      <c r="D22" s="31">
        <f t="shared" si="2"/>
        <v>1.6875000000000002</v>
      </c>
      <c r="E22" s="3">
        <f t="shared" si="0"/>
        <v>0.10516500000000002</v>
      </c>
      <c r="F22" s="4"/>
      <c r="G22" s="33">
        <f t="shared" si="4"/>
        <v>0</v>
      </c>
      <c r="H22" s="82"/>
      <c r="I22" s="82"/>
      <c r="J22" s="82"/>
      <c r="K22" s="82"/>
      <c r="L22" s="82"/>
      <c r="M22" s="82"/>
      <c r="N22" s="82"/>
      <c r="O22" s="82"/>
      <c r="P22" s="82"/>
      <c r="Q22" s="82"/>
      <c r="R22" s="82"/>
      <c r="S22" s="82"/>
      <c r="T22" s="82"/>
      <c r="U22" s="82"/>
      <c r="V22" s="82"/>
      <c r="W22" s="82"/>
      <c r="X22" s="82"/>
      <c r="Y22" s="82"/>
      <c r="Z22" s="82"/>
      <c r="AA22" s="82"/>
      <c r="AB22" s="82"/>
      <c r="AC22" s="82"/>
      <c r="AD22" s="82"/>
      <c r="AE22" s="82"/>
      <c r="AF22" s="82"/>
      <c r="AG22" s="82"/>
      <c r="AH22" s="82"/>
      <c r="AI22" s="82"/>
      <c r="AJ22" s="82"/>
      <c r="AK22" s="82"/>
      <c r="AL22" s="82"/>
      <c r="AM22" s="17"/>
      <c r="AN22" s="17"/>
      <c r="AO22" s="82"/>
      <c r="AP22" s="82"/>
      <c r="AQ22" s="82"/>
      <c r="AR22" s="82"/>
      <c r="AS22" s="82"/>
      <c r="AT22" s="82"/>
    </row>
    <row r="23" spans="1:46" s="16" customFormat="1" x14ac:dyDescent="0.25">
      <c r="A23" s="23" t="s">
        <v>13</v>
      </c>
      <c r="B23" s="31">
        <f t="shared" si="1"/>
        <v>24.48</v>
      </c>
      <c r="C23" s="31">
        <f t="shared" si="1"/>
        <v>24.48</v>
      </c>
      <c r="D23" s="31">
        <f t="shared" si="2"/>
        <v>2.5027499999999998</v>
      </c>
      <c r="E23" s="3">
        <f t="shared" si="0"/>
        <v>0.15597137999999999</v>
      </c>
      <c r="F23" s="4"/>
      <c r="G23" s="33">
        <f t="shared" si="4"/>
        <v>0</v>
      </c>
      <c r="H23" s="82"/>
      <c r="I23" s="82"/>
      <c r="J23" s="82"/>
      <c r="K23" s="82"/>
      <c r="L23" s="82"/>
      <c r="M23" s="82"/>
      <c r="N23" s="82"/>
      <c r="O23" s="82"/>
      <c r="P23" s="82"/>
      <c r="Q23" s="82"/>
      <c r="R23" s="82"/>
      <c r="S23" s="82"/>
      <c r="T23" s="82"/>
      <c r="U23" s="82"/>
      <c r="V23" s="82"/>
      <c r="W23" s="82"/>
      <c r="X23" s="82"/>
      <c r="Y23" s="82"/>
      <c r="Z23" s="82"/>
      <c r="AA23" s="82"/>
      <c r="AB23" s="82"/>
      <c r="AC23" s="82"/>
      <c r="AD23" s="82"/>
      <c r="AE23" s="82"/>
      <c r="AF23" s="82"/>
      <c r="AG23" s="82"/>
      <c r="AH23" s="82"/>
      <c r="AI23" s="82"/>
      <c r="AJ23" s="82"/>
      <c r="AK23" s="82"/>
      <c r="AL23" s="82"/>
      <c r="AM23" s="17"/>
      <c r="AN23" s="17"/>
      <c r="AO23" s="82"/>
      <c r="AP23" s="82"/>
      <c r="AQ23" s="82"/>
      <c r="AR23" s="82"/>
      <c r="AS23" s="82"/>
      <c r="AT23" s="82"/>
    </row>
    <row r="24" spans="1:46" s="16" customFormat="1" x14ac:dyDescent="0.25">
      <c r="A24" s="23" t="s">
        <v>52</v>
      </c>
      <c r="B24" s="31">
        <f t="shared" si="1"/>
        <v>48.230000000000004</v>
      </c>
      <c r="C24" s="31">
        <f t="shared" si="1"/>
        <v>52</v>
      </c>
      <c r="D24" s="31">
        <f t="shared" si="2"/>
        <v>4.9799999999999995</v>
      </c>
      <c r="E24" s="3">
        <f t="shared" si="0"/>
        <v>0.31035359999999995</v>
      </c>
      <c r="F24" s="4"/>
      <c r="G24" s="33">
        <f t="shared" si="4"/>
        <v>0</v>
      </c>
      <c r="H24" s="82"/>
      <c r="I24" s="82"/>
      <c r="J24" s="82"/>
      <c r="K24" s="82"/>
      <c r="L24" s="82"/>
      <c r="M24" s="82"/>
      <c r="N24" s="82"/>
      <c r="O24" s="82"/>
      <c r="P24" s="82"/>
      <c r="Q24" s="82"/>
      <c r="R24" s="82"/>
      <c r="S24" s="82"/>
      <c r="T24" s="82"/>
      <c r="U24" s="82"/>
      <c r="V24" s="82"/>
      <c r="W24" s="82"/>
      <c r="X24" s="82"/>
      <c r="Y24" s="82"/>
      <c r="Z24" s="82"/>
      <c r="AA24" s="82"/>
      <c r="AB24" s="82"/>
      <c r="AC24" s="82"/>
      <c r="AD24" s="82"/>
      <c r="AE24" s="82"/>
      <c r="AF24" s="82"/>
      <c r="AG24" s="82"/>
      <c r="AH24" s="82"/>
      <c r="AI24" s="82"/>
      <c r="AJ24" s="82"/>
      <c r="AK24" s="82"/>
      <c r="AL24" s="82"/>
      <c r="AM24" s="17"/>
      <c r="AN24" s="17"/>
      <c r="AO24" s="82"/>
      <c r="AP24" s="82"/>
      <c r="AQ24" s="82"/>
      <c r="AR24" s="82"/>
      <c r="AS24" s="82"/>
      <c r="AT24" s="82"/>
    </row>
    <row r="25" spans="1:46" s="16" customFormat="1" x14ac:dyDescent="0.25">
      <c r="A25" s="23" t="s">
        <v>14</v>
      </c>
      <c r="B25" s="31">
        <f t="shared" si="1"/>
        <v>58.14</v>
      </c>
      <c r="C25" s="31">
        <f t="shared" si="1"/>
        <v>84.59</v>
      </c>
      <c r="D25" s="31">
        <f t="shared" si="2"/>
        <v>7.8944999999999999</v>
      </c>
      <c r="E25" s="3">
        <f t="shared" si="0"/>
        <v>0.49198523999999999</v>
      </c>
      <c r="F25" s="4"/>
      <c r="G25" s="33">
        <f t="shared" si="4"/>
        <v>0</v>
      </c>
      <c r="H25" s="82"/>
      <c r="I25" s="82"/>
      <c r="J25" s="82"/>
      <c r="K25" s="82"/>
      <c r="L25" s="82"/>
      <c r="M25" s="82"/>
      <c r="N25" s="82"/>
      <c r="O25" s="82"/>
      <c r="P25" s="82"/>
      <c r="Q25" s="82"/>
      <c r="R25" s="82"/>
      <c r="S25" s="82"/>
      <c r="T25" s="82"/>
      <c r="U25" s="82"/>
      <c r="V25" s="82"/>
      <c r="W25" s="82"/>
      <c r="X25" s="82"/>
      <c r="Y25" s="82"/>
      <c r="Z25" s="82"/>
      <c r="AA25" s="82"/>
      <c r="AB25" s="82"/>
      <c r="AC25" s="82"/>
      <c r="AD25" s="82"/>
      <c r="AE25" s="82"/>
      <c r="AF25" s="82"/>
      <c r="AG25" s="82"/>
      <c r="AH25" s="82"/>
      <c r="AI25" s="82"/>
      <c r="AJ25" s="82"/>
      <c r="AK25" s="82"/>
      <c r="AL25" s="82"/>
      <c r="AM25" s="17"/>
      <c r="AN25" s="17"/>
      <c r="AO25" s="82"/>
      <c r="AP25" s="82"/>
      <c r="AQ25" s="82"/>
      <c r="AR25" s="82"/>
      <c r="AS25" s="82"/>
      <c r="AT25" s="82"/>
    </row>
    <row r="26" spans="1:46" s="16" customFormat="1" x14ac:dyDescent="0.25">
      <c r="A26" s="23" t="s">
        <v>15</v>
      </c>
      <c r="B26" s="31">
        <f t="shared" si="1"/>
        <v>55.489999999999995</v>
      </c>
      <c r="C26" s="31">
        <f t="shared" si="1"/>
        <v>104.13999999999999</v>
      </c>
      <c r="D26" s="31">
        <f t="shared" si="2"/>
        <v>9.6929999999999978</v>
      </c>
      <c r="E26" s="3">
        <f t="shared" si="0"/>
        <v>0.60406775999999995</v>
      </c>
      <c r="F26" s="4"/>
      <c r="G26" s="33">
        <f t="shared" si="4"/>
        <v>0</v>
      </c>
      <c r="H26" s="82"/>
      <c r="I26" s="82"/>
      <c r="J26" s="82"/>
      <c r="K26" s="82"/>
      <c r="L26" s="82"/>
      <c r="M26" s="82"/>
      <c r="N26" s="82"/>
      <c r="O26" s="82"/>
      <c r="P26" s="82"/>
      <c r="Q26" s="82"/>
      <c r="R26" s="82"/>
      <c r="S26" s="82"/>
      <c r="T26" s="82"/>
      <c r="U26" s="82"/>
      <c r="V26" s="82"/>
      <c r="W26" s="82"/>
      <c r="X26" s="82"/>
      <c r="Y26" s="82"/>
      <c r="Z26" s="82"/>
      <c r="AA26" s="82"/>
      <c r="AB26" s="82"/>
      <c r="AC26" s="82"/>
      <c r="AD26" s="82"/>
      <c r="AE26" s="82"/>
      <c r="AF26" s="82"/>
      <c r="AG26" s="82"/>
      <c r="AH26" s="82"/>
      <c r="AI26" s="82"/>
      <c r="AJ26" s="82"/>
      <c r="AK26" s="82"/>
      <c r="AL26" s="82"/>
      <c r="AM26" s="17"/>
      <c r="AN26" s="17"/>
      <c r="AO26" s="82"/>
      <c r="AP26" s="82"/>
      <c r="AQ26" s="82"/>
      <c r="AR26" s="82"/>
      <c r="AS26" s="82"/>
      <c r="AT26" s="82"/>
    </row>
    <row r="27" spans="1:46" s="16" customFormat="1" x14ac:dyDescent="0.25">
      <c r="A27" s="23" t="s">
        <v>16</v>
      </c>
      <c r="B27" s="31">
        <f t="shared" si="1"/>
        <v>71.539999999999992</v>
      </c>
      <c r="C27" s="31">
        <f t="shared" si="1"/>
        <v>148.82</v>
      </c>
      <c r="D27" s="31">
        <f t="shared" si="2"/>
        <v>13.529999999999998</v>
      </c>
      <c r="E27" s="3">
        <f t="shared" si="0"/>
        <v>0.84318959999999976</v>
      </c>
      <c r="F27" s="4"/>
      <c r="G27" s="33">
        <f t="shared" si="4"/>
        <v>0</v>
      </c>
      <c r="H27" s="82"/>
      <c r="I27" s="82"/>
      <c r="J27" s="82"/>
      <c r="K27" s="82"/>
      <c r="L27" s="82"/>
      <c r="M27" s="82"/>
      <c r="N27" s="82"/>
      <c r="O27" s="82"/>
      <c r="P27" s="82"/>
      <c r="Q27" s="82"/>
      <c r="R27" s="82"/>
      <c r="S27" s="82"/>
      <c r="T27" s="82"/>
      <c r="U27" s="82"/>
      <c r="V27" s="82"/>
      <c r="W27" s="82"/>
      <c r="X27" s="82"/>
      <c r="Y27" s="82"/>
      <c r="Z27" s="82"/>
      <c r="AA27" s="82"/>
      <c r="AB27" s="82"/>
      <c r="AC27" s="82"/>
      <c r="AD27" s="82"/>
      <c r="AE27" s="82"/>
      <c r="AF27" s="82"/>
      <c r="AG27" s="82"/>
      <c r="AH27" s="82"/>
      <c r="AI27" s="82"/>
      <c r="AJ27" s="82"/>
      <c r="AK27" s="82"/>
      <c r="AL27" s="82"/>
      <c r="AM27" s="17"/>
      <c r="AN27" s="17"/>
      <c r="AO27" s="82"/>
      <c r="AP27" s="82"/>
      <c r="AQ27" s="82"/>
      <c r="AR27" s="82"/>
      <c r="AS27" s="82"/>
      <c r="AT27" s="82"/>
    </row>
    <row r="28" spans="1:46" s="16" customFormat="1" x14ac:dyDescent="0.25">
      <c r="A28" s="23" t="s">
        <v>24</v>
      </c>
      <c r="B28" s="31">
        <f t="shared" si="1"/>
        <v>81.7</v>
      </c>
      <c r="C28" s="31">
        <f t="shared" si="1"/>
        <v>198.33</v>
      </c>
      <c r="D28" s="31">
        <f t="shared" si="2"/>
        <v>17.4405</v>
      </c>
      <c r="E28" s="3">
        <f t="shared" si="0"/>
        <v>1.08689196</v>
      </c>
      <c r="F28" s="4"/>
      <c r="G28" s="33">
        <f t="shared" si="4"/>
        <v>0</v>
      </c>
      <c r="H28" s="82"/>
      <c r="I28" s="82"/>
      <c r="J28" s="82"/>
      <c r="K28" s="82"/>
      <c r="L28" s="82"/>
      <c r="M28" s="82"/>
      <c r="N28" s="82"/>
      <c r="O28" s="82"/>
      <c r="P28" s="82"/>
      <c r="Q28" s="82"/>
      <c r="R28" s="82"/>
      <c r="S28" s="82"/>
      <c r="T28" s="82"/>
      <c r="U28" s="82"/>
      <c r="V28" s="82"/>
      <c r="W28" s="82"/>
      <c r="X28" s="82"/>
      <c r="Y28" s="82"/>
      <c r="Z28" s="82"/>
      <c r="AA28" s="82"/>
      <c r="AB28" s="82"/>
      <c r="AC28" s="82"/>
      <c r="AD28" s="82"/>
      <c r="AE28" s="82"/>
      <c r="AF28" s="82"/>
      <c r="AG28" s="82"/>
      <c r="AH28" s="82"/>
      <c r="AI28" s="82"/>
      <c r="AJ28" s="82"/>
      <c r="AK28" s="82"/>
      <c r="AL28" s="82"/>
      <c r="AM28" s="17"/>
      <c r="AN28" s="17"/>
      <c r="AO28" s="82"/>
      <c r="AP28" s="82"/>
      <c r="AQ28" s="82"/>
      <c r="AR28" s="82"/>
      <c r="AS28" s="82"/>
      <c r="AT28" s="82"/>
    </row>
    <row r="29" spans="1:46" s="16" customFormat="1" x14ac:dyDescent="0.25">
      <c r="A29" s="23" t="s">
        <v>53</v>
      </c>
      <c r="B29" s="31">
        <f t="shared" si="1"/>
        <v>98.91</v>
      </c>
      <c r="C29" s="31">
        <f t="shared" si="1"/>
        <v>251.6</v>
      </c>
      <c r="D29" s="31">
        <f t="shared" si="2"/>
        <v>21.848249999999997</v>
      </c>
      <c r="E29" s="3">
        <f t="shared" si="0"/>
        <v>1.3615829399999997</v>
      </c>
      <c r="F29" s="4"/>
      <c r="G29" s="33">
        <f t="shared" si="4"/>
        <v>0</v>
      </c>
      <c r="H29" s="82"/>
      <c r="I29" s="82"/>
      <c r="J29" s="82"/>
      <c r="K29" s="82"/>
      <c r="L29" s="82"/>
      <c r="M29" s="82"/>
      <c r="N29" s="82"/>
      <c r="O29" s="82"/>
      <c r="P29" s="82"/>
      <c r="Q29" s="82"/>
      <c r="R29" s="82"/>
      <c r="S29" s="82"/>
      <c r="T29" s="82"/>
      <c r="U29" s="82"/>
      <c r="V29" s="82"/>
      <c r="W29" s="82"/>
      <c r="X29" s="82"/>
      <c r="Y29" s="82"/>
      <c r="Z29" s="82"/>
      <c r="AA29" s="82"/>
      <c r="AB29" s="82"/>
      <c r="AC29" s="82"/>
      <c r="AD29" s="82"/>
      <c r="AE29" s="82"/>
      <c r="AF29" s="82"/>
      <c r="AG29" s="82"/>
      <c r="AH29" s="82"/>
      <c r="AI29" s="82"/>
      <c r="AJ29" s="82"/>
      <c r="AK29" s="82"/>
      <c r="AL29" s="82"/>
      <c r="AM29" s="17"/>
      <c r="AN29" s="17"/>
      <c r="AO29" s="82"/>
      <c r="AP29" s="82"/>
      <c r="AQ29" s="82"/>
      <c r="AR29" s="82"/>
      <c r="AS29" s="82"/>
      <c r="AT29" s="82"/>
    </row>
    <row r="30" spans="1:46" s="16" customFormat="1" x14ac:dyDescent="0.25">
      <c r="A30" s="23" t="s">
        <v>54</v>
      </c>
      <c r="B30" s="31">
        <f t="shared" si="1"/>
        <v>116.77</v>
      </c>
      <c r="C30" s="31">
        <f t="shared" si="1"/>
        <v>306.59000000000003</v>
      </c>
      <c r="D30" s="31">
        <f t="shared" si="2"/>
        <v>26.876000000000001</v>
      </c>
      <c r="E30" s="3">
        <f t="shared" si="0"/>
        <v>1.6749123200000002</v>
      </c>
      <c r="F30" s="4"/>
      <c r="G30" s="33">
        <f t="shared" si="4"/>
        <v>0</v>
      </c>
      <c r="H30" s="82"/>
      <c r="I30" s="82"/>
      <c r="J30" s="82"/>
      <c r="K30" s="82"/>
      <c r="L30" s="82"/>
      <c r="M30" s="82"/>
      <c r="N30" s="82"/>
      <c r="O30" s="82"/>
      <c r="P30" s="82"/>
      <c r="Q30" s="82"/>
      <c r="R30" s="82"/>
      <c r="S30" s="82"/>
      <c r="T30" s="82"/>
      <c r="U30" s="82"/>
      <c r="V30" s="82"/>
      <c r="W30" s="82"/>
      <c r="X30" s="82"/>
      <c r="Y30" s="82"/>
      <c r="Z30" s="82"/>
      <c r="AA30" s="82"/>
      <c r="AB30" s="82"/>
      <c r="AC30" s="82"/>
      <c r="AD30" s="82"/>
      <c r="AE30" s="82"/>
      <c r="AF30" s="82"/>
      <c r="AG30" s="82"/>
      <c r="AH30" s="82"/>
      <c r="AI30" s="82"/>
      <c r="AJ30" s="82"/>
      <c r="AK30" s="82"/>
      <c r="AL30" s="82"/>
      <c r="AM30" s="17"/>
      <c r="AN30" s="17"/>
      <c r="AO30" s="82"/>
      <c r="AP30" s="82"/>
      <c r="AQ30" s="82"/>
      <c r="AR30" s="82"/>
      <c r="AS30" s="82"/>
      <c r="AT30" s="82"/>
    </row>
    <row r="31" spans="1:46" s="16" customFormat="1" x14ac:dyDescent="0.25">
      <c r="A31" s="23" t="s">
        <v>55</v>
      </c>
      <c r="B31" s="31">
        <f t="shared" si="1"/>
        <v>126.06</v>
      </c>
      <c r="C31" s="31">
        <f t="shared" si="1"/>
        <v>398.5</v>
      </c>
      <c r="D31" s="31">
        <f t="shared" si="2"/>
        <v>37.075500000000005</v>
      </c>
      <c r="E31" s="3">
        <f t="shared" si="0"/>
        <v>2.3105451600000002</v>
      </c>
      <c r="F31" s="4"/>
      <c r="G31" s="33">
        <f t="shared" si="4"/>
        <v>0</v>
      </c>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c r="AM31" s="17"/>
      <c r="AN31" s="17"/>
      <c r="AO31" s="82"/>
      <c r="AP31" s="82"/>
      <c r="AQ31" s="82"/>
      <c r="AR31" s="82"/>
      <c r="AS31" s="82"/>
      <c r="AT31" s="82"/>
    </row>
    <row r="32" spans="1:46" s="16" customFormat="1" x14ac:dyDescent="0.25">
      <c r="A32" s="23" t="s">
        <v>56</v>
      </c>
      <c r="B32" s="31">
        <f t="shared" si="1"/>
        <v>141.1</v>
      </c>
      <c r="C32" s="31">
        <f t="shared" si="1"/>
        <v>460.2</v>
      </c>
      <c r="D32" s="31">
        <f t="shared" si="2"/>
        <v>48.735999999999997</v>
      </c>
      <c r="E32" s="3">
        <f t="shared" si="0"/>
        <v>3.0372275200000001</v>
      </c>
      <c r="F32" s="4"/>
      <c r="G32" s="33">
        <f t="shared" si="4"/>
        <v>0</v>
      </c>
      <c r="H32" s="82"/>
      <c r="I32" s="82"/>
      <c r="J32" s="82"/>
      <c r="K32" s="82"/>
      <c r="L32" s="82"/>
      <c r="M32" s="82"/>
      <c r="N32" s="82"/>
      <c r="O32" s="82"/>
      <c r="P32" s="82"/>
      <c r="Q32" s="82"/>
      <c r="R32" s="82"/>
      <c r="S32" s="82"/>
      <c r="T32" s="82"/>
      <c r="U32" s="82"/>
      <c r="V32" s="82"/>
      <c r="W32" s="82"/>
      <c r="X32" s="82"/>
      <c r="Y32" s="82"/>
      <c r="Z32" s="82"/>
      <c r="AA32" s="82"/>
      <c r="AB32" s="82"/>
      <c r="AC32" s="82"/>
      <c r="AD32" s="82"/>
      <c r="AE32" s="82"/>
      <c r="AF32" s="82"/>
      <c r="AG32" s="82"/>
      <c r="AH32" s="82"/>
      <c r="AI32" s="82"/>
      <c r="AJ32" s="82"/>
      <c r="AK32" s="82"/>
      <c r="AL32" s="82"/>
      <c r="AM32" s="17"/>
      <c r="AN32" s="17"/>
      <c r="AO32" s="82"/>
      <c r="AP32" s="82"/>
      <c r="AQ32" s="82"/>
      <c r="AR32" s="82"/>
      <c r="AS32" s="82"/>
      <c r="AT32" s="82"/>
    </row>
    <row r="33" spans="1:71" s="16" customFormat="1" x14ac:dyDescent="0.25">
      <c r="A33" s="23"/>
      <c r="B33" s="23"/>
      <c r="C33" s="23"/>
      <c r="D33" s="23"/>
      <c r="E33" s="23"/>
      <c r="F33" s="4"/>
      <c r="G33" s="82"/>
      <c r="H33" s="82"/>
      <c r="I33" s="82"/>
      <c r="J33" s="82"/>
      <c r="K33" s="82"/>
      <c r="L33" s="82"/>
      <c r="M33" s="82"/>
      <c r="N33" s="82"/>
      <c r="O33" s="82"/>
      <c r="P33" s="82"/>
      <c r="Q33" s="82"/>
      <c r="R33" s="82"/>
      <c r="S33" s="82"/>
      <c r="T33" s="82"/>
      <c r="U33" s="82"/>
      <c r="V33" s="82"/>
      <c r="W33" s="82"/>
      <c r="X33" s="82"/>
      <c r="Y33" s="82"/>
      <c r="Z33" s="82"/>
      <c r="AA33" s="82"/>
      <c r="AB33" s="82"/>
      <c r="AC33" s="82"/>
      <c r="AD33" s="82"/>
      <c r="AE33" s="82"/>
      <c r="AF33" s="82"/>
      <c r="AG33" s="82"/>
      <c r="AH33" s="82"/>
      <c r="AI33" s="82"/>
      <c r="AJ33" s="82"/>
      <c r="AK33" s="82"/>
      <c r="AL33" s="82"/>
      <c r="AM33" s="17"/>
      <c r="AN33" s="17"/>
      <c r="AO33" s="82"/>
      <c r="AP33" s="82"/>
      <c r="AQ33" s="82"/>
      <c r="AR33" s="82"/>
      <c r="AS33" s="82"/>
      <c r="AT33" s="82"/>
    </row>
    <row r="34" spans="1:71" s="16" customFormat="1" x14ac:dyDescent="0.25">
      <c r="H34" s="82" t="s">
        <v>66</v>
      </c>
      <c r="I34" s="82"/>
      <c r="J34" s="82"/>
      <c r="K34" s="82"/>
      <c r="L34" s="82"/>
      <c r="M34" s="82"/>
      <c r="N34" s="82"/>
      <c r="O34" s="82"/>
      <c r="P34" s="82"/>
      <c r="Q34" s="82"/>
      <c r="R34" s="82"/>
      <c r="S34" s="82"/>
      <c r="T34" s="82"/>
      <c r="U34" s="82"/>
      <c r="V34" s="82"/>
      <c r="W34" s="82"/>
      <c r="X34" s="82"/>
      <c r="Y34" s="82"/>
      <c r="Z34" s="82"/>
      <c r="AA34" s="82"/>
      <c r="AB34" s="82"/>
      <c r="AC34" s="82"/>
      <c r="AD34" s="82"/>
      <c r="AE34" s="82"/>
      <c r="AF34" s="82"/>
      <c r="AG34" s="82"/>
      <c r="AH34" s="82"/>
      <c r="AI34" s="82"/>
      <c r="AJ34" s="82"/>
      <c r="AK34" s="82"/>
      <c r="AL34" s="82"/>
      <c r="AM34" s="17"/>
      <c r="AN34" s="17"/>
      <c r="AO34" s="82" t="s">
        <v>67</v>
      </c>
      <c r="AP34" s="82"/>
      <c r="AQ34" s="82"/>
      <c r="AR34" s="82"/>
      <c r="AS34" s="82"/>
      <c r="AT34" s="82"/>
      <c r="AU34" s="82"/>
      <c r="AV34" s="82"/>
      <c r="AW34" s="82"/>
      <c r="AX34" s="82"/>
      <c r="AY34" s="82"/>
      <c r="AZ34" s="82"/>
      <c r="BA34" s="82"/>
      <c r="BB34" s="82"/>
      <c r="BC34" s="82"/>
      <c r="BD34" s="82"/>
      <c r="BE34" s="82"/>
      <c r="BF34" s="82"/>
      <c r="BG34" s="82"/>
      <c r="BH34" s="82"/>
      <c r="BI34" s="82"/>
    </row>
    <row r="35" spans="1:71" s="16" customFormat="1" ht="15.75" x14ac:dyDescent="0.25">
      <c r="A35" s="260" t="s">
        <v>34</v>
      </c>
      <c r="B35" s="260"/>
      <c r="C35" s="260"/>
      <c r="D35" s="260"/>
      <c r="E35" s="260"/>
      <c r="H35" s="29"/>
      <c r="I35" s="29" t="s">
        <v>40</v>
      </c>
      <c r="J35" s="29" t="s">
        <v>40</v>
      </c>
      <c r="K35" s="29" t="s">
        <v>40</v>
      </c>
      <c r="L35" s="29" t="s">
        <v>40</v>
      </c>
      <c r="M35" s="29" t="s">
        <v>40</v>
      </c>
      <c r="N35" s="29" t="s">
        <v>40</v>
      </c>
      <c r="O35" s="29" t="s">
        <v>40</v>
      </c>
      <c r="P35" s="29" t="s">
        <v>40</v>
      </c>
      <c r="Q35" s="29" t="s">
        <v>40</v>
      </c>
      <c r="R35" s="29" t="s">
        <v>40</v>
      </c>
      <c r="S35" s="29" t="s">
        <v>41</v>
      </c>
      <c r="T35" s="29" t="s">
        <v>41</v>
      </c>
      <c r="U35" s="29" t="s">
        <v>41</v>
      </c>
      <c r="V35" s="29" t="s">
        <v>41</v>
      </c>
      <c r="W35" s="29" t="s">
        <v>41</v>
      </c>
      <c r="X35" s="29" t="s">
        <v>41</v>
      </c>
      <c r="Y35" s="29" t="s">
        <v>41</v>
      </c>
      <c r="Z35" s="29" t="s">
        <v>41</v>
      </c>
      <c r="AA35" s="29" t="s">
        <v>41</v>
      </c>
      <c r="AB35" s="29" t="s">
        <v>41</v>
      </c>
      <c r="AC35" s="29" t="s">
        <v>42</v>
      </c>
      <c r="AD35" s="29" t="s">
        <v>42</v>
      </c>
      <c r="AE35" s="29" t="s">
        <v>42</v>
      </c>
      <c r="AF35" s="29" t="s">
        <v>42</v>
      </c>
      <c r="AG35" s="29" t="s">
        <v>42</v>
      </c>
      <c r="AH35" s="29" t="s">
        <v>42</v>
      </c>
      <c r="AI35" s="29" t="s">
        <v>42</v>
      </c>
      <c r="AJ35" s="29" t="s">
        <v>42</v>
      </c>
      <c r="AK35" s="29" t="s">
        <v>42</v>
      </c>
      <c r="AL35" s="29" t="s">
        <v>42</v>
      </c>
      <c r="AM35" s="17"/>
      <c r="AN35" s="17"/>
      <c r="AO35" s="29"/>
      <c r="AP35" s="29" t="s">
        <v>40</v>
      </c>
      <c r="AQ35" s="29" t="s">
        <v>40</v>
      </c>
      <c r="AR35" s="29" t="s">
        <v>40</v>
      </c>
      <c r="AS35" s="29" t="s">
        <v>40</v>
      </c>
      <c r="AT35" s="29" t="s">
        <v>40</v>
      </c>
      <c r="AU35" s="29" t="s">
        <v>40</v>
      </c>
      <c r="AV35" s="29" t="s">
        <v>40</v>
      </c>
      <c r="AW35" s="29" t="s">
        <v>40</v>
      </c>
      <c r="AX35" s="29" t="s">
        <v>40</v>
      </c>
      <c r="AY35" s="29" t="s">
        <v>40</v>
      </c>
      <c r="AZ35" s="29" t="s">
        <v>41</v>
      </c>
      <c r="BA35" s="29" t="s">
        <v>41</v>
      </c>
      <c r="BB35" s="29" t="s">
        <v>41</v>
      </c>
      <c r="BC35" s="29" t="s">
        <v>41</v>
      </c>
      <c r="BD35" s="29" t="s">
        <v>41</v>
      </c>
      <c r="BE35" s="29" t="s">
        <v>41</v>
      </c>
      <c r="BF35" s="29" t="s">
        <v>41</v>
      </c>
      <c r="BG35" s="29" t="s">
        <v>41</v>
      </c>
      <c r="BH35" s="29" t="s">
        <v>41</v>
      </c>
      <c r="BI35" s="29" t="s">
        <v>41</v>
      </c>
      <c r="BJ35" s="29" t="s">
        <v>42</v>
      </c>
      <c r="BK35" s="29" t="s">
        <v>42</v>
      </c>
      <c r="BL35" s="29" t="s">
        <v>42</v>
      </c>
      <c r="BM35" s="29" t="s">
        <v>42</v>
      </c>
      <c r="BN35" s="29" t="s">
        <v>42</v>
      </c>
      <c r="BO35" s="29" t="s">
        <v>42</v>
      </c>
      <c r="BP35" s="29" t="s">
        <v>42</v>
      </c>
      <c r="BQ35" s="29" t="s">
        <v>42</v>
      </c>
      <c r="BR35" s="29" t="s">
        <v>42</v>
      </c>
      <c r="BS35" s="29" t="s">
        <v>42</v>
      </c>
    </row>
    <row r="36" spans="1:71" s="16" customFormat="1" ht="45.75" thickBot="1" x14ac:dyDescent="0.3">
      <c r="A36" s="21" t="s">
        <v>4</v>
      </c>
      <c r="B36" s="22" t="s">
        <v>17</v>
      </c>
      <c r="C36" s="22" t="s">
        <v>5</v>
      </c>
      <c r="D36" s="6" t="s">
        <v>0</v>
      </c>
      <c r="E36" s="22" t="s">
        <v>7</v>
      </c>
      <c r="H36" s="28" t="s">
        <v>4</v>
      </c>
      <c r="I36" s="28" t="s">
        <v>43</v>
      </c>
      <c r="J36" s="28" t="s">
        <v>44</v>
      </c>
      <c r="K36" s="28" t="s">
        <v>57</v>
      </c>
      <c r="L36" s="28" t="s">
        <v>50</v>
      </c>
      <c r="M36" s="28" t="s">
        <v>47</v>
      </c>
      <c r="N36" s="28" t="s">
        <v>48</v>
      </c>
      <c r="O36" s="28" t="s">
        <v>46</v>
      </c>
      <c r="P36" s="28" t="s">
        <v>51</v>
      </c>
      <c r="Q36" s="28" t="s">
        <v>49</v>
      </c>
      <c r="R36" s="28" t="s">
        <v>45</v>
      </c>
      <c r="S36" s="28" t="s">
        <v>43</v>
      </c>
      <c r="T36" s="28" t="s">
        <v>44</v>
      </c>
      <c r="U36" s="28" t="s">
        <v>57</v>
      </c>
      <c r="V36" s="28" t="s">
        <v>50</v>
      </c>
      <c r="W36" s="28" t="s">
        <v>47</v>
      </c>
      <c r="X36" s="28" t="s">
        <v>48</v>
      </c>
      <c r="Y36" s="28" t="s">
        <v>46</v>
      </c>
      <c r="Z36" s="28" t="s">
        <v>51</v>
      </c>
      <c r="AA36" s="28" t="s">
        <v>49</v>
      </c>
      <c r="AB36" s="28" t="s">
        <v>45</v>
      </c>
      <c r="AC36" s="28" t="s">
        <v>43</v>
      </c>
      <c r="AD36" s="28" t="s">
        <v>44</v>
      </c>
      <c r="AE36" s="28" t="s">
        <v>57</v>
      </c>
      <c r="AF36" s="28" t="s">
        <v>50</v>
      </c>
      <c r="AG36" s="28" t="s">
        <v>47</v>
      </c>
      <c r="AH36" s="28" t="s">
        <v>48</v>
      </c>
      <c r="AI36" s="28" t="s">
        <v>46</v>
      </c>
      <c r="AJ36" s="28" t="s">
        <v>51</v>
      </c>
      <c r="AK36" s="28" t="s">
        <v>49</v>
      </c>
      <c r="AL36" s="28" t="s">
        <v>45</v>
      </c>
      <c r="AM36" s="17"/>
      <c r="AN36" s="17"/>
      <c r="AO36" s="28" t="s">
        <v>4</v>
      </c>
      <c r="AP36" s="28" t="s">
        <v>43</v>
      </c>
      <c r="AQ36" s="28" t="s">
        <v>44</v>
      </c>
      <c r="AR36" s="28" t="s">
        <v>57</v>
      </c>
      <c r="AS36" s="28" t="s">
        <v>50</v>
      </c>
      <c r="AT36" s="28" t="s">
        <v>47</v>
      </c>
      <c r="AU36" s="28" t="s">
        <v>48</v>
      </c>
      <c r="AV36" s="28" t="s">
        <v>46</v>
      </c>
      <c r="AW36" s="28" t="s">
        <v>51</v>
      </c>
      <c r="AX36" s="28" t="s">
        <v>49</v>
      </c>
      <c r="AY36" s="28" t="s">
        <v>45</v>
      </c>
      <c r="AZ36" s="28" t="s">
        <v>43</v>
      </c>
      <c r="BA36" s="28" t="s">
        <v>44</v>
      </c>
      <c r="BB36" s="28" t="s">
        <v>57</v>
      </c>
      <c r="BC36" s="28" t="s">
        <v>50</v>
      </c>
      <c r="BD36" s="28" t="s">
        <v>47</v>
      </c>
      <c r="BE36" s="28" t="s">
        <v>48</v>
      </c>
      <c r="BF36" s="28" t="s">
        <v>46</v>
      </c>
      <c r="BG36" s="28" t="s">
        <v>51</v>
      </c>
      <c r="BH36" s="28" t="s">
        <v>49</v>
      </c>
      <c r="BI36" s="28" t="s">
        <v>45</v>
      </c>
      <c r="BJ36" s="28" t="s">
        <v>43</v>
      </c>
      <c r="BK36" s="28" t="s">
        <v>44</v>
      </c>
      <c r="BL36" s="28" t="s">
        <v>57</v>
      </c>
      <c r="BM36" s="28" t="s">
        <v>50</v>
      </c>
      <c r="BN36" s="28" t="s">
        <v>47</v>
      </c>
      <c r="BO36" s="28" t="s">
        <v>48</v>
      </c>
      <c r="BP36" s="28" t="s">
        <v>46</v>
      </c>
      <c r="BQ36" s="28" t="s">
        <v>51</v>
      </c>
      <c r="BR36" s="28" t="s">
        <v>49</v>
      </c>
      <c r="BS36" s="28" t="s">
        <v>45</v>
      </c>
    </row>
    <row r="37" spans="1:71" s="16" customFormat="1" x14ac:dyDescent="0.25">
      <c r="A37" s="23" t="s">
        <v>9</v>
      </c>
      <c r="B37" s="23">
        <f>IF($D$5="P",S37+T37+U37,SUM(S37:AB37))</f>
        <v>175.61999999999998</v>
      </c>
      <c r="C37" s="23">
        <f>IF($D$5="P",SUM(I37:K37),SUM(I37:R37))</f>
        <v>902.91999999999985</v>
      </c>
      <c r="D37" s="23">
        <f>IF($D$5="P",$B$8*SUM(I37:K37)+$B$9*SUM(I55:K55),$B$8*SUM(I37:R37)+$B$9*SUM(I55:R55))</f>
        <v>442.83799999999991</v>
      </c>
      <c r="E37" s="23">
        <f t="shared" ref="E37:E50" si="5">D37*$B$5</f>
        <v>27597.664159999993</v>
      </c>
      <c r="H37" s="27" t="s">
        <v>9</v>
      </c>
      <c r="I37" s="27">
        <f>'Stage 2_SMFL'!I37</f>
        <v>342.09</v>
      </c>
      <c r="J37" s="27">
        <f>'Stage 2_SMFL'!J37</f>
        <v>549.29</v>
      </c>
      <c r="K37" s="27">
        <f>'Stage 2_SMFL'!K37</f>
        <v>0</v>
      </c>
      <c r="L37" s="27">
        <f>'Stage 2_SMFL'!L37</f>
        <v>0</v>
      </c>
      <c r="M37" s="27">
        <f>'Stage 2_SMFL'!M37</f>
        <v>0</v>
      </c>
      <c r="N37" s="27">
        <f>'Stage 2_SMFL'!N37</f>
        <v>11.54</v>
      </c>
      <c r="O37" s="27">
        <f>'Stage 2_SMFL'!O37</f>
        <v>0</v>
      </c>
      <c r="P37" s="27">
        <f>'Stage 2_SMFL'!P37</f>
        <v>0</v>
      </c>
      <c r="Q37" s="27">
        <f>'Stage 2_SMFL'!Q37</f>
        <v>0</v>
      </c>
      <c r="R37" s="27">
        <f>'Stage 2_SMFL'!R37</f>
        <v>0</v>
      </c>
      <c r="S37" s="27">
        <f>'Stage 2_SMFL'!S37</f>
        <v>67.63</v>
      </c>
      <c r="T37" s="27">
        <f>'Stage 2_SMFL'!T37</f>
        <v>96.45</v>
      </c>
      <c r="U37" s="27">
        <f>'Stage 2_SMFL'!U37</f>
        <v>0</v>
      </c>
      <c r="V37" s="27">
        <f>'Stage 2_SMFL'!V37</f>
        <v>0</v>
      </c>
      <c r="W37" s="27">
        <f>'Stage 2_SMFL'!W37</f>
        <v>0</v>
      </c>
      <c r="X37" s="27">
        <f>'Stage 2_SMFL'!X37</f>
        <v>11.54</v>
      </c>
      <c r="Y37" s="27">
        <f>'Stage 2_SMFL'!Y37</f>
        <v>0</v>
      </c>
      <c r="Z37" s="27">
        <f>'Stage 2_SMFL'!Z37</f>
        <v>0</v>
      </c>
      <c r="AA37" s="27">
        <f>'Stage 2_SMFL'!AA37</f>
        <v>0</v>
      </c>
      <c r="AB37" s="27">
        <f>'Stage 2_SMFL'!AB37</f>
        <v>0</v>
      </c>
      <c r="AC37" s="27">
        <f>'Stage 2_SMFL'!AC37</f>
        <v>8</v>
      </c>
      <c r="AD37" s="27">
        <f>'Stage 2_SMFL'!AD37</f>
        <v>11</v>
      </c>
      <c r="AE37" s="27">
        <f>'Stage 2_SMFL'!AE37</f>
        <v>0</v>
      </c>
      <c r="AF37" s="27">
        <f>'Stage 2_SMFL'!AF37</f>
        <v>0</v>
      </c>
      <c r="AG37" s="27">
        <f>'Stage 2_SMFL'!AG37</f>
        <v>0</v>
      </c>
      <c r="AH37" s="27">
        <f>'Stage 2_SMFL'!AH37</f>
        <v>1</v>
      </c>
      <c r="AI37" s="27">
        <f>'Stage 2_SMFL'!AI37</f>
        <v>0</v>
      </c>
      <c r="AJ37" s="27">
        <f>'Stage 2_SMFL'!AJ37</f>
        <v>0</v>
      </c>
      <c r="AK37" s="27">
        <f>'Stage 2_SMFL'!AK37</f>
        <v>0</v>
      </c>
      <c r="AL37" s="27">
        <f>'Stage 2_SMFL'!AL37</f>
        <v>0</v>
      </c>
      <c r="AM37" s="17"/>
      <c r="AN37" s="17"/>
      <c r="AO37" s="27" t="s">
        <v>9</v>
      </c>
      <c r="AP37" s="27">
        <f>'Stage 2_SMFL'!AP37</f>
        <v>342.09</v>
      </c>
      <c r="AQ37" s="27">
        <f>'Stage 2_SMFL'!AQ37</f>
        <v>549.29</v>
      </c>
      <c r="AR37" s="27">
        <f>'Stage 2_SMFL'!AR37</f>
        <v>0</v>
      </c>
      <c r="AS37" s="27">
        <f>'Stage 2_SMFL'!AS37</f>
        <v>0</v>
      </c>
      <c r="AT37" s="27">
        <f>'Stage 2_SMFL'!AT37</f>
        <v>0</v>
      </c>
      <c r="AU37" s="27">
        <f>'Stage 2_SMFL'!AU37</f>
        <v>11.54</v>
      </c>
      <c r="AV37" s="27">
        <f>'Stage 2_SMFL'!AV37</f>
        <v>0</v>
      </c>
      <c r="AW37" s="27">
        <f>'Stage 2_SMFL'!AW37</f>
        <v>0</v>
      </c>
      <c r="AX37" s="27">
        <f>'Stage 2_SMFL'!AX37</f>
        <v>0</v>
      </c>
      <c r="AY37" s="27">
        <f>'Stage 2_SMFL'!AY37</f>
        <v>0</v>
      </c>
      <c r="AZ37" s="27">
        <f>'Stage 2_SMFL'!AZ37</f>
        <v>67.63</v>
      </c>
      <c r="BA37" s="27">
        <f>'Stage 2_SMFL'!BA37</f>
        <v>96.45</v>
      </c>
      <c r="BB37" s="27">
        <f>'Stage 2_SMFL'!BB37</f>
        <v>0</v>
      </c>
      <c r="BC37" s="27">
        <f>'Stage 2_SMFL'!BC37</f>
        <v>0</v>
      </c>
      <c r="BD37" s="27">
        <f>'Stage 2_SMFL'!BD37</f>
        <v>0</v>
      </c>
      <c r="BE37" s="27">
        <f>'Stage 2_SMFL'!BE37</f>
        <v>11.54</v>
      </c>
      <c r="BF37" s="27">
        <f>'Stage 2_SMFL'!BF37</f>
        <v>0</v>
      </c>
      <c r="BG37" s="27">
        <f>'Stage 2_SMFL'!BG37</f>
        <v>0</v>
      </c>
      <c r="BH37" s="27">
        <f>'Stage 2_SMFL'!BH37</f>
        <v>0</v>
      </c>
      <c r="BI37" s="27">
        <f>'Stage 2_SMFL'!BI37</f>
        <v>0</v>
      </c>
      <c r="BJ37" s="27">
        <f>'Stage 2_SMFL'!BJ37</f>
        <v>8</v>
      </c>
      <c r="BK37" s="27">
        <f>'Stage 2_SMFL'!BK37</f>
        <v>11</v>
      </c>
      <c r="BL37" s="27">
        <f>'Stage 2_SMFL'!BL37</f>
        <v>0</v>
      </c>
      <c r="BM37" s="27">
        <f>'Stage 2_SMFL'!BM37</f>
        <v>0</v>
      </c>
      <c r="BN37" s="27">
        <f>'Stage 2_SMFL'!BN37</f>
        <v>0</v>
      </c>
      <c r="BO37" s="27">
        <f>'Stage 2_SMFL'!BO37</f>
        <v>1</v>
      </c>
      <c r="BP37" s="27">
        <f>'Stage 2_SMFL'!BP37</f>
        <v>0</v>
      </c>
      <c r="BQ37" s="27">
        <f>'Stage 2_SMFL'!BQ37</f>
        <v>0</v>
      </c>
      <c r="BR37" s="27">
        <f>'Stage 2_SMFL'!BR37</f>
        <v>0</v>
      </c>
      <c r="BS37" s="27">
        <f>'Stage 2_SMFL'!BS37</f>
        <v>0</v>
      </c>
    </row>
    <row r="38" spans="1:71" s="16" customFormat="1" x14ac:dyDescent="0.25">
      <c r="A38" s="23" t="s">
        <v>10</v>
      </c>
      <c r="B38" s="23">
        <f t="shared" ref="B38:B50" si="6">IF($D$5="P",S38+T38+U38,SUM(S38:AB38))</f>
        <v>207.1</v>
      </c>
      <c r="C38" s="23">
        <f t="shared" ref="C38:C50" si="7">IF($D$5="P",SUM(I38:K38),SUM(I38:R38))</f>
        <v>985.37</v>
      </c>
      <c r="D38" s="23">
        <f t="shared" ref="D38:D50" si="8">IF($D$5="P",$B$8*SUM(I38:K38)+$B$9*SUM(I56:K56),$B$8*SUM(I38:R38)+$B$9*SUM(I56:R56))</f>
        <v>519.52700000000004</v>
      </c>
      <c r="E38" s="23">
        <f t="shared" si="5"/>
        <v>32376.922640000004</v>
      </c>
      <c r="H38" s="29" t="s">
        <v>10</v>
      </c>
      <c r="I38" s="27">
        <f>'Stage 2_SMFL'!I38</f>
        <v>640.47</v>
      </c>
      <c r="J38" s="27">
        <f>'Stage 2_SMFL'!J38</f>
        <v>330.08</v>
      </c>
      <c r="K38" s="27">
        <f>'Stage 2_SMFL'!K38</f>
        <v>0</v>
      </c>
      <c r="L38" s="27">
        <f>'Stage 2_SMFL'!L38</f>
        <v>0</v>
      </c>
      <c r="M38" s="27">
        <f>'Stage 2_SMFL'!M38</f>
        <v>0</v>
      </c>
      <c r="N38" s="27">
        <f>'Stage 2_SMFL'!N38</f>
        <v>14.82</v>
      </c>
      <c r="O38" s="27">
        <f>'Stage 2_SMFL'!O38</f>
        <v>0</v>
      </c>
      <c r="P38" s="27">
        <f>'Stage 2_SMFL'!P38</f>
        <v>0</v>
      </c>
      <c r="Q38" s="27">
        <f>'Stage 2_SMFL'!Q38</f>
        <v>0</v>
      </c>
      <c r="R38" s="27">
        <f>'Stage 2_SMFL'!R38</f>
        <v>0</v>
      </c>
      <c r="S38" s="27">
        <f>'Stage 2_SMFL'!S38</f>
        <v>121.8</v>
      </c>
      <c r="T38" s="27">
        <f>'Stage 2_SMFL'!T38</f>
        <v>70.48</v>
      </c>
      <c r="U38" s="27">
        <f>'Stage 2_SMFL'!U38</f>
        <v>0</v>
      </c>
      <c r="V38" s="27">
        <f>'Stage 2_SMFL'!V38</f>
        <v>0</v>
      </c>
      <c r="W38" s="27">
        <f>'Stage 2_SMFL'!W38</f>
        <v>0</v>
      </c>
      <c r="X38" s="27">
        <f>'Stage 2_SMFL'!X38</f>
        <v>14.82</v>
      </c>
      <c r="Y38" s="27">
        <f>'Stage 2_SMFL'!Y38</f>
        <v>0</v>
      </c>
      <c r="Z38" s="27">
        <f>'Stage 2_SMFL'!Z38</f>
        <v>0</v>
      </c>
      <c r="AA38" s="27">
        <f>'Stage 2_SMFL'!AA38</f>
        <v>0</v>
      </c>
      <c r="AB38" s="27">
        <f>'Stage 2_SMFL'!AB38</f>
        <v>0</v>
      </c>
      <c r="AC38" s="27">
        <f>'Stage 2_SMFL'!AC38</f>
        <v>10</v>
      </c>
      <c r="AD38" s="27">
        <f>'Stage 2_SMFL'!AD38</f>
        <v>7</v>
      </c>
      <c r="AE38" s="27">
        <f>'Stage 2_SMFL'!AE38</f>
        <v>0</v>
      </c>
      <c r="AF38" s="27">
        <f>'Stage 2_SMFL'!AF38</f>
        <v>0</v>
      </c>
      <c r="AG38" s="27">
        <f>'Stage 2_SMFL'!AG38</f>
        <v>0</v>
      </c>
      <c r="AH38" s="27">
        <f>'Stage 2_SMFL'!AH38</f>
        <v>1</v>
      </c>
      <c r="AI38" s="27">
        <f>'Stage 2_SMFL'!AI38</f>
        <v>0</v>
      </c>
      <c r="AJ38" s="27">
        <f>'Stage 2_SMFL'!AJ38</f>
        <v>0</v>
      </c>
      <c r="AK38" s="27">
        <f>'Stage 2_SMFL'!AK38</f>
        <v>0</v>
      </c>
      <c r="AL38" s="27">
        <f>'Stage 2_SMFL'!AL38</f>
        <v>0</v>
      </c>
      <c r="AM38" s="17"/>
      <c r="AN38" s="17"/>
      <c r="AO38" s="29" t="s">
        <v>10</v>
      </c>
      <c r="AP38" s="27">
        <f>'Stage 2_SMFL'!AP38</f>
        <v>640.47</v>
      </c>
      <c r="AQ38" s="27">
        <f>'Stage 2_SMFL'!AQ38</f>
        <v>330.08</v>
      </c>
      <c r="AR38" s="27">
        <f>'Stage 2_SMFL'!AR38</f>
        <v>0</v>
      </c>
      <c r="AS38" s="27">
        <f>'Stage 2_SMFL'!AS38</f>
        <v>0</v>
      </c>
      <c r="AT38" s="27">
        <f>'Stage 2_SMFL'!AT38</f>
        <v>0</v>
      </c>
      <c r="AU38" s="27">
        <f>'Stage 2_SMFL'!AU38</f>
        <v>14.82</v>
      </c>
      <c r="AV38" s="27">
        <f>'Stage 2_SMFL'!AV38</f>
        <v>0</v>
      </c>
      <c r="AW38" s="27">
        <f>'Stage 2_SMFL'!AW38</f>
        <v>0</v>
      </c>
      <c r="AX38" s="27">
        <f>'Stage 2_SMFL'!AX38</f>
        <v>0</v>
      </c>
      <c r="AY38" s="27">
        <f>'Stage 2_SMFL'!AY38</f>
        <v>0</v>
      </c>
      <c r="AZ38" s="27">
        <f>'Stage 2_SMFL'!AZ38</f>
        <v>121.8</v>
      </c>
      <c r="BA38" s="27">
        <f>'Stage 2_SMFL'!BA38</f>
        <v>70.48</v>
      </c>
      <c r="BB38" s="27">
        <f>'Stage 2_SMFL'!BB38</f>
        <v>0</v>
      </c>
      <c r="BC38" s="27">
        <f>'Stage 2_SMFL'!BC38</f>
        <v>0</v>
      </c>
      <c r="BD38" s="27">
        <f>'Stage 2_SMFL'!BD38</f>
        <v>0</v>
      </c>
      <c r="BE38" s="27">
        <f>'Stage 2_SMFL'!BE38</f>
        <v>14.82</v>
      </c>
      <c r="BF38" s="27">
        <f>'Stage 2_SMFL'!BF38</f>
        <v>0</v>
      </c>
      <c r="BG38" s="27">
        <f>'Stage 2_SMFL'!BG38</f>
        <v>0</v>
      </c>
      <c r="BH38" s="27">
        <f>'Stage 2_SMFL'!BH38</f>
        <v>0</v>
      </c>
      <c r="BI38" s="27">
        <f>'Stage 2_SMFL'!BI38</f>
        <v>0</v>
      </c>
      <c r="BJ38" s="27">
        <f>'Stage 2_SMFL'!BJ38</f>
        <v>10</v>
      </c>
      <c r="BK38" s="27">
        <f>'Stage 2_SMFL'!BK38</f>
        <v>7</v>
      </c>
      <c r="BL38" s="27">
        <f>'Stage 2_SMFL'!BL38</f>
        <v>0</v>
      </c>
      <c r="BM38" s="27">
        <f>'Stage 2_SMFL'!BM38</f>
        <v>0</v>
      </c>
      <c r="BN38" s="27">
        <f>'Stage 2_SMFL'!BN38</f>
        <v>0</v>
      </c>
      <c r="BO38" s="27">
        <f>'Stage 2_SMFL'!BO38</f>
        <v>1</v>
      </c>
      <c r="BP38" s="27">
        <f>'Stage 2_SMFL'!BP38</f>
        <v>0</v>
      </c>
      <c r="BQ38" s="27">
        <f>'Stage 2_SMFL'!BQ38</f>
        <v>0</v>
      </c>
      <c r="BR38" s="27">
        <f>'Stage 2_SMFL'!BR38</f>
        <v>0</v>
      </c>
      <c r="BS38" s="27">
        <f>'Stage 2_SMFL'!BS38</f>
        <v>0</v>
      </c>
    </row>
    <row r="39" spans="1:71" s="16" customFormat="1" x14ac:dyDescent="0.25">
      <c r="A39" s="23" t="s">
        <v>11</v>
      </c>
      <c r="B39" s="23">
        <f t="shared" si="6"/>
        <v>40.549999999999997</v>
      </c>
      <c r="C39" s="23">
        <f t="shared" si="7"/>
        <v>90.89</v>
      </c>
      <c r="D39" s="23">
        <f t="shared" si="8"/>
        <v>27.266999999999999</v>
      </c>
      <c r="E39" s="23">
        <f t="shared" si="5"/>
        <v>1699.27944</v>
      </c>
      <c r="H39" s="29" t="s">
        <v>11</v>
      </c>
      <c r="I39" s="27">
        <f>'Stage 2_SMFL'!I39</f>
        <v>0</v>
      </c>
      <c r="J39" s="27">
        <f>'Stage 2_SMFL'!J39</f>
        <v>90.74</v>
      </c>
      <c r="K39" s="27">
        <f>'Stage 2_SMFL'!K39</f>
        <v>0</v>
      </c>
      <c r="L39" s="27">
        <f>'Stage 2_SMFL'!L39</f>
        <v>0</v>
      </c>
      <c r="M39" s="27">
        <f>'Stage 2_SMFL'!M39</f>
        <v>0</v>
      </c>
      <c r="N39" s="27">
        <f>'Stage 2_SMFL'!N39</f>
        <v>0</v>
      </c>
      <c r="O39" s="27">
        <f>'Stage 2_SMFL'!O39</f>
        <v>0</v>
      </c>
      <c r="P39" s="27">
        <f>'Stage 2_SMFL'!P39</f>
        <v>0</v>
      </c>
      <c r="Q39" s="27">
        <f>'Stage 2_SMFL'!Q39</f>
        <v>0.15</v>
      </c>
      <c r="R39" s="27">
        <f>'Stage 2_SMFL'!R39</f>
        <v>0</v>
      </c>
      <c r="S39" s="27">
        <f>'Stage 2_SMFL'!S39</f>
        <v>0</v>
      </c>
      <c r="T39" s="27">
        <f>'Stage 2_SMFL'!T39</f>
        <v>40.4</v>
      </c>
      <c r="U39" s="27">
        <f>'Stage 2_SMFL'!U39</f>
        <v>0</v>
      </c>
      <c r="V39" s="27">
        <f>'Stage 2_SMFL'!V39</f>
        <v>0</v>
      </c>
      <c r="W39" s="27">
        <f>'Stage 2_SMFL'!W39</f>
        <v>0</v>
      </c>
      <c r="X39" s="27">
        <f>'Stage 2_SMFL'!X39</f>
        <v>0</v>
      </c>
      <c r="Y39" s="27">
        <f>'Stage 2_SMFL'!Y39</f>
        <v>0</v>
      </c>
      <c r="Z39" s="27">
        <f>'Stage 2_SMFL'!Z39</f>
        <v>0</v>
      </c>
      <c r="AA39" s="27">
        <f>'Stage 2_SMFL'!AA39</f>
        <v>0.15</v>
      </c>
      <c r="AB39" s="27">
        <f>'Stage 2_SMFL'!AB39</f>
        <v>0</v>
      </c>
      <c r="AC39" s="27">
        <f>'Stage 2_SMFL'!AC39</f>
        <v>0</v>
      </c>
      <c r="AD39" s="27">
        <f>'Stage 2_SMFL'!AD39</f>
        <v>4</v>
      </c>
      <c r="AE39" s="27">
        <f>'Stage 2_SMFL'!AE39</f>
        <v>0</v>
      </c>
      <c r="AF39" s="27">
        <f>'Stage 2_SMFL'!AF39</f>
        <v>0</v>
      </c>
      <c r="AG39" s="27">
        <f>'Stage 2_SMFL'!AG39</f>
        <v>0</v>
      </c>
      <c r="AH39" s="27">
        <f>'Stage 2_SMFL'!AH39</f>
        <v>0</v>
      </c>
      <c r="AI39" s="27">
        <f>'Stage 2_SMFL'!AI39</f>
        <v>0</v>
      </c>
      <c r="AJ39" s="27">
        <f>'Stage 2_SMFL'!AJ39</f>
        <v>0</v>
      </c>
      <c r="AK39" s="27">
        <f>'Stage 2_SMFL'!AK39</f>
        <v>1</v>
      </c>
      <c r="AL39" s="27">
        <f>'Stage 2_SMFL'!AL39</f>
        <v>0</v>
      </c>
      <c r="AM39" s="17"/>
      <c r="AN39" s="17"/>
      <c r="AO39" s="29" t="s">
        <v>11</v>
      </c>
      <c r="AP39" s="27">
        <f>'Stage 2_SMFL'!AP39</f>
        <v>722.45</v>
      </c>
      <c r="AQ39" s="27">
        <f>'Stage 2_SMFL'!AQ39</f>
        <v>409.4</v>
      </c>
      <c r="AR39" s="27">
        <f>'Stage 2_SMFL'!AR39</f>
        <v>0</v>
      </c>
      <c r="AS39" s="27">
        <f>'Stage 2_SMFL'!AS39</f>
        <v>0</v>
      </c>
      <c r="AT39" s="27">
        <f>'Stage 2_SMFL'!AT39</f>
        <v>0</v>
      </c>
      <c r="AU39" s="27">
        <f>'Stage 2_SMFL'!AU39</f>
        <v>18.079999999999998</v>
      </c>
      <c r="AV39" s="27">
        <f>'Stage 2_SMFL'!AV39</f>
        <v>0</v>
      </c>
      <c r="AW39" s="27">
        <f>'Stage 2_SMFL'!AW39</f>
        <v>0</v>
      </c>
      <c r="AX39" s="27">
        <f>'Stage 2_SMFL'!AX39</f>
        <v>0</v>
      </c>
      <c r="AY39" s="27">
        <f>'Stage 2_SMFL'!AY39</f>
        <v>0</v>
      </c>
      <c r="AZ39" s="27">
        <f>'Stage 2_SMFL'!AZ39</f>
        <v>137.21</v>
      </c>
      <c r="BA39" s="27">
        <f>'Stage 2_SMFL'!BA39</f>
        <v>82.53</v>
      </c>
      <c r="BB39" s="27">
        <f>'Stage 2_SMFL'!BB39</f>
        <v>0</v>
      </c>
      <c r="BC39" s="27">
        <f>'Stage 2_SMFL'!BC39</f>
        <v>0</v>
      </c>
      <c r="BD39" s="27">
        <f>'Stage 2_SMFL'!BD39</f>
        <v>0</v>
      </c>
      <c r="BE39" s="27">
        <f>'Stage 2_SMFL'!BE39</f>
        <v>18.079999999999998</v>
      </c>
      <c r="BF39" s="27">
        <f>'Stage 2_SMFL'!BF39</f>
        <v>0</v>
      </c>
      <c r="BG39" s="27">
        <f>'Stage 2_SMFL'!BG39</f>
        <v>0</v>
      </c>
      <c r="BH39" s="27">
        <f>'Stage 2_SMFL'!BH39</f>
        <v>0</v>
      </c>
      <c r="BI39" s="27">
        <f>'Stage 2_SMFL'!BI39</f>
        <v>0</v>
      </c>
      <c r="BJ39" s="27">
        <f>'Stage 2_SMFL'!BJ39</f>
        <v>11</v>
      </c>
      <c r="BK39" s="27">
        <f>'Stage 2_SMFL'!BK39</f>
        <v>7</v>
      </c>
      <c r="BL39" s="27">
        <f>'Stage 2_SMFL'!BL39</f>
        <v>0</v>
      </c>
      <c r="BM39" s="27">
        <f>'Stage 2_SMFL'!BM39</f>
        <v>0</v>
      </c>
      <c r="BN39" s="27">
        <f>'Stage 2_SMFL'!BN39</f>
        <v>0</v>
      </c>
      <c r="BO39" s="27">
        <f>'Stage 2_SMFL'!BO39</f>
        <v>1</v>
      </c>
      <c r="BP39" s="27">
        <f>'Stage 2_SMFL'!BP39</f>
        <v>0</v>
      </c>
      <c r="BQ39" s="27">
        <f>'Stage 2_SMFL'!BQ39</f>
        <v>0</v>
      </c>
      <c r="BR39" s="27">
        <f>'Stage 2_SMFL'!BR39</f>
        <v>0</v>
      </c>
      <c r="BS39" s="27">
        <f>'Stage 2_SMFL'!BS39</f>
        <v>0</v>
      </c>
    </row>
    <row r="40" spans="1:71" s="16" customFormat="1" x14ac:dyDescent="0.25">
      <c r="A40" s="23" t="s">
        <v>12</v>
      </c>
      <c r="B40" s="23">
        <f t="shared" si="6"/>
        <v>2.9</v>
      </c>
      <c r="C40" s="23">
        <f t="shared" si="7"/>
        <v>2.9</v>
      </c>
      <c r="D40" s="23">
        <f t="shared" si="8"/>
        <v>0.87</v>
      </c>
      <c r="E40" s="23">
        <f t="shared" si="5"/>
        <v>54.218400000000003</v>
      </c>
      <c r="F40" s="82"/>
      <c r="H40" s="29" t="s">
        <v>12</v>
      </c>
      <c r="I40" s="29">
        <v>0</v>
      </c>
      <c r="J40" s="29">
        <v>0</v>
      </c>
      <c r="K40" s="29">
        <v>0</v>
      </c>
      <c r="L40" s="29">
        <v>0</v>
      </c>
      <c r="M40" s="29">
        <v>0</v>
      </c>
      <c r="N40" s="29">
        <v>0</v>
      </c>
      <c r="O40" s="29">
        <v>2.9</v>
      </c>
      <c r="P40" s="29">
        <v>0</v>
      </c>
      <c r="Q40" s="29">
        <v>0</v>
      </c>
      <c r="R40" s="29">
        <v>0</v>
      </c>
      <c r="S40" s="29">
        <v>0</v>
      </c>
      <c r="T40" s="29">
        <v>0</v>
      </c>
      <c r="U40" s="29">
        <v>0</v>
      </c>
      <c r="V40" s="29">
        <v>0</v>
      </c>
      <c r="W40" s="29">
        <v>0</v>
      </c>
      <c r="X40" s="29">
        <v>0</v>
      </c>
      <c r="Y40" s="29">
        <v>2.9</v>
      </c>
      <c r="Z40" s="29">
        <v>0</v>
      </c>
      <c r="AA40" s="29">
        <v>0</v>
      </c>
      <c r="AB40" s="29">
        <v>0</v>
      </c>
      <c r="AC40" s="29">
        <v>0</v>
      </c>
      <c r="AD40" s="29">
        <v>0</v>
      </c>
      <c r="AE40" s="29">
        <v>0</v>
      </c>
      <c r="AF40" s="29">
        <v>0</v>
      </c>
      <c r="AG40" s="29">
        <v>0</v>
      </c>
      <c r="AH40" s="29">
        <v>0</v>
      </c>
      <c r="AI40" s="29">
        <v>1</v>
      </c>
      <c r="AJ40" s="29">
        <v>0</v>
      </c>
      <c r="AK40" s="29">
        <v>0</v>
      </c>
      <c r="AL40" s="29">
        <v>0</v>
      </c>
      <c r="AM40" s="17"/>
      <c r="AN40" s="17"/>
      <c r="AO40" s="29" t="s">
        <v>12</v>
      </c>
      <c r="AP40" s="29">
        <v>0</v>
      </c>
      <c r="AQ40" s="29">
        <v>0</v>
      </c>
      <c r="AR40" s="29">
        <v>0</v>
      </c>
      <c r="AS40" s="29">
        <v>0</v>
      </c>
      <c r="AT40" s="29">
        <v>0</v>
      </c>
      <c r="AU40" s="29">
        <v>17.940000000000001</v>
      </c>
      <c r="AV40" s="29">
        <v>0</v>
      </c>
      <c r="AW40" s="29">
        <v>0</v>
      </c>
      <c r="AX40" s="29">
        <v>0</v>
      </c>
      <c r="AY40" s="29">
        <v>0</v>
      </c>
      <c r="AZ40" s="29">
        <v>0</v>
      </c>
      <c r="BA40" s="29">
        <v>0</v>
      </c>
      <c r="BB40" s="29">
        <v>0</v>
      </c>
      <c r="BC40" s="29">
        <v>0</v>
      </c>
      <c r="BD40" s="29">
        <v>0</v>
      </c>
      <c r="BE40" s="29">
        <v>17.940000000000001</v>
      </c>
      <c r="BF40" s="29">
        <v>0</v>
      </c>
      <c r="BG40" s="29">
        <v>0</v>
      </c>
      <c r="BH40" s="29">
        <v>0</v>
      </c>
      <c r="BI40" s="29">
        <v>0</v>
      </c>
      <c r="BJ40" s="29">
        <v>0</v>
      </c>
      <c r="BK40" s="29">
        <v>0</v>
      </c>
      <c r="BL40" s="29">
        <v>0</v>
      </c>
      <c r="BM40" s="29">
        <v>0</v>
      </c>
      <c r="BN40" s="29">
        <v>0</v>
      </c>
      <c r="BO40" s="29">
        <v>1</v>
      </c>
      <c r="BP40" s="29">
        <v>0</v>
      </c>
      <c r="BQ40" s="29">
        <v>0</v>
      </c>
      <c r="BR40" s="29">
        <v>0</v>
      </c>
      <c r="BS40" s="29">
        <v>0</v>
      </c>
    </row>
    <row r="41" spans="1:71" s="16" customFormat="1" x14ac:dyDescent="0.25">
      <c r="A41" s="23" t="s">
        <v>13</v>
      </c>
      <c r="B41" s="23">
        <f t="shared" si="6"/>
        <v>4.59</v>
      </c>
      <c r="C41" s="23">
        <f t="shared" si="7"/>
        <v>4.59</v>
      </c>
      <c r="D41" s="23">
        <f t="shared" si="8"/>
        <v>1.377</v>
      </c>
      <c r="E41" s="23">
        <f t="shared" si="5"/>
        <v>85.814639999999997</v>
      </c>
      <c r="F41" s="82"/>
      <c r="H41" s="29" t="s">
        <v>13</v>
      </c>
      <c r="I41" s="29">
        <v>0</v>
      </c>
      <c r="J41" s="29">
        <v>0</v>
      </c>
      <c r="K41" s="29">
        <v>0</v>
      </c>
      <c r="L41" s="29">
        <v>0</v>
      </c>
      <c r="M41" s="29">
        <v>0</v>
      </c>
      <c r="N41" s="29">
        <v>0</v>
      </c>
      <c r="O41" s="29">
        <v>4.59</v>
      </c>
      <c r="P41" s="29">
        <v>0</v>
      </c>
      <c r="Q41" s="29">
        <v>0</v>
      </c>
      <c r="R41" s="29">
        <v>0</v>
      </c>
      <c r="S41" s="29">
        <v>0</v>
      </c>
      <c r="T41" s="29">
        <v>0</v>
      </c>
      <c r="U41" s="29">
        <v>0</v>
      </c>
      <c r="V41" s="29">
        <v>0</v>
      </c>
      <c r="W41" s="29">
        <v>0</v>
      </c>
      <c r="X41" s="29">
        <v>0</v>
      </c>
      <c r="Y41" s="29">
        <v>4.59</v>
      </c>
      <c r="Z41" s="29">
        <v>0</v>
      </c>
      <c r="AA41" s="29">
        <v>0</v>
      </c>
      <c r="AB41" s="29">
        <v>0</v>
      </c>
      <c r="AC41" s="29">
        <v>0</v>
      </c>
      <c r="AD41" s="29">
        <v>0</v>
      </c>
      <c r="AE41" s="29">
        <v>0</v>
      </c>
      <c r="AF41" s="29">
        <v>0</v>
      </c>
      <c r="AG41" s="29">
        <v>0</v>
      </c>
      <c r="AH41" s="29">
        <v>0</v>
      </c>
      <c r="AI41" s="29">
        <v>1</v>
      </c>
      <c r="AJ41" s="29">
        <v>0</v>
      </c>
      <c r="AK41" s="29">
        <v>0</v>
      </c>
      <c r="AL41" s="29">
        <v>0</v>
      </c>
      <c r="AM41" s="17"/>
      <c r="AN41" s="17"/>
      <c r="AO41" s="29" t="s">
        <v>13</v>
      </c>
      <c r="AP41" s="29">
        <v>0</v>
      </c>
      <c r="AQ41" s="29">
        <v>0</v>
      </c>
      <c r="AR41" s="29">
        <v>0</v>
      </c>
      <c r="AS41" s="29">
        <v>0</v>
      </c>
      <c r="AT41" s="29">
        <v>0</v>
      </c>
      <c r="AU41" s="29">
        <v>24.48</v>
      </c>
      <c r="AV41" s="29">
        <v>0</v>
      </c>
      <c r="AW41" s="29">
        <v>0</v>
      </c>
      <c r="AX41" s="29">
        <v>0</v>
      </c>
      <c r="AY41" s="29">
        <v>0</v>
      </c>
      <c r="AZ41" s="29">
        <v>0</v>
      </c>
      <c r="BA41" s="29">
        <v>0</v>
      </c>
      <c r="BB41" s="29">
        <v>0</v>
      </c>
      <c r="BC41" s="29">
        <v>0</v>
      </c>
      <c r="BD41" s="29">
        <v>0</v>
      </c>
      <c r="BE41" s="29">
        <v>24.48</v>
      </c>
      <c r="BF41" s="29">
        <v>0</v>
      </c>
      <c r="BG41" s="29">
        <v>0</v>
      </c>
      <c r="BH41" s="29">
        <v>0</v>
      </c>
      <c r="BI41" s="29">
        <v>0</v>
      </c>
      <c r="BJ41" s="29">
        <v>0</v>
      </c>
      <c r="BK41" s="29">
        <v>0</v>
      </c>
      <c r="BL41" s="29">
        <v>0</v>
      </c>
      <c r="BM41" s="29">
        <v>0</v>
      </c>
      <c r="BN41" s="29">
        <v>0</v>
      </c>
      <c r="BO41" s="29">
        <v>1</v>
      </c>
      <c r="BP41" s="29">
        <v>0</v>
      </c>
      <c r="BQ41" s="29">
        <v>0</v>
      </c>
      <c r="BR41" s="29">
        <v>0</v>
      </c>
      <c r="BS41" s="29">
        <v>0</v>
      </c>
    </row>
    <row r="42" spans="1:71" s="16" customFormat="1" x14ac:dyDescent="0.25">
      <c r="A42" s="23" t="s">
        <v>52</v>
      </c>
      <c r="B42" s="23">
        <f t="shared" si="6"/>
        <v>6.32</v>
      </c>
      <c r="C42" s="23">
        <f t="shared" si="7"/>
        <v>6.32</v>
      </c>
      <c r="D42" s="23">
        <f t="shared" si="8"/>
        <v>1.8959999999999999</v>
      </c>
      <c r="E42" s="23">
        <f t="shared" si="5"/>
        <v>118.15871999999999</v>
      </c>
      <c r="F42" s="82"/>
      <c r="H42" s="29" t="s">
        <v>52</v>
      </c>
      <c r="I42" s="29">
        <v>0</v>
      </c>
      <c r="J42" s="29">
        <v>0</v>
      </c>
      <c r="K42" s="29">
        <v>0</v>
      </c>
      <c r="L42" s="29">
        <v>0</v>
      </c>
      <c r="M42" s="29">
        <v>0</v>
      </c>
      <c r="N42" s="29">
        <v>0</v>
      </c>
      <c r="O42" s="29">
        <v>6.32</v>
      </c>
      <c r="P42" s="29">
        <v>0</v>
      </c>
      <c r="Q42" s="29">
        <v>0</v>
      </c>
      <c r="R42" s="29">
        <v>0</v>
      </c>
      <c r="S42" s="29">
        <v>0</v>
      </c>
      <c r="T42" s="29">
        <v>0</v>
      </c>
      <c r="U42" s="29">
        <v>0</v>
      </c>
      <c r="V42" s="29">
        <v>0</v>
      </c>
      <c r="W42" s="29">
        <v>0</v>
      </c>
      <c r="X42" s="29">
        <v>0</v>
      </c>
      <c r="Y42" s="29">
        <v>6.32</v>
      </c>
      <c r="Z42" s="29">
        <v>0</v>
      </c>
      <c r="AA42" s="29">
        <v>0</v>
      </c>
      <c r="AB42" s="29">
        <v>0</v>
      </c>
      <c r="AC42" s="29">
        <v>0</v>
      </c>
      <c r="AD42" s="29">
        <v>0</v>
      </c>
      <c r="AE42" s="29">
        <v>0</v>
      </c>
      <c r="AF42" s="29">
        <v>0</v>
      </c>
      <c r="AG42" s="29">
        <v>0</v>
      </c>
      <c r="AH42" s="29">
        <v>0</v>
      </c>
      <c r="AI42" s="29">
        <v>1</v>
      </c>
      <c r="AJ42" s="29">
        <v>0</v>
      </c>
      <c r="AK42" s="29">
        <v>0</v>
      </c>
      <c r="AL42" s="29">
        <v>0</v>
      </c>
      <c r="AM42" s="17"/>
      <c r="AN42" s="17"/>
      <c r="AO42" s="29" t="s">
        <v>52</v>
      </c>
      <c r="AP42" s="29">
        <v>0</v>
      </c>
      <c r="AQ42" s="29">
        <v>22.94</v>
      </c>
      <c r="AR42" s="29">
        <v>0</v>
      </c>
      <c r="AS42" s="29">
        <v>0</v>
      </c>
      <c r="AT42" s="29">
        <v>0</v>
      </c>
      <c r="AU42" s="29">
        <v>29.06</v>
      </c>
      <c r="AV42" s="29">
        <v>0</v>
      </c>
      <c r="AW42" s="29">
        <v>0</v>
      </c>
      <c r="AX42" s="29">
        <v>0</v>
      </c>
      <c r="AY42" s="29">
        <v>0</v>
      </c>
      <c r="AZ42" s="29">
        <v>0</v>
      </c>
      <c r="BA42" s="29">
        <v>19.170000000000002</v>
      </c>
      <c r="BB42" s="29">
        <v>0</v>
      </c>
      <c r="BC42" s="29">
        <v>0</v>
      </c>
      <c r="BD42" s="29">
        <v>0</v>
      </c>
      <c r="BE42" s="29">
        <v>29.06</v>
      </c>
      <c r="BF42" s="29">
        <v>0</v>
      </c>
      <c r="BG42" s="29">
        <v>0</v>
      </c>
      <c r="BH42" s="29">
        <v>0</v>
      </c>
      <c r="BI42" s="29">
        <v>0</v>
      </c>
      <c r="BJ42" s="29">
        <v>0</v>
      </c>
      <c r="BK42" s="29">
        <v>2</v>
      </c>
      <c r="BL42" s="29">
        <v>0</v>
      </c>
      <c r="BM42" s="29">
        <v>0</v>
      </c>
      <c r="BN42" s="29">
        <v>0</v>
      </c>
      <c r="BO42" s="29">
        <v>1</v>
      </c>
      <c r="BP42" s="29">
        <v>0</v>
      </c>
      <c r="BQ42" s="29">
        <v>0</v>
      </c>
      <c r="BR42" s="29">
        <v>0</v>
      </c>
      <c r="BS42" s="29">
        <v>0</v>
      </c>
    </row>
    <row r="43" spans="1:71" s="16" customFormat="1" x14ac:dyDescent="0.25">
      <c r="A43" s="23" t="s">
        <v>14</v>
      </c>
      <c r="B43" s="23">
        <f t="shared" si="6"/>
        <v>8.0399999999999991</v>
      </c>
      <c r="C43" s="23">
        <f t="shared" si="7"/>
        <v>8.0399999999999991</v>
      </c>
      <c r="D43" s="23">
        <f t="shared" si="8"/>
        <v>2.4119999999999995</v>
      </c>
      <c r="E43" s="23">
        <f t="shared" si="5"/>
        <v>150.31583999999998</v>
      </c>
      <c r="F43" s="82"/>
      <c r="H43" s="29" t="s">
        <v>14</v>
      </c>
      <c r="I43" s="29">
        <v>0</v>
      </c>
      <c r="J43" s="29">
        <v>0</v>
      </c>
      <c r="K43" s="29">
        <v>0</v>
      </c>
      <c r="L43" s="29">
        <v>0</v>
      </c>
      <c r="M43" s="29">
        <v>0</v>
      </c>
      <c r="N43" s="29">
        <v>0</v>
      </c>
      <c r="O43" s="29">
        <v>8.0399999999999991</v>
      </c>
      <c r="P43" s="29">
        <v>0</v>
      </c>
      <c r="Q43" s="29">
        <v>0</v>
      </c>
      <c r="R43" s="29">
        <v>0</v>
      </c>
      <c r="S43" s="29">
        <v>0</v>
      </c>
      <c r="T43" s="29">
        <v>0</v>
      </c>
      <c r="U43" s="29">
        <v>0</v>
      </c>
      <c r="V43" s="29">
        <v>0</v>
      </c>
      <c r="W43" s="29">
        <v>0</v>
      </c>
      <c r="X43" s="29">
        <v>0</v>
      </c>
      <c r="Y43" s="29">
        <v>8.0399999999999991</v>
      </c>
      <c r="Z43" s="29">
        <v>0</v>
      </c>
      <c r="AA43" s="29">
        <v>0</v>
      </c>
      <c r="AB43" s="29">
        <v>0</v>
      </c>
      <c r="AC43" s="29">
        <v>0</v>
      </c>
      <c r="AD43" s="29">
        <v>0</v>
      </c>
      <c r="AE43" s="29">
        <v>0</v>
      </c>
      <c r="AF43" s="29">
        <v>0</v>
      </c>
      <c r="AG43" s="29">
        <v>0</v>
      </c>
      <c r="AH43" s="29">
        <v>0</v>
      </c>
      <c r="AI43" s="29">
        <v>1</v>
      </c>
      <c r="AJ43" s="29">
        <v>0</v>
      </c>
      <c r="AK43" s="29">
        <v>0</v>
      </c>
      <c r="AL43" s="29">
        <v>0</v>
      </c>
      <c r="AM43" s="17"/>
      <c r="AN43" s="17"/>
      <c r="AO43" s="29" t="s">
        <v>14</v>
      </c>
      <c r="AP43" s="29">
        <v>0</v>
      </c>
      <c r="AQ43" s="29">
        <v>50.03</v>
      </c>
      <c r="AR43" s="29">
        <v>0</v>
      </c>
      <c r="AS43" s="29">
        <v>0</v>
      </c>
      <c r="AT43" s="29">
        <v>0</v>
      </c>
      <c r="AU43" s="29">
        <v>34.56</v>
      </c>
      <c r="AV43" s="29">
        <v>0</v>
      </c>
      <c r="AW43" s="29">
        <v>0</v>
      </c>
      <c r="AX43" s="29">
        <v>0</v>
      </c>
      <c r="AY43" s="29">
        <v>0</v>
      </c>
      <c r="AZ43" s="29">
        <v>0</v>
      </c>
      <c r="BA43" s="29">
        <v>23.58</v>
      </c>
      <c r="BB43" s="29">
        <v>0</v>
      </c>
      <c r="BC43" s="29">
        <v>0</v>
      </c>
      <c r="BD43" s="29">
        <v>0</v>
      </c>
      <c r="BE43" s="29">
        <v>34.56</v>
      </c>
      <c r="BF43" s="29">
        <v>0</v>
      </c>
      <c r="BG43" s="29">
        <v>0</v>
      </c>
      <c r="BH43" s="29">
        <v>0</v>
      </c>
      <c r="BI43" s="29">
        <v>0</v>
      </c>
      <c r="BJ43" s="29">
        <v>0</v>
      </c>
      <c r="BK43" s="29">
        <v>4</v>
      </c>
      <c r="BL43" s="29">
        <v>0</v>
      </c>
      <c r="BM43" s="29">
        <v>0</v>
      </c>
      <c r="BN43" s="29">
        <v>0</v>
      </c>
      <c r="BO43" s="29">
        <v>1</v>
      </c>
      <c r="BP43" s="29">
        <v>0</v>
      </c>
      <c r="BQ43" s="29">
        <v>0</v>
      </c>
      <c r="BR43" s="29">
        <v>0</v>
      </c>
      <c r="BS43" s="29">
        <v>0</v>
      </c>
    </row>
    <row r="44" spans="1:71" s="16" customFormat="1" x14ac:dyDescent="0.25">
      <c r="A44" s="23" t="s">
        <v>15</v>
      </c>
      <c r="B44" s="23">
        <f t="shared" si="6"/>
        <v>9.8000000000000007</v>
      </c>
      <c r="C44" s="23">
        <f t="shared" si="7"/>
        <v>9.8000000000000007</v>
      </c>
      <c r="D44" s="23">
        <f t="shared" si="8"/>
        <v>2.94</v>
      </c>
      <c r="E44" s="23">
        <f t="shared" si="5"/>
        <v>183.2208</v>
      </c>
      <c r="F44" s="82"/>
      <c r="H44" s="29" t="s">
        <v>15</v>
      </c>
      <c r="I44" s="29">
        <v>0</v>
      </c>
      <c r="J44" s="29">
        <v>0</v>
      </c>
      <c r="K44" s="29">
        <v>0</v>
      </c>
      <c r="L44" s="29">
        <v>0</v>
      </c>
      <c r="M44" s="29">
        <v>0</v>
      </c>
      <c r="N44" s="29">
        <v>0</v>
      </c>
      <c r="O44" s="29">
        <v>9.8000000000000007</v>
      </c>
      <c r="P44" s="29">
        <v>0</v>
      </c>
      <c r="Q44" s="29">
        <v>0</v>
      </c>
      <c r="R44" s="29">
        <v>0</v>
      </c>
      <c r="S44" s="29">
        <v>0</v>
      </c>
      <c r="T44" s="29">
        <v>0</v>
      </c>
      <c r="U44" s="29">
        <v>0</v>
      </c>
      <c r="V44" s="29">
        <v>0</v>
      </c>
      <c r="W44" s="29">
        <v>0</v>
      </c>
      <c r="X44" s="29">
        <v>0</v>
      </c>
      <c r="Y44" s="29">
        <v>9.8000000000000007</v>
      </c>
      <c r="Z44" s="29">
        <v>0</v>
      </c>
      <c r="AA44" s="29">
        <v>0</v>
      </c>
      <c r="AB44" s="29">
        <v>0</v>
      </c>
      <c r="AC44" s="29">
        <v>0</v>
      </c>
      <c r="AD44" s="29">
        <v>0</v>
      </c>
      <c r="AE44" s="29">
        <v>0</v>
      </c>
      <c r="AF44" s="29">
        <v>0</v>
      </c>
      <c r="AG44" s="29">
        <v>0</v>
      </c>
      <c r="AH44" s="29">
        <v>0</v>
      </c>
      <c r="AI44" s="29">
        <v>1</v>
      </c>
      <c r="AJ44" s="29">
        <v>0</v>
      </c>
      <c r="AK44" s="29">
        <v>0</v>
      </c>
      <c r="AL44" s="29">
        <v>0</v>
      </c>
      <c r="AM44" s="17"/>
      <c r="AN44" s="17"/>
      <c r="AO44" s="29" t="s">
        <v>15</v>
      </c>
      <c r="AP44" s="29">
        <v>0</v>
      </c>
      <c r="AQ44" s="29">
        <v>65.38</v>
      </c>
      <c r="AR44" s="29">
        <v>0</v>
      </c>
      <c r="AS44" s="29">
        <v>0</v>
      </c>
      <c r="AT44" s="29">
        <v>0</v>
      </c>
      <c r="AU44" s="29">
        <v>38.76</v>
      </c>
      <c r="AV44" s="29">
        <v>0</v>
      </c>
      <c r="AW44" s="29">
        <v>0</v>
      </c>
      <c r="AX44" s="29">
        <v>0</v>
      </c>
      <c r="AY44" s="29">
        <v>0</v>
      </c>
      <c r="AZ44" s="29">
        <v>0</v>
      </c>
      <c r="BA44" s="29">
        <v>16.73</v>
      </c>
      <c r="BB44" s="29">
        <v>0</v>
      </c>
      <c r="BC44" s="29">
        <v>0</v>
      </c>
      <c r="BD44" s="29">
        <v>0</v>
      </c>
      <c r="BE44" s="29">
        <v>38.76</v>
      </c>
      <c r="BF44" s="29">
        <v>0</v>
      </c>
      <c r="BG44" s="29">
        <v>0</v>
      </c>
      <c r="BH44" s="29">
        <v>0</v>
      </c>
      <c r="BI44" s="29">
        <v>0</v>
      </c>
      <c r="BJ44" s="29">
        <v>0</v>
      </c>
      <c r="BK44" s="29">
        <v>5</v>
      </c>
      <c r="BL44" s="29">
        <v>0</v>
      </c>
      <c r="BM44" s="29">
        <v>0</v>
      </c>
      <c r="BN44" s="29">
        <v>0</v>
      </c>
      <c r="BO44" s="29">
        <v>1</v>
      </c>
      <c r="BP44" s="29">
        <v>0</v>
      </c>
      <c r="BQ44" s="29">
        <v>0</v>
      </c>
      <c r="BR44" s="29">
        <v>0</v>
      </c>
      <c r="BS44" s="29">
        <v>0</v>
      </c>
    </row>
    <row r="45" spans="1:71" s="16" customFormat="1" x14ac:dyDescent="0.25">
      <c r="A45" s="23" t="s">
        <v>16</v>
      </c>
      <c r="B45" s="23">
        <f t="shared" si="6"/>
        <v>11.62</v>
      </c>
      <c r="C45" s="23">
        <f t="shared" si="7"/>
        <v>11.62</v>
      </c>
      <c r="D45" s="23">
        <f t="shared" si="8"/>
        <v>3.4859999999999998</v>
      </c>
      <c r="E45" s="23">
        <f t="shared" si="5"/>
        <v>217.24751999999998</v>
      </c>
      <c r="F45" s="82"/>
      <c r="H45" s="29" t="s">
        <v>16</v>
      </c>
      <c r="I45" s="29">
        <v>0</v>
      </c>
      <c r="J45" s="29">
        <v>0</v>
      </c>
      <c r="K45" s="29">
        <v>0</v>
      </c>
      <c r="L45" s="29">
        <v>0</v>
      </c>
      <c r="M45" s="29">
        <v>0</v>
      </c>
      <c r="N45" s="29">
        <v>0</v>
      </c>
      <c r="O45" s="29">
        <v>0</v>
      </c>
      <c r="P45" s="29">
        <v>0</v>
      </c>
      <c r="Q45" s="29">
        <v>11.62</v>
      </c>
      <c r="R45" s="29">
        <v>0</v>
      </c>
      <c r="S45" s="29">
        <v>0</v>
      </c>
      <c r="T45" s="29">
        <v>0</v>
      </c>
      <c r="U45" s="29">
        <v>0</v>
      </c>
      <c r="V45" s="29">
        <v>0</v>
      </c>
      <c r="W45" s="29">
        <v>0</v>
      </c>
      <c r="X45" s="29">
        <v>0</v>
      </c>
      <c r="Y45" s="29">
        <v>0</v>
      </c>
      <c r="Z45" s="29">
        <v>0</v>
      </c>
      <c r="AA45" s="29">
        <v>11.62</v>
      </c>
      <c r="AB45" s="29">
        <v>0</v>
      </c>
      <c r="AC45" s="29">
        <v>0</v>
      </c>
      <c r="AD45" s="29">
        <v>0</v>
      </c>
      <c r="AE45" s="29">
        <v>0</v>
      </c>
      <c r="AF45" s="29">
        <v>0</v>
      </c>
      <c r="AG45" s="29">
        <v>0</v>
      </c>
      <c r="AH45" s="29">
        <v>0</v>
      </c>
      <c r="AI45" s="29">
        <v>0</v>
      </c>
      <c r="AJ45" s="29">
        <v>0</v>
      </c>
      <c r="AK45" s="29">
        <v>1</v>
      </c>
      <c r="AL45" s="29">
        <v>0</v>
      </c>
      <c r="AM45" s="17"/>
      <c r="AN45" s="17"/>
      <c r="AO45" s="29" t="s">
        <v>16</v>
      </c>
      <c r="AP45" s="29">
        <v>0</v>
      </c>
      <c r="AQ45" s="29">
        <v>101.24</v>
      </c>
      <c r="AR45" s="29">
        <v>0</v>
      </c>
      <c r="AS45" s="29">
        <v>0</v>
      </c>
      <c r="AT45" s="29">
        <v>0</v>
      </c>
      <c r="AU45" s="29">
        <v>47.58</v>
      </c>
      <c r="AV45" s="29">
        <v>0</v>
      </c>
      <c r="AW45" s="29">
        <v>0</v>
      </c>
      <c r="AX45" s="29">
        <v>0</v>
      </c>
      <c r="AY45" s="29">
        <v>0</v>
      </c>
      <c r="AZ45" s="29">
        <v>0</v>
      </c>
      <c r="BA45" s="29">
        <v>23.96</v>
      </c>
      <c r="BB45" s="29">
        <v>0</v>
      </c>
      <c r="BC45" s="29">
        <v>0</v>
      </c>
      <c r="BD45" s="29">
        <v>0</v>
      </c>
      <c r="BE45" s="29">
        <v>47.58</v>
      </c>
      <c r="BF45" s="29">
        <v>0</v>
      </c>
      <c r="BG45" s="29">
        <v>0</v>
      </c>
      <c r="BH45" s="29">
        <v>0</v>
      </c>
      <c r="BI45" s="29">
        <v>0</v>
      </c>
      <c r="BJ45" s="29">
        <v>0</v>
      </c>
      <c r="BK45" s="29">
        <v>5</v>
      </c>
      <c r="BL45" s="29">
        <v>0</v>
      </c>
      <c r="BM45" s="29">
        <v>0</v>
      </c>
      <c r="BN45" s="29">
        <v>0</v>
      </c>
      <c r="BO45" s="29">
        <v>1</v>
      </c>
      <c r="BP45" s="29">
        <v>0</v>
      </c>
      <c r="BQ45" s="29">
        <v>0</v>
      </c>
      <c r="BR45" s="29">
        <v>0</v>
      </c>
      <c r="BS45" s="29">
        <v>0</v>
      </c>
    </row>
    <row r="46" spans="1:71" s="16" customFormat="1" x14ac:dyDescent="0.25">
      <c r="A46" s="23" t="s">
        <v>24</v>
      </c>
      <c r="B46" s="23">
        <f t="shared" si="6"/>
        <v>12.84</v>
      </c>
      <c r="C46" s="23">
        <f t="shared" si="7"/>
        <v>12.84</v>
      </c>
      <c r="D46" s="23">
        <f t="shared" si="8"/>
        <v>3.8519999999999999</v>
      </c>
      <c r="E46" s="23">
        <f t="shared" si="5"/>
        <v>240.05663999999999</v>
      </c>
      <c r="F46" s="82"/>
      <c r="H46" s="29" t="s">
        <v>24</v>
      </c>
      <c r="I46" s="29">
        <v>0</v>
      </c>
      <c r="J46" s="29">
        <v>0</v>
      </c>
      <c r="K46" s="29">
        <v>0</v>
      </c>
      <c r="L46" s="29">
        <v>0</v>
      </c>
      <c r="M46" s="29">
        <v>0</v>
      </c>
      <c r="N46" s="29">
        <v>0</v>
      </c>
      <c r="O46" s="29">
        <v>0</v>
      </c>
      <c r="P46" s="29">
        <v>0</v>
      </c>
      <c r="Q46" s="29">
        <v>12.84</v>
      </c>
      <c r="R46" s="29">
        <v>0</v>
      </c>
      <c r="S46" s="29">
        <v>0</v>
      </c>
      <c r="T46" s="29">
        <v>0</v>
      </c>
      <c r="U46" s="29">
        <v>0</v>
      </c>
      <c r="V46" s="29">
        <v>0</v>
      </c>
      <c r="W46" s="29">
        <v>0</v>
      </c>
      <c r="X46" s="29">
        <v>0</v>
      </c>
      <c r="Y46" s="29">
        <v>0</v>
      </c>
      <c r="Z46" s="29">
        <v>0</v>
      </c>
      <c r="AA46" s="29">
        <v>12.84</v>
      </c>
      <c r="AB46" s="29">
        <v>0</v>
      </c>
      <c r="AC46" s="29">
        <v>0</v>
      </c>
      <c r="AD46" s="29">
        <v>0</v>
      </c>
      <c r="AE46" s="29">
        <v>0</v>
      </c>
      <c r="AF46" s="29">
        <v>0</v>
      </c>
      <c r="AG46" s="29">
        <v>0</v>
      </c>
      <c r="AH46" s="29">
        <v>0</v>
      </c>
      <c r="AI46" s="29">
        <v>0</v>
      </c>
      <c r="AJ46" s="29">
        <v>0</v>
      </c>
      <c r="AK46" s="29">
        <v>1</v>
      </c>
      <c r="AL46" s="29">
        <v>0</v>
      </c>
      <c r="AM46" s="17"/>
      <c r="AN46" s="17"/>
      <c r="AO46" s="29" t="s">
        <v>24</v>
      </c>
      <c r="AP46" s="29">
        <v>0</v>
      </c>
      <c r="AQ46" s="29">
        <v>144.58000000000001</v>
      </c>
      <c r="AR46" s="29">
        <v>0</v>
      </c>
      <c r="AS46" s="29">
        <v>0</v>
      </c>
      <c r="AT46" s="29">
        <v>0</v>
      </c>
      <c r="AU46" s="29">
        <v>53.75</v>
      </c>
      <c r="AV46" s="29">
        <v>0</v>
      </c>
      <c r="AW46" s="29">
        <v>0</v>
      </c>
      <c r="AX46" s="29">
        <v>0</v>
      </c>
      <c r="AY46" s="29">
        <v>0</v>
      </c>
      <c r="AZ46" s="29">
        <v>0</v>
      </c>
      <c r="BA46" s="29">
        <v>31.75</v>
      </c>
      <c r="BB46" s="29">
        <v>0</v>
      </c>
      <c r="BC46" s="29">
        <v>0</v>
      </c>
      <c r="BD46" s="29">
        <v>0</v>
      </c>
      <c r="BE46" s="29">
        <v>49.95</v>
      </c>
      <c r="BF46" s="29">
        <v>0</v>
      </c>
      <c r="BG46" s="29">
        <v>0</v>
      </c>
      <c r="BH46" s="29">
        <v>0</v>
      </c>
      <c r="BI46" s="29">
        <v>0</v>
      </c>
      <c r="BJ46" s="29">
        <v>0</v>
      </c>
      <c r="BK46" s="29">
        <v>6</v>
      </c>
      <c r="BL46" s="29">
        <v>0</v>
      </c>
      <c r="BM46" s="29">
        <v>0</v>
      </c>
      <c r="BN46" s="29">
        <v>0</v>
      </c>
      <c r="BO46" s="29">
        <v>2</v>
      </c>
      <c r="BP46" s="29">
        <v>0</v>
      </c>
      <c r="BQ46" s="29">
        <v>0</v>
      </c>
      <c r="BR46" s="29">
        <v>0</v>
      </c>
      <c r="BS46" s="29">
        <v>0</v>
      </c>
    </row>
    <row r="47" spans="1:71" s="16" customFormat="1" x14ac:dyDescent="0.25">
      <c r="A47" s="23" t="s">
        <v>53</v>
      </c>
      <c r="B47" s="23">
        <f t="shared" si="6"/>
        <v>14.67</v>
      </c>
      <c r="C47" s="23">
        <f t="shared" si="7"/>
        <v>14.67</v>
      </c>
      <c r="D47" s="23">
        <f t="shared" si="8"/>
        <v>4.4009999999999998</v>
      </c>
      <c r="E47" s="23">
        <f t="shared" si="5"/>
        <v>274.27031999999997</v>
      </c>
      <c r="F47" s="82"/>
      <c r="H47" s="29" t="s">
        <v>53</v>
      </c>
      <c r="I47" s="29">
        <v>0</v>
      </c>
      <c r="J47" s="29">
        <v>0</v>
      </c>
      <c r="K47" s="29">
        <v>0</v>
      </c>
      <c r="L47" s="29">
        <v>0</v>
      </c>
      <c r="M47" s="29">
        <v>0</v>
      </c>
      <c r="N47" s="29">
        <v>0</v>
      </c>
      <c r="O47" s="29">
        <v>1.08</v>
      </c>
      <c r="P47" s="29">
        <v>0</v>
      </c>
      <c r="Q47" s="29">
        <v>13.59</v>
      </c>
      <c r="R47" s="29">
        <v>0</v>
      </c>
      <c r="S47" s="29">
        <v>0</v>
      </c>
      <c r="T47" s="29">
        <v>0</v>
      </c>
      <c r="U47" s="29">
        <v>0</v>
      </c>
      <c r="V47" s="29">
        <v>0</v>
      </c>
      <c r="W47" s="29">
        <v>0</v>
      </c>
      <c r="X47" s="29">
        <v>0</v>
      </c>
      <c r="Y47" s="29">
        <v>1.08</v>
      </c>
      <c r="Z47" s="29">
        <v>0</v>
      </c>
      <c r="AA47" s="29">
        <v>13.59</v>
      </c>
      <c r="AB47" s="29">
        <v>0</v>
      </c>
      <c r="AC47" s="29">
        <v>0</v>
      </c>
      <c r="AD47" s="29">
        <v>0</v>
      </c>
      <c r="AE47" s="29">
        <v>0</v>
      </c>
      <c r="AF47" s="29">
        <v>0</v>
      </c>
      <c r="AG47" s="29">
        <v>0</v>
      </c>
      <c r="AH47" s="29">
        <v>0</v>
      </c>
      <c r="AI47" s="29">
        <v>1</v>
      </c>
      <c r="AJ47" s="29">
        <v>0</v>
      </c>
      <c r="AK47" s="29">
        <v>1</v>
      </c>
      <c r="AL47" s="29">
        <v>0</v>
      </c>
      <c r="AM47" s="17"/>
      <c r="AN47" s="17"/>
      <c r="AO47" s="29" t="s">
        <v>53</v>
      </c>
      <c r="AP47" s="29">
        <v>0</v>
      </c>
      <c r="AQ47" s="29">
        <v>186.42</v>
      </c>
      <c r="AR47" s="29">
        <v>0</v>
      </c>
      <c r="AS47" s="29">
        <v>0</v>
      </c>
      <c r="AT47" s="29">
        <v>0</v>
      </c>
      <c r="AU47" s="29">
        <v>65.180000000000007</v>
      </c>
      <c r="AV47" s="29">
        <v>0</v>
      </c>
      <c r="AW47" s="29">
        <v>0</v>
      </c>
      <c r="AX47" s="29">
        <v>0</v>
      </c>
      <c r="AY47" s="29">
        <v>0</v>
      </c>
      <c r="AZ47" s="29">
        <v>0</v>
      </c>
      <c r="BA47" s="29">
        <v>43.58</v>
      </c>
      <c r="BB47" s="29">
        <v>0</v>
      </c>
      <c r="BC47" s="29">
        <v>0</v>
      </c>
      <c r="BD47" s="29">
        <v>0</v>
      </c>
      <c r="BE47" s="29">
        <v>55.33</v>
      </c>
      <c r="BF47" s="29">
        <v>0</v>
      </c>
      <c r="BG47" s="29">
        <v>0</v>
      </c>
      <c r="BH47" s="29">
        <v>0</v>
      </c>
      <c r="BI47" s="29">
        <v>0</v>
      </c>
      <c r="BJ47" s="29">
        <v>0</v>
      </c>
      <c r="BK47" s="29">
        <v>6</v>
      </c>
      <c r="BL47" s="29">
        <v>0</v>
      </c>
      <c r="BM47" s="29">
        <v>0</v>
      </c>
      <c r="BN47" s="29">
        <v>0</v>
      </c>
      <c r="BO47" s="29">
        <v>2</v>
      </c>
      <c r="BP47" s="29">
        <v>0</v>
      </c>
      <c r="BQ47" s="29">
        <v>0</v>
      </c>
      <c r="BR47" s="29">
        <v>0</v>
      </c>
      <c r="BS47" s="29">
        <v>0</v>
      </c>
    </row>
    <row r="48" spans="1:71" s="16" customFormat="1" x14ac:dyDescent="0.25">
      <c r="A48" s="23" t="s">
        <v>54</v>
      </c>
      <c r="B48" s="23">
        <f t="shared" si="6"/>
        <v>16.53</v>
      </c>
      <c r="C48" s="23">
        <f t="shared" si="7"/>
        <v>16.53</v>
      </c>
      <c r="D48" s="23">
        <f t="shared" si="8"/>
        <v>4.9590000000000005</v>
      </c>
      <c r="E48" s="23">
        <f t="shared" si="5"/>
        <v>309.04488000000003</v>
      </c>
      <c r="F48" s="82"/>
      <c r="H48" s="29" t="s">
        <v>54</v>
      </c>
      <c r="I48" s="29">
        <v>0</v>
      </c>
      <c r="J48" s="29">
        <v>0</v>
      </c>
      <c r="K48" s="29">
        <v>0</v>
      </c>
      <c r="L48" s="29">
        <v>0</v>
      </c>
      <c r="M48" s="29">
        <v>0</v>
      </c>
      <c r="N48" s="29">
        <v>0</v>
      </c>
      <c r="O48" s="29">
        <v>2.8</v>
      </c>
      <c r="P48" s="29">
        <v>0</v>
      </c>
      <c r="Q48" s="29">
        <v>13.73</v>
      </c>
      <c r="R48" s="29">
        <v>0</v>
      </c>
      <c r="S48" s="29">
        <v>0</v>
      </c>
      <c r="T48" s="29">
        <v>0</v>
      </c>
      <c r="U48" s="29">
        <v>0</v>
      </c>
      <c r="V48" s="29">
        <v>0</v>
      </c>
      <c r="W48" s="29">
        <v>0</v>
      </c>
      <c r="X48" s="29">
        <v>0</v>
      </c>
      <c r="Y48" s="29">
        <v>2.8</v>
      </c>
      <c r="Z48" s="29">
        <v>0</v>
      </c>
      <c r="AA48" s="29">
        <v>13.73</v>
      </c>
      <c r="AB48" s="29">
        <v>0</v>
      </c>
      <c r="AC48" s="29">
        <v>0</v>
      </c>
      <c r="AD48" s="29">
        <v>0</v>
      </c>
      <c r="AE48" s="29">
        <v>0</v>
      </c>
      <c r="AF48" s="29">
        <v>0</v>
      </c>
      <c r="AG48" s="29">
        <v>0</v>
      </c>
      <c r="AH48" s="29">
        <v>0</v>
      </c>
      <c r="AI48" s="29">
        <v>1</v>
      </c>
      <c r="AJ48" s="29">
        <v>0</v>
      </c>
      <c r="AK48" s="29">
        <v>1</v>
      </c>
      <c r="AL48" s="29">
        <v>0</v>
      </c>
      <c r="AM48" s="17"/>
      <c r="AN48" s="17"/>
      <c r="AO48" s="29" t="s">
        <v>54</v>
      </c>
      <c r="AP48" s="29">
        <v>0</v>
      </c>
      <c r="AQ48" s="29">
        <v>226.4</v>
      </c>
      <c r="AR48" s="29">
        <v>0</v>
      </c>
      <c r="AS48" s="29">
        <v>0</v>
      </c>
      <c r="AT48" s="29">
        <v>0</v>
      </c>
      <c r="AU48" s="29">
        <v>80.19</v>
      </c>
      <c r="AV48" s="29">
        <v>0</v>
      </c>
      <c r="AW48" s="29">
        <v>0</v>
      </c>
      <c r="AX48" s="29">
        <v>0</v>
      </c>
      <c r="AY48" s="29">
        <v>0</v>
      </c>
      <c r="AZ48" s="29">
        <v>0</v>
      </c>
      <c r="BA48" s="29">
        <v>55.11</v>
      </c>
      <c r="BB48" s="29">
        <v>0</v>
      </c>
      <c r="BC48" s="29">
        <v>0</v>
      </c>
      <c r="BD48" s="29">
        <v>0</v>
      </c>
      <c r="BE48" s="29">
        <v>61.66</v>
      </c>
      <c r="BF48" s="29">
        <v>0</v>
      </c>
      <c r="BG48" s="29">
        <v>0</v>
      </c>
      <c r="BH48" s="29">
        <v>0</v>
      </c>
      <c r="BI48" s="29">
        <v>0</v>
      </c>
      <c r="BJ48" s="29">
        <v>0</v>
      </c>
      <c r="BK48" s="29">
        <v>6</v>
      </c>
      <c r="BL48" s="29">
        <v>0</v>
      </c>
      <c r="BM48" s="29">
        <v>0</v>
      </c>
      <c r="BN48" s="29">
        <v>0</v>
      </c>
      <c r="BO48" s="29">
        <v>3</v>
      </c>
      <c r="BP48" s="29">
        <v>0</v>
      </c>
      <c r="BQ48" s="29">
        <v>0</v>
      </c>
      <c r="BR48" s="29">
        <v>0</v>
      </c>
      <c r="BS48" s="29">
        <v>0</v>
      </c>
    </row>
    <row r="49" spans="1:71" s="16" customFormat="1" x14ac:dyDescent="0.25">
      <c r="A49" s="23" t="s">
        <v>55</v>
      </c>
      <c r="B49" s="23">
        <f t="shared" si="6"/>
        <v>18.419999999999998</v>
      </c>
      <c r="C49" s="23">
        <f t="shared" si="7"/>
        <v>18.419999999999998</v>
      </c>
      <c r="D49" s="23">
        <f t="shared" si="8"/>
        <v>5.5259999999999989</v>
      </c>
      <c r="E49" s="23">
        <f t="shared" si="5"/>
        <v>344.38031999999993</v>
      </c>
      <c r="F49" s="82"/>
      <c r="H49" s="29" t="s">
        <v>55</v>
      </c>
      <c r="I49" s="29">
        <v>0</v>
      </c>
      <c r="J49" s="29">
        <v>0</v>
      </c>
      <c r="K49" s="29">
        <v>0</v>
      </c>
      <c r="L49" s="29">
        <v>0</v>
      </c>
      <c r="M49" s="29">
        <v>0</v>
      </c>
      <c r="N49" s="29">
        <v>0</v>
      </c>
      <c r="O49" s="29">
        <v>4.5599999999999996</v>
      </c>
      <c r="P49" s="29">
        <v>0</v>
      </c>
      <c r="Q49" s="29">
        <v>13.86</v>
      </c>
      <c r="R49" s="29">
        <v>0</v>
      </c>
      <c r="S49" s="29">
        <v>0</v>
      </c>
      <c r="T49" s="29">
        <v>0</v>
      </c>
      <c r="U49" s="29">
        <v>0</v>
      </c>
      <c r="V49" s="29">
        <v>0</v>
      </c>
      <c r="W49" s="29">
        <v>0</v>
      </c>
      <c r="X49" s="29">
        <v>0</v>
      </c>
      <c r="Y49" s="29">
        <v>4.5599999999999996</v>
      </c>
      <c r="Z49" s="29">
        <v>0</v>
      </c>
      <c r="AA49" s="29">
        <v>13.86</v>
      </c>
      <c r="AB49" s="29">
        <v>0</v>
      </c>
      <c r="AC49" s="29">
        <v>0</v>
      </c>
      <c r="AD49" s="29">
        <v>0</v>
      </c>
      <c r="AE49" s="29">
        <v>0</v>
      </c>
      <c r="AF49" s="29">
        <v>0</v>
      </c>
      <c r="AG49" s="29">
        <v>0</v>
      </c>
      <c r="AH49" s="29">
        <v>0</v>
      </c>
      <c r="AI49" s="29">
        <v>1</v>
      </c>
      <c r="AJ49" s="29">
        <v>0</v>
      </c>
      <c r="AK49" s="29">
        <v>1</v>
      </c>
      <c r="AL49" s="29">
        <v>0</v>
      </c>
      <c r="AM49" s="17"/>
      <c r="AN49" s="17"/>
      <c r="AO49" s="29" t="s">
        <v>55</v>
      </c>
      <c r="AP49" s="29">
        <v>0</v>
      </c>
      <c r="AQ49" s="29">
        <v>302.83999999999997</v>
      </c>
      <c r="AR49" s="29">
        <v>0</v>
      </c>
      <c r="AS49" s="29">
        <v>0</v>
      </c>
      <c r="AT49" s="29">
        <v>0</v>
      </c>
      <c r="AU49" s="29">
        <v>95.66</v>
      </c>
      <c r="AV49" s="29">
        <v>0</v>
      </c>
      <c r="AW49" s="29">
        <v>0</v>
      </c>
      <c r="AX49" s="29">
        <v>0</v>
      </c>
      <c r="AY49" s="29">
        <v>0</v>
      </c>
      <c r="AZ49" s="29">
        <v>0</v>
      </c>
      <c r="BA49" s="29">
        <v>59.76</v>
      </c>
      <c r="BB49" s="29">
        <v>0</v>
      </c>
      <c r="BC49" s="29">
        <v>0</v>
      </c>
      <c r="BD49" s="29">
        <v>0</v>
      </c>
      <c r="BE49" s="29">
        <v>66.3</v>
      </c>
      <c r="BF49" s="29">
        <v>0</v>
      </c>
      <c r="BG49" s="29">
        <v>0</v>
      </c>
      <c r="BH49" s="29">
        <v>0</v>
      </c>
      <c r="BI49" s="29">
        <v>0</v>
      </c>
      <c r="BJ49" s="29">
        <v>0</v>
      </c>
      <c r="BK49" s="29">
        <v>6</v>
      </c>
      <c r="BL49" s="29">
        <v>0</v>
      </c>
      <c r="BM49" s="29">
        <v>0</v>
      </c>
      <c r="BN49" s="29">
        <v>0</v>
      </c>
      <c r="BO49" s="29">
        <v>3</v>
      </c>
      <c r="BP49" s="29">
        <v>0</v>
      </c>
      <c r="BQ49" s="29">
        <v>0</v>
      </c>
      <c r="BR49" s="29">
        <v>0</v>
      </c>
      <c r="BS49" s="29">
        <v>0</v>
      </c>
    </row>
    <row r="50" spans="1:71" s="16" customFormat="1" x14ac:dyDescent="0.25">
      <c r="A50" s="23" t="s">
        <v>56</v>
      </c>
      <c r="B50" s="23">
        <f t="shared" si="6"/>
        <v>20.34</v>
      </c>
      <c r="C50" s="23">
        <f t="shared" si="7"/>
        <v>20.34</v>
      </c>
      <c r="D50" s="23">
        <f t="shared" si="8"/>
        <v>6.1019999999999994</v>
      </c>
      <c r="E50" s="23">
        <f t="shared" si="5"/>
        <v>380.27663999999999</v>
      </c>
      <c r="F50" s="82"/>
      <c r="H50" s="29" t="s">
        <v>56</v>
      </c>
      <c r="I50" s="29">
        <v>0</v>
      </c>
      <c r="J50" s="29">
        <v>0</v>
      </c>
      <c r="K50" s="29">
        <v>0</v>
      </c>
      <c r="L50" s="29">
        <v>0</v>
      </c>
      <c r="M50" s="29">
        <v>0</v>
      </c>
      <c r="N50" s="29">
        <v>0</v>
      </c>
      <c r="O50" s="29">
        <v>6.34</v>
      </c>
      <c r="P50" s="29">
        <v>0</v>
      </c>
      <c r="Q50" s="29">
        <v>14</v>
      </c>
      <c r="R50" s="29">
        <v>0</v>
      </c>
      <c r="S50" s="29">
        <v>0</v>
      </c>
      <c r="T50" s="29">
        <v>0</v>
      </c>
      <c r="U50" s="29">
        <v>0</v>
      </c>
      <c r="V50" s="29">
        <v>0</v>
      </c>
      <c r="W50" s="29">
        <v>0</v>
      </c>
      <c r="X50" s="29">
        <v>0</v>
      </c>
      <c r="Y50" s="29">
        <v>6.34</v>
      </c>
      <c r="Z50" s="29">
        <v>0</v>
      </c>
      <c r="AA50" s="29">
        <v>14</v>
      </c>
      <c r="AB50" s="29">
        <v>0</v>
      </c>
      <c r="AC50" s="29">
        <v>0</v>
      </c>
      <c r="AD50" s="29">
        <v>0</v>
      </c>
      <c r="AE50" s="29">
        <v>0</v>
      </c>
      <c r="AF50" s="29">
        <v>0</v>
      </c>
      <c r="AG50" s="29">
        <v>0</v>
      </c>
      <c r="AH50" s="29">
        <v>0</v>
      </c>
      <c r="AI50" s="29">
        <v>1</v>
      </c>
      <c r="AJ50" s="29">
        <v>0</v>
      </c>
      <c r="AK50" s="29">
        <v>1</v>
      </c>
      <c r="AL50" s="29">
        <v>0</v>
      </c>
      <c r="AM50" s="17"/>
      <c r="AN50" s="17"/>
      <c r="AO50" s="29" t="s">
        <v>56</v>
      </c>
      <c r="AP50" s="29">
        <v>0</v>
      </c>
      <c r="AQ50" s="29">
        <v>348.69</v>
      </c>
      <c r="AR50" s="29">
        <v>0</v>
      </c>
      <c r="AS50" s="29">
        <v>0</v>
      </c>
      <c r="AT50" s="29">
        <v>0</v>
      </c>
      <c r="AU50" s="29">
        <v>111.51</v>
      </c>
      <c r="AV50" s="29">
        <v>0</v>
      </c>
      <c r="AW50" s="29">
        <v>0</v>
      </c>
      <c r="AX50" s="29">
        <v>0</v>
      </c>
      <c r="AY50" s="29">
        <v>0</v>
      </c>
      <c r="AZ50" s="29">
        <v>0</v>
      </c>
      <c r="BA50" s="29">
        <v>69.61</v>
      </c>
      <c r="BB50" s="29">
        <v>0</v>
      </c>
      <c r="BC50" s="29">
        <v>0</v>
      </c>
      <c r="BD50" s="29">
        <v>0</v>
      </c>
      <c r="BE50" s="29">
        <v>71.489999999999995</v>
      </c>
      <c r="BF50" s="29">
        <v>0</v>
      </c>
      <c r="BG50" s="29">
        <v>0</v>
      </c>
      <c r="BH50" s="29">
        <v>0</v>
      </c>
      <c r="BI50" s="29">
        <v>0</v>
      </c>
      <c r="BJ50" s="29">
        <v>0</v>
      </c>
      <c r="BK50" s="29">
        <v>6</v>
      </c>
      <c r="BL50" s="29">
        <v>0</v>
      </c>
      <c r="BM50" s="29">
        <v>0</v>
      </c>
      <c r="BN50" s="29">
        <v>0</v>
      </c>
      <c r="BO50" s="29">
        <v>3</v>
      </c>
      <c r="BP50" s="29">
        <v>0</v>
      </c>
      <c r="BQ50" s="29">
        <v>0</v>
      </c>
      <c r="BR50" s="29">
        <v>0</v>
      </c>
      <c r="BS50" s="29">
        <v>0</v>
      </c>
    </row>
    <row r="51" spans="1:71" s="16" customFormat="1" x14ac:dyDescent="0.25">
      <c r="A51" s="30"/>
      <c r="B51" s="30"/>
      <c r="C51" s="30"/>
      <c r="D51" s="30"/>
      <c r="E51" s="30"/>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7"/>
      <c r="BK51" s="17"/>
      <c r="BL51" s="17"/>
      <c r="BM51" s="17"/>
      <c r="BN51" s="17"/>
      <c r="BO51" s="17"/>
      <c r="BP51" s="17"/>
      <c r="BQ51" s="17"/>
      <c r="BR51" s="17"/>
      <c r="BS51" s="17"/>
    </row>
    <row r="52" spans="1:71" s="16" customFormat="1" x14ac:dyDescent="0.25">
      <c r="H52" s="82" t="s">
        <v>71</v>
      </c>
      <c r="I52" s="82"/>
      <c r="J52" s="82"/>
      <c r="K52" s="82"/>
      <c r="L52" s="82"/>
      <c r="M52" s="82"/>
      <c r="N52" s="82"/>
      <c r="O52" s="82"/>
      <c r="P52" s="82"/>
      <c r="Q52" s="82"/>
      <c r="R52" s="82"/>
      <c r="S52" s="82"/>
      <c r="T52" s="82"/>
      <c r="U52" s="82"/>
      <c r="V52" s="82"/>
      <c r="W52" s="82"/>
      <c r="X52" s="82"/>
      <c r="Y52" s="82"/>
      <c r="Z52" s="82"/>
      <c r="AA52" s="82"/>
      <c r="AB52" s="82"/>
      <c r="AC52" s="82"/>
      <c r="AD52" s="82"/>
      <c r="AE52" s="82"/>
      <c r="AF52" s="82"/>
      <c r="AG52" s="82"/>
      <c r="AH52" s="82"/>
      <c r="AI52" s="82"/>
      <c r="AJ52" s="82"/>
      <c r="AK52" s="82"/>
      <c r="AL52" s="82"/>
      <c r="AM52" s="17"/>
      <c r="AN52" s="17"/>
      <c r="AO52" s="82" t="s">
        <v>68</v>
      </c>
      <c r="AP52" s="82"/>
      <c r="AQ52" s="82"/>
      <c r="AR52" s="82"/>
      <c r="AS52" s="82"/>
      <c r="AT52" s="82"/>
      <c r="AU52" s="82"/>
      <c r="AV52" s="82"/>
      <c r="AW52" s="82"/>
      <c r="AX52" s="82"/>
      <c r="AY52" s="82"/>
      <c r="AZ52" s="82"/>
      <c r="BA52" s="82"/>
      <c r="BB52" s="82"/>
      <c r="BC52" s="82"/>
      <c r="BD52" s="82"/>
      <c r="BE52" s="82"/>
      <c r="BF52" s="82"/>
      <c r="BG52" s="82"/>
      <c r="BH52" s="82"/>
      <c r="BI52" s="82"/>
    </row>
    <row r="53" spans="1:71" s="16" customFormat="1" ht="15.75" x14ac:dyDescent="0.25">
      <c r="A53" s="260" t="s">
        <v>8</v>
      </c>
      <c r="B53" s="260"/>
      <c r="C53" s="260"/>
      <c r="D53" s="260"/>
      <c r="E53" s="260"/>
      <c r="H53" s="29"/>
      <c r="I53" s="29" t="s">
        <v>40</v>
      </c>
      <c r="J53" s="29" t="s">
        <v>40</v>
      </c>
      <c r="K53" s="29" t="s">
        <v>40</v>
      </c>
      <c r="L53" s="29" t="s">
        <v>40</v>
      </c>
      <c r="M53" s="29" t="s">
        <v>40</v>
      </c>
      <c r="N53" s="29" t="s">
        <v>40</v>
      </c>
      <c r="O53" s="29" t="s">
        <v>40</v>
      </c>
      <c r="P53" s="29" t="s">
        <v>40</v>
      </c>
      <c r="Q53" s="29" t="s">
        <v>40</v>
      </c>
      <c r="R53" s="29" t="s">
        <v>40</v>
      </c>
      <c r="S53" s="29" t="s">
        <v>41</v>
      </c>
      <c r="T53" s="29" t="s">
        <v>41</v>
      </c>
      <c r="U53" s="29" t="s">
        <v>41</v>
      </c>
      <c r="V53" s="29" t="s">
        <v>41</v>
      </c>
      <c r="W53" s="29" t="s">
        <v>41</v>
      </c>
      <c r="X53" s="29" t="s">
        <v>41</v>
      </c>
      <c r="Y53" s="29" t="s">
        <v>41</v>
      </c>
      <c r="Z53" s="29" t="s">
        <v>41</v>
      </c>
      <c r="AA53" s="29" t="s">
        <v>41</v>
      </c>
      <c r="AB53" s="29" t="s">
        <v>41</v>
      </c>
      <c r="AC53" s="29" t="s">
        <v>42</v>
      </c>
      <c r="AD53" s="29" t="s">
        <v>42</v>
      </c>
      <c r="AE53" s="29" t="s">
        <v>42</v>
      </c>
      <c r="AF53" s="29" t="s">
        <v>42</v>
      </c>
      <c r="AG53" s="29" t="s">
        <v>42</v>
      </c>
      <c r="AH53" s="29" t="s">
        <v>42</v>
      </c>
      <c r="AI53" s="29" t="s">
        <v>42</v>
      </c>
      <c r="AJ53" s="29" t="s">
        <v>42</v>
      </c>
      <c r="AK53" s="29" t="s">
        <v>42</v>
      </c>
      <c r="AL53" s="29" t="s">
        <v>42</v>
      </c>
      <c r="AM53" s="17"/>
      <c r="AN53" s="17"/>
      <c r="AO53" s="29"/>
      <c r="AP53" s="29" t="s">
        <v>40</v>
      </c>
      <c r="AQ53" s="29" t="s">
        <v>40</v>
      </c>
      <c r="AR53" s="29" t="s">
        <v>40</v>
      </c>
      <c r="AS53" s="29" t="s">
        <v>40</v>
      </c>
      <c r="AT53" s="29" t="s">
        <v>40</v>
      </c>
      <c r="AU53" s="29" t="s">
        <v>40</v>
      </c>
      <c r="AV53" s="29" t="s">
        <v>40</v>
      </c>
      <c r="AW53" s="29" t="s">
        <v>40</v>
      </c>
      <c r="AX53" s="29" t="s">
        <v>40</v>
      </c>
      <c r="AY53" s="29" t="s">
        <v>40</v>
      </c>
      <c r="AZ53" s="29" t="s">
        <v>41</v>
      </c>
      <c r="BA53" s="29" t="s">
        <v>41</v>
      </c>
      <c r="BB53" s="29" t="s">
        <v>41</v>
      </c>
      <c r="BC53" s="29" t="s">
        <v>41</v>
      </c>
      <c r="BD53" s="29" t="s">
        <v>41</v>
      </c>
      <c r="BE53" s="29" t="s">
        <v>41</v>
      </c>
      <c r="BF53" s="29" t="s">
        <v>41</v>
      </c>
      <c r="BG53" s="29" t="s">
        <v>41</v>
      </c>
      <c r="BH53" s="29" t="s">
        <v>41</v>
      </c>
      <c r="BI53" s="29" t="s">
        <v>41</v>
      </c>
      <c r="BJ53" s="29" t="s">
        <v>42</v>
      </c>
      <c r="BK53" s="29" t="s">
        <v>42</v>
      </c>
      <c r="BL53" s="29" t="s">
        <v>42</v>
      </c>
      <c r="BM53" s="29" t="s">
        <v>42</v>
      </c>
      <c r="BN53" s="29" t="s">
        <v>42</v>
      </c>
      <c r="BO53" s="29" t="s">
        <v>42</v>
      </c>
      <c r="BP53" s="29" t="s">
        <v>42</v>
      </c>
      <c r="BQ53" s="29" t="s">
        <v>42</v>
      </c>
      <c r="BR53" s="29" t="s">
        <v>42</v>
      </c>
      <c r="BS53" s="29" t="s">
        <v>42</v>
      </c>
    </row>
    <row r="54" spans="1:71" s="16" customFormat="1" ht="45.75" thickBot="1" x14ac:dyDescent="0.3">
      <c r="A54" s="21" t="s">
        <v>4</v>
      </c>
      <c r="B54" s="22" t="s">
        <v>17</v>
      </c>
      <c r="C54" s="22" t="s">
        <v>5</v>
      </c>
      <c r="D54" s="6" t="s">
        <v>0</v>
      </c>
      <c r="E54" s="22" t="s">
        <v>7</v>
      </c>
      <c r="H54" s="28" t="s">
        <v>4</v>
      </c>
      <c r="I54" s="28" t="s">
        <v>43</v>
      </c>
      <c r="J54" s="28" t="s">
        <v>44</v>
      </c>
      <c r="K54" s="28" t="s">
        <v>57</v>
      </c>
      <c r="L54" s="28" t="s">
        <v>50</v>
      </c>
      <c r="M54" s="28" t="s">
        <v>47</v>
      </c>
      <c r="N54" s="28" t="s">
        <v>48</v>
      </c>
      <c r="O54" s="28" t="s">
        <v>46</v>
      </c>
      <c r="P54" s="28" t="s">
        <v>51</v>
      </c>
      <c r="Q54" s="28" t="s">
        <v>49</v>
      </c>
      <c r="R54" s="28" t="s">
        <v>45</v>
      </c>
      <c r="S54" s="28" t="s">
        <v>43</v>
      </c>
      <c r="T54" s="28" t="s">
        <v>44</v>
      </c>
      <c r="U54" s="28" t="s">
        <v>57</v>
      </c>
      <c r="V54" s="28" t="s">
        <v>50</v>
      </c>
      <c r="W54" s="28" t="s">
        <v>47</v>
      </c>
      <c r="X54" s="28" t="s">
        <v>48</v>
      </c>
      <c r="Y54" s="28" t="s">
        <v>46</v>
      </c>
      <c r="Z54" s="28" t="s">
        <v>51</v>
      </c>
      <c r="AA54" s="28" t="s">
        <v>49</v>
      </c>
      <c r="AB54" s="28" t="s">
        <v>45</v>
      </c>
      <c r="AC54" s="28" t="s">
        <v>43</v>
      </c>
      <c r="AD54" s="28" t="s">
        <v>44</v>
      </c>
      <c r="AE54" s="28" t="s">
        <v>57</v>
      </c>
      <c r="AF54" s="28" t="s">
        <v>50</v>
      </c>
      <c r="AG54" s="28" t="s">
        <v>47</v>
      </c>
      <c r="AH54" s="28" t="s">
        <v>48</v>
      </c>
      <c r="AI54" s="28" t="s">
        <v>46</v>
      </c>
      <c r="AJ54" s="28" t="s">
        <v>51</v>
      </c>
      <c r="AK54" s="28" t="s">
        <v>49</v>
      </c>
      <c r="AL54" s="28" t="s">
        <v>45</v>
      </c>
      <c r="AM54" s="17"/>
      <c r="AN54" s="17"/>
      <c r="AO54" s="28" t="s">
        <v>4</v>
      </c>
      <c r="AP54" s="28" t="s">
        <v>43</v>
      </c>
      <c r="AQ54" s="28" t="s">
        <v>44</v>
      </c>
      <c r="AR54" s="28" t="s">
        <v>57</v>
      </c>
      <c r="AS54" s="28" t="s">
        <v>50</v>
      </c>
      <c r="AT54" s="28" t="s">
        <v>47</v>
      </c>
      <c r="AU54" s="28" t="s">
        <v>48</v>
      </c>
      <c r="AV54" s="28" t="s">
        <v>46</v>
      </c>
      <c r="AW54" s="28" t="s">
        <v>51</v>
      </c>
      <c r="AX54" s="28" t="s">
        <v>49</v>
      </c>
      <c r="AY54" s="28" t="s">
        <v>45</v>
      </c>
      <c r="AZ54" s="28" t="s">
        <v>43</v>
      </c>
      <c r="BA54" s="28" t="s">
        <v>44</v>
      </c>
      <c r="BB54" s="28" t="s">
        <v>57</v>
      </c>
      <c r="BC54" s="28" t="s">
        <v>50</v>
      </c>
      <c r="BD54" s="28" t="s">
        <v>47</v>
      </c>
      <c r="BE54" s="28" t="s">
        <v>48</v>
      </c>
      <c r="BF54" s="28" t="s">
        <v>46</v>
      </c>
      <c r="BG54" s="28" t="s">
        <v>51</v>
      </c>
      <c r="BH54" s="28" t="s">
        <v>49</v>
      </c>
      <c r="BI54" s="28" t="s">
        <v>45</v>
      </c>
      <c r="BJ54" s="28" t="s">
        <v>43</v>
      </c>
      <c r="BK54" s="28" t="s">
        <v>44</v>
      </c>
      <c r="BL54" s="28" t="s">
        <v>57</v>
      </c>
      <c r="BM54" s="28" t="s">
        <v>50</v>
      </c>
      <c r="BN54" s="28" t="s">
        <v>47</v>
      </c>
      <c r="BO54" s="28" t="s">
        <v>48</v>
      </c>
      <c r="BP54" s="28" t="s">
        <v>46</v>
      </c>
      <c r="BQ54" s="28" t="s">
        <v>51</v>
      </c>
      <c r="BR54" s="28" t="s">
        <v>49</v>
      </c>
      <c r="BS54" s="28" t="s">
        <v>45</v>
      </c>
    </row>
    <row r="55" spans="1:71" s="16" customFormat="1" x14ac:dyDescent="0.25">
      <c r="A55" s="23" t="s">
        <v>9</v>
      </c>
      <c r="B55" s="23">
        <f>IF($D$5="P",SUM(AZ37:BB37),SUM(AZ37:BI37))</f>
        <v>175.61999999999998</v>
      </c>
      <c r="C55" s="23">
        <f>IF($D$5="P",SUM(AP37:AR37),SUM(AP37:AY37))</f>
        <v>902.91999999999985</v>
      </c>
      <c r="D55" s="23">
        <f>IF($D$5="P",$B$8*SUM(AP37:AR37)+$B$9*SUM(AP55:AR55),$B$8*SUM(AP37:AY37)+$B$9*SUM(AP55:AY55))</f>
        <v>442.83799999999991</v>
      </c>
      <c r="E55" s="23">
        <f t="shared" ref="E55:E68" si="9">D55*$B$5</f>
        <v>27597.664159999993</v>
      </c>
      <c r="H55" s="27" t="s">
        <v>9</v>
      </c>
      <c r="I55" s="27">
        <f>'Stage 2_SMFL'!I55</f>
        <v>59.51</v>
      </c>
      <c r="J55" s="27">
        <f>'Stage 2_SMFL'!J55</f>
        <v>186.15</v>
      </c>
      <c r="K55" s="27">
        <f>'Stage 2_SMFL'!K55</f>
        <v>0</v>
      </c>
      <c r="L55" s="27">
        <f>'Stage 2_SMFL'!L55</f>
        <v>0</v>
      </c>
      <c r="M55" s="27">
        <f>'Stage 2_SMFL'!M55</f>
        <v>0</v>
      </c>
      <c r="N55" s="27">
        <f>'Stage 2_SMFL'!N55</f>
        <v>0</v>
      </c>
      <c r="O55" s="27">
        <f>'Stage 2_SMFL'!O55</f>
        <v>0</v>
      </c>
      <c r="P55" s="27">
        <f>'Stage 2_SMFL'!P55</f>
        <v>0</v>
      </c>
      <c r="Q55" s="27">
        <f>'Stage 2_SMFL'!Q55</f>
        <v>0</v>
      </c>
      <c r="R55" s="27">
        <f>'Stage 2_SMFL'!R55</f>
        <v>0</v>
      </c>
      <c r="S55" s="27">
        <f>'Stage 2_SMFL'!S55</f>
        <v>23.55</v>
      </c>
      <c r="T55" s="27">
        <f>'Stage 2_SMFL'!T55</f>
        <v>49.67</v>
      </c>
      <c r="U55" s="27">
        <f>'Stage 2_SMFL'!U55</f>
        <v>0</v>
      </c>
      <c r="V55" s="27">
        <f>'Stage 2_SMFL'!V55</f>
        <v>0</v>
      </c>
      <c r="W55" s="27">
        <f>'Stage 2_SMFL'!W55</f>
        <v>0</v>
      </c>
      <c r="X55" s="27">
        <f>'Stage 2_SMFL'!X55</f>
        <v>0</v>
      </c>
      <c r="Y55" s="27">
        <f>'Stage 2_SMFL'!Y55</f>
        <v>0</v>
      </c>
      <c r="Z55" s="27">
        <f>'Stage 2_SMFL'!Z55</f>
        <v>0</v>
      </c>
      <c r="AA55" s="27">
        <f>'Stage 2_SMFL'!AA55</f>
        <v>0</v>
      </c>
      <c r="AB55" s="27">
        <f>'Stage 2_SMFL'!AB55</f>
        <v>0</v>
      </c>
      <c r="AC55" s="27">
        <f>'Stage 2_SMFL'!AC55</f>
        <v>3</v>
      </c>
      <c r="AD55" s="27">
        <f>'Stage 2_SMFL'!AD55</f>
        <v>7</v>
      </c>
      <c r="AE55" s="27">
        <f>'Stage 2_SMFL'!AE55</f>
        <v>0</v>
      </c>
      <c r="AF55" s="27">
        <f>'Stage 2_SMFL'!AF55</f>
        <v>0</v>
      </c>
      <c r="AG55" s="27">
        <f>'Stage 2_SMFL'!AG55</f>
        <v>0</v>
      </c>
      <c r="AH55" s="27">
        <f>'Stage 2_SMFL'!AH55</f>
        <v>0</v>
      </c>
      <c r="AI55" s="27">
        <f>'Stage 2_SMFL'!AI55</f>
        <v>0</v>
      </c>
      <c r="AJ55" s="27">
        <f>'Stage 2_SMFL'!AJ55</f>
        <v>0</v>
      </c>
      <c r="AK55" s="27">
        <f>'Stage 2_SMFL'!AK55</f>
        <v>0</v>
      </c>
      <c r="AL55" s="27">
        <f>'Stage 2_SMFL'!AL55</f>
        <v>0</v>
      </c>
      <c r="AM55" s="17"/>
      <c r="AN55" s="17"/>
      <c r="AO55" s="27" t="s">
        <v>9</v>
      </c>
      <c r="AP55" s="27">
        <f>'Stage 2_SMFL'!AP55</f>
        <v>59.51</v>
      </c>
      <c r="AQ55" s="27">
        <f>'Stage 2_SMFL'!AQ55</f>
        <v>186.15</v>
      </c>
      <c r="AR55" s="27">
        <f>'Stage 2_SMFL'!AR55</f>
        <v>0</v>
      </c>
      <c r="AS55" s="27">
        <f>'Stage 2_SMFL'!AS55</f>
        <v>0</v>
      </c>
      <c r="AT55" s="27">
        <f>'Stage 2_SMFL'!AT55</f>
        <v>0</v>
      </c>
      <c r="AU55" s="27">
        <f>'Stage 2_SMFL'!AU55</f>
        <v>0</v>
      </c>
      <c r="AV55" s="27">
        <f>'Stage 2_SMFL'!AV55</f>
        <v>0</v>
      </c>
      <c r="AW55" s="27">
        <f>'Stage 2_SMFL'!AW55</f>
        <v>0</v>
      </c>
      <c r="AX55" s="27">
        <f>'Stage 2_SMFL'!AX55</f>
        <v>0</v>
      </c>
      <c r="AY55" s="27">
        <f>'Stage 2_SMFL'!AY55</f>
        <v>0</v>
      </c>
      <c r="AZ55" s="27">
        <f>'Stage 2_SMFL'!AZ55</f>
        <v>23.55</v>
      </c>
      <c r="BA55" s="27">
        <f>'Stage 2_SMFL'!BA55</f>
        <v>49.67</v>
      </c>
      <c r="BB55" s="27">
        <f>'Stage 2_SMFL'!BB55</f>
        <v>0</v>
      </c>
      <c r="BC55" s="27">
        <f>'Stage 2_SMFL'!BC55</f>
        <v>0</v>
      </c>
      <c r="BD55" s="27">
        <f>'Stage 2_SMFL'!BD55</f>
        <v>0</v>
      </c>
      <c r="BE55" s="27">
        <f>'Stage 2_SMFL'!BE55</f>
        <v>0</v>
      </c>
      <c r="BF55" s="27">
        <f>'Stage 2_SMFL'!BF55</f>
        <v>0</v>
      </c>
      <c r="BG55" s="27">
        <f>'Stage 2_SMFL'!BG55</f>
        <v>0</v>
      </c>
      <c r="BH55" s="27">
        <f>'Stage 2_SMFL'!BH55</f>
        <v>0</v>
      </c>
      <c r="BI55" s="27">
        <f>'Stage 2_SMFL'!BI55</f>
        <v>0</v>
      </c>
      <c r="BJ55" s="27">
        <f>'Stage 2_SMFL'!BJ55</f>
        <v>3</v>
      </c>
      <c r="BK55" s="27">
        <f>'Stage 2_SMFL'!BK55</f>
        <v>7</v>
      </c>
      <c r="BL55" s="27">
        <f>'Stage 2_SMFL'!BL55</f>
        <v>0</v>
      </c>
      <c r="BM55" s="27">
        <f>'Stage 2_SMFL'!BM55</f>
        <v>0</v>
      </c>
      <c r="BN55" s="27">
        <f>'Stage 2_SMFL'!BN55</f>
        <v>0</v>
      </c>
      <c r="BO55" s="27">
        <f>'Stage 2_SMFL'!BO55</f>
        <v>0</v>
      </c>
      <c r="BP55" s="27">
        <f>'Stage 2_SMFL'!BP55</f>
        <v>0</v>
      </c>
      <c r="BQ55" s="27">
        <f>'Stage 2_SMFL'!BQ55</f>
        <v>0</v>
      </c>
      <c r="BR55" s="27">
        <f>'Stage 2_SMFL'!BR55</f>
        <v>0</v>
      </c>
      <c r="BS55" s="27">
        <f>'Stage 2_SMFL'!BS55</f>
        <v>0</v>
      </c>
    </row>
    <row r="56" spans="1:71" s="16" customFormat="1" x14ac:dyDescent="0.25">
      <c r="A56" s="23" t="s">
        <v>10</v>
      </c>
      <c r="B56" s="23">
        <f t="shared" ref="B56:B68" si="10">IF($D$5="P",SUM(AZ38:BB38),SUM(AZ38:BI38))</f>
        <v>207.1</v>
      </c>
      <c r="C56" s="23">
        <f t="shared" ref="C56:C68" si="11">IF($D$5="P",SUM(AP38:AR38),SUM(AP38:AY38))</f>
        <v>985.37</v>
      </c>
      <c r="D56" s="23">
        <f t="shared" ref="D56:D68" si="12">IF($D$5="P",$B$8*SUM(AP38:AR38)+$B$9*SUM(AP56:AR56),$B$8*SUM(AP38:AY38)+$B$9*SUM(AP56:AY56))</f>
        <v>519.52700000000004</v>
      </c>
      <c r="E56" s="23">
        <f t="shared" si="9"/>
        <v>32376.922640000004</v>
      </c>
      <c r="H56" s="29" t="s">
        <v>10</v>
      </c>
      <c r="I56" s="27">
        <f>'Stage 2_SMFL'!I56</f>
        <v>287.73</v>
      </c>
      <c r="J56" s="27">
        <f>'Stage 2_SMFL'!J56</f>
        <v>32.15</v>
      </c>
      <c r="K56" s="27">
        <f>'Stage 2_SMFL'!K56</f>
        <v>0</v>
      </c>
      <c r="L56" s="27">
        <f>'Stage 2_SMFL'!L56</f>
        <v>0</v>
      </c>
      <c r="M56" s="27">
        <f>'Stage 2_SMFL'!M56</f>
        <v>0</v>
      </c>
      <c r="N56" s="27">
        <f>'Stage 2_SMFL'!N56</f>
        <v>0</v>
      </c>
      <c r="O56" s="27">
        <f>'Stage 2_SMFL'!O56</f>
        <v>0</v>
      </c>
      <c r="P56" s="27">
        <f>'Stage 2_SMFL'!P56</f>
        <v>0</v>
      </c>
      <c r="Q56" s="27">
        <f>'Stage 2_SMFL'!Q56</f>
        <v>0</v>
      </c>
      <c r="R56" s="27">
        <f>'Stage 2_SMFL'!R56</f>
        <v>0</v>
      </c>
      <c r="S56" s="27">
        <f>'Stage 2_SMFL'!S56</f>
        <v>77.98</v>
      </c>
      <c r="T56" s="27">
        <f>'Stage 2_SMFL'!T56</f>
        <v>21.11</v>
      </c>
      <c r="U56" s="27">
        <f>'Stage 2_SMFL'!U56</f>
        <v>0</v>
      </c>
      <c r="V56" s="27">
        <f>'Stage 2_SMFL'!V56</f>
        <v>0</v>
      </c>
      <c r="W56" s="27">
        <f>'Stage 2_SMFL'!W56</f>
        <v>0</v>
      </c>
      <c r="X56" s="27">
        <f>'Stage 2_SMFL'!X56</f>
        <v>0</v>
      </c>
      <c r="Y56" s="27">
        <f>'Stage 2_SMFL'!Y56</f>
        <v>0</v>
      </c>
      <c r="Z56" s="27">
        <f>'Stage 2_SMFL'!Z56</f>
        <v>0</v>
      </c>
      <c r="AA56" s="27">
        <f>'Stage 2_SMFL'!AA56</f>
        <v>0</v>
      </c>
      <c r="AB56" s="27">
        <f>'Stage 2_SMFL'!AB56</f>
        <v>0</v>
      </c>
      <c r="AC56" s="27">
        <f>'Stage 2_SMFL'!AC56</f>
        <v>5</v>
      </c>
      <c r="AD56" s="27">
        <f>'Stage 2_SMFL'!AD56</f>
        <v>3</v>
      </c>
      <c r="AE56" s="27">
        <f>'Stage 2_SMFL'!AE56</f>
        <v>0</v>
      </c>
      <c r="AF56" s="27">
        <f>'Stage 2_SMFL'!AF56</f>
        <v>0</v>
      </c>
      <c r="AG56" s="27">
        <f>'Stage 2_SMFL'!AG56</f>
        <v>0</v>
      </c>
      <c r="AH56" s="27">
        <f>'Stage 2_SMFL'!AH56</f>
        <v>0</v>
      </c>
      <c r="AI56" s="27">
        <f>'Stage 2_SMFL'!AI56</f>
        <v>0</v>
      </c>
      <c r="AJ56" s="27">
        <f>'Stage 2_SMFL'!AJ56</f>
        <v>0</v>
      </c>
      <c r="AK56" s="27">
        <f>'Stage 2_SMFL'!AK56</f>
        <v>0</v>
      </c>
      <c r="AL56" s="27">
        <f>'Stage 2_SMFL'!AL56</f>
        <v>0</v>
      </c>
      <c r="AM56" s="17"/>
      <c r="AN56" s="17"/>
      <c r="AO56" s="29" t="s">
        <v>10</v>
      </c>
      <c r="AP56" s="27">
        <f>'Stage 2_SMFL'!AP56</f>
        <v>287.73</v>
      </c>
      <c r="AQ56" s="27">
        <f>'Stage 2_SMFL'!AQ56</f>
        <v>32.15</v>
      </c>
      <c r="AR56" s="27">
        <f>'Stage 2_SMFL'!AR56</f>
        <v>0</v>
      </c>
      <c r="AS56" s="27">
        <f>'Stage 2_SMFL'!AS56</f>
        <v>0</v>
      </c>
      <c r="AT56" s="27">
        <f>'Stage 2_SMFL'!AT56</f>
        <v>0</v>
      </c>
      <c r="AU56" s="27">
        <f>'Stage 2_SMFL'!AU56</f>
        <v>0</v>
      </c>
      <c r="AV56" s="27">
        <f>'Stage 2_SMFL'!AV56</f>
        <v>0</v>
      </c>
      <c r="AW56" s="27">
        <f>'Stage 2_SMFL'!AW56</f>
        <v>0</v>
      </c>
      <c r="AX56" s="27">
        <f>'Stage 2_SMFL'!AX56</f>
        <v>0</v>
      </c>
      <c r="AY56" s="27">
        <f>'Stage 2_SMFL'!AY56</f>
        <v>0</v>
      </c>
      <c r="AZ56" s="27">
        <f>'Stage 2_SMFL'!AZ56</f>
        <v>77.98</v>
      </c>
      <c r="BA56" s="27">
        <f>'Stage 2_SMFL'!BA56</f>
        <v>21.11</v>
      </c>
      <c r="BB56" s="27">
        <f>'Stage 2_SMFL'!BB56</f>
        <v>0</v>
      </c>
      <c r="BC56" s="27">
        <f>'Stage 2_SMFL'!BC56</f>
        <v>0</v>
      </c>
      <c r="BD56" s="27">
        <f>'Stage 2_SMFL'!BD56</f>
        <v>0</v>
      </c>
      <c r="BE56" s="27">
        <f>'Stage 2_SMFL'!BE56</f>
        <v>0</v>
      </c>
      <c r="BF56" s="27">
        <f>'Stage 2_SMFL'!BF56</f>
        <v>0</v>
      </c>
      <c r="BG56" s="27">
        <f>'Stage 2_SMFL'!BG56</f>
        <v>0</v>
      </c>
      <c r="BH56" s="27">
        <f>'Stage 2_SMFL'!BH56</f>
        <v>0</v>
      </c>
      <c r="BI56" s="27">
        <f>'Stage 2_SMFL'!BI56</f>
        <v>0</v>
      </c>
      <c r="BJ56" s="27">
        <f>'Stage 2_SMFL'!BJ56</f>
        <v>5</v>
      </c>
      <c r="BK56" s="27">
        <f>'Stage 2_SMFL'!BK56</f>
        <v>3</v>
      </c>
      <c r="BL56" s="27">
        <f>'Stage 2_SMFL'!BL56</f>
        <v>0</v>
      </c>
      <c r="BM56" s="27">
        <f>'Stage 2_SMFL'!BM56</f>
        <v>0</v>
      </c>
      <c r="BN56" s="27">
        <f>'Stage 2_SMFL'!BN56</f>
        <v>0</v>
      </c>
      <c r="BO56" s="27">
        <f>'Stage 2_SMFL'!BO56</f>
        <v>0</v>
      </c>
      <c r="BP56" s="27">
        <f>'Stage 2_SMFL'!BP56</f>
        <v>0</v>
      </c>
      <c r="BQ56" s="27">
        <f>'Stage 2_SMFL'!BQ56</f>
        <v>0</v>
      </c>
      <c r="BR56" s="27">
        <f>'Stage 2_SMFL'!BR56</f>
        <v>0</v>
      </c>
      <c r="BS56" s="27">
        <f>'Stage 2_SMFL'!BS56</f>
        <v>0</v>
      </c>
    </row>
    <row r="57" spans="1:71" s="16" customFormat="1" x14ac:dyDescent="0.25">
      <c r="A57" s="23" t="s">
        <v>11</v>
      </c>
      <c r="B57" s="23">
        <f t="shared" si="10"/>
        <v>237.82</v>
      </c>
      <c r="C57" s="23">
        <f t="shared" si="11"/>
        <v>1149.9299999999998</v>
      </c>
      <c r="D57" s="23">
        <f t="shared" si="12"/>
        <v>620.31700000000001</v>
      </c>
      <c r="E57" s="23">
        <f t="shared" si="9"/>
        <v>38658.155440000002</v>
      </c>
      <c r="H57" s="29" t="s">
        <v>11</v>
      </c>
      <c r="I57" s="27">
        <f>'Stage 2_SMFL'!I57</f>
        <v>0</v>
      </c>
      <c r="J57" s="27">
        <f>'Stage 2_SMFL'!J57</f>
        <v>0</v>
      </c>
      <c r="K57" s="27">
        <f>'Stage 2_SMFL'!K57</f>
        <v>0</v>
      </c>
      <c r="L57" s="27">
        <f>'Stage 2_SMFL'!L57</f>
        <v>0</v>
      </c>
      <c r="M57" s="27">
        <f>'Stage 2_SMFL'!M57</f>
        <v>0</v>
      </c>
      <c r="N57" s="27">
        <f>'Stage 2_SMFL'!N57</f>
        <v>0</v>
      </c>
      <c r="O57" s="27">
        <f>'Stage 2_SMFL'!O57</f>
        <v>0</v>
      </c>
      <c r="P57" s="27">
        <f>'Stage 2_SMFL'!P57</f>
        <v>0</v>
      </c>
      <c r="Q57" s="27">
        <f>'Stage 2_SMFL'!Q57</f>
        <v>0</v>
      </c>
      <c r="R57" s="27">
        <f>'Stage 2_SMFL'!R57</f>
        <v>0</v>
      </c>
      <c r="S57" s="27">
        <f>'Stage 2_SMFL'!S57</f>
        <v>0</v>
      </c>
      <c r="T57" s="27">
        <f>'Stage 2_SMFL'!T57</f>
        <v>0</v>
      </c>
      <c r="U57" s="27">
        <f>'Stage 2_SMFL'!U57</f>
        <v>0</v>
      </c>
      <c r="V57" s="27">
        <f>'Stage 2_SMFL'!V57</f>
        <v>0</v>
      </c>
      <c r="W57" s="27">
        <f>'Stage 2_SMFL'!W57</f>
        <v>0</v>
      </c>
      <c r="X57" s="27">
        <f>'Stage 2_SMFL'!X57</f>
        <v>0</v>
      </c>
      <c r="Y57" s="27">
        <f>'Stage 2_SMFL'!Y57</f>
        <v>0</v>
      </c>
      <c r="Z57" s="27">
        <f>'Stage 2_SMFL'!Z57</f>
        <v>0</v>
      </c>
      <c r="AA57" s="27">
        <f>'Stage 2_SMFL'!AA57</f>
        <v>0</v>
      </c>
      <c r="AB57" s="27">
        <f>'Stage 2_SMFL'!AB57</f>
        <v>0</v>
      </c>
      <c r="AC57" s="27">
        <f>'Stage 2_SMFL'!AC57</f>
        <v>0</v>
      </c>
      <c r="AD57" s="27">
        <f>'Stage 2_SMFL'!AD57</f>
        <v>0</v>
      </c>
      <c r="AE57" s="27">
        <f>'Stage 2_SMFL'!AE57</f>
        <v>0</v>
      </c>
      <c r="AF57" s="27">
        <f>'Stage 2_SMFL'!AF57</f>
        <v>0</v>
      </c>
      <c r="AG57" s="27">
        <f>'Stage 2_SMFL'!AG57</f>
        <v>0</v>
      </c>
      <c r="AH57" s="27">
        <f>'Stage 2_SMFL'!AH57</f>
        <v>0</v>
      </c>
      <c r="AI57" s="27">
        <f>'Stage 2_SMFL'!AI57</f>
        <v>0</v>
      </c>
      <c r="AJ57" s="27">
        <f>'Stage 2_SMFL'!AJ57</f>
        <v>0</v>
      </c>
      <c r="AK57" s="27">
        <f>'Stage 2_SMFL'!AK57</f>
        <v>0</v>
      </c>
      <c r="AL57" s="27">
        <f>'Stage 2_SMFL'!AL57</f>
        <v>0</v>
      </c>
      <c r="AM57" s="17"/>
      <c r="AN57" s="17"/>
      <c r="AO57" s="29" t="s">
        <v>11</v>
      </c>
      <c r="AP57" s="27">
        <f>'Stage 2_SMFL'!AP57</f>
        <v>324.42</v>
      </c>
      <c r="AQ57" s="27">
        <f>'Stage 2_SMFL'!AQ57</f>
        <v>68.92</v>
      </c>
      <c r="AR57" s="27">
        <f>'Stage 2_SMFL'!AR57</f>
        <v>0</v>
      </c>
      <c r="AS57" s="27">
        <f>'Stage 2_SMFL'!AS57</f>
        <v>0</v>
      </c>
      <c r="AT57" s="27">
        <f>'Stage 2_SMFL'!AT57</f>
        <v>0</v>
      </c>
      <c r="AU57" s="27">
        <f>'Stage 2_SMFL'!AU57</f>
        <v>0</v>
      </c>
      <c r="AV57" s="27">
        <f>'Stage 2_SMFL'!AV57</f>
        <v>0</v>
      </c>
      <c r="AW57" s="27">
        <f>'Stage 2_SMFL'!AW57</f>
        <v>0</v>
      </c>
      <c r="AX57" s="27">
        <f>'Stage 2_SMFL'!AX57</f>
        <v>0</v>
      </c>
      <c r="AY57" s="27">
        <f>'Stage 2_SMFL'!AY57</f>
        <v>0</v>
      </c>
      <c r="AZ57" s="27">
        <f>'Stage 2_SMFL'!AZ57</f>
        <v>80.44</v>
      </c>
      <c r="BA57" s="27">
        <f>'Stage 2_SMFL'!BA57</f>
        <v>31</v>
      </c>
      <c r="BB57" s="27">
        <f>'Stage 2_SMFL'!BB57</f>
        <v>0</v>
      </c>
      <c r="BC57" s="27">
        <f>'Stage 2_SMFL'!BC57</f>
        <v>0</v>
      </c>
      <c r="BD57" s="27">
        <f>'Stage 2_SMFL'!BD57</f>
        <v>0</v>
      </c>
      <c r="BE57" s="27">
        <f>'Stage 2_SMFL'!BE57</f>
        <v>0</v>
      </c>
      <c r="BF57" s="27">
        <f>'Stage 2_SMFL'!BF57</f>
        <v>0</v>
      </c>
      <c r="BG57" s="27">
        <f>'Stage 2_SMFL'!BG57</f>
        <v>0</v>
      </c>
      <c r="BH57" s="27">
        <f>'Stage 2_SMFL'!BH57</f>
        <v>0</v>
      </c>
      <c r="BI57" s="27">
        <f>'Stage 2_SMFL'!BI57</f>
        <v>0</v>
      </c>
      <c r="BJ57" s="27">
        <f>'Stage 2_SMFL'!BJ57</f>
        <v>6</v>
      </c>
      <c r="BK57" s="27">
        <f>'Stage 2_SMFL'!BK57</f>
        <v>4</v>
      </c>
      <c r="BL57" s="27">
        <f>'Stage 2_SMFL'!BL57</f>
        <v>0</v>
      </c>
      <c r="BM57" s="27">
        <f>'Stage 2_SMFL'!BM57</f>
        <v>0</v>
      </c>
      <c r="BN57" s="27">
        <f>'Stage 2_SMFL'!BN57</f>
        <v>0</v>
      </c>
      <c r="BO57" s="27">
        <f>'Stage 2_SMFL'!BO57</f>
        <v>0</v>
      </c>
      <c r="BP57" s="27">
        <f>'Stage 2_SMFL'!BP57</f>
        <v>0</v>
      </c>
      <c r="BQ57" s="27">
        <f>'Stage 2_SMFL'!BQ57</f>
        <v>0</v>
      </c>
      <c r="BR57" s="27">
        <f>'Stage 2_SMFL'!BR57</f>
        <v>0</v>
      </c>
      <c r="BS57" s="27">
        <f>'Stage 2_SMFL'!BS57</f>
        <v>0</v>
      </c>
    </row>
    <row r="58" spans="1:71" s="16" customFormat="1" x14ac:dyDescent="0.25">
      <c r="A58" s="23" t="s">
        <v>12</v>
      </c>
      <c r="B58" s="23">
        <f t="shared" si="10"/>
        <v>17.940000000000001</v>
      </c>
      <c r="C58" s="23">
        <f t="shared" si="11"/>
        <v>17.940000000000001</v>
      </c>
      <c r="D58" s="23">
        <f t="shared" si="12"/>
        <v>5.3820000000000006</v>
      </c>
      <c r="E58" s="23">
        <f t="shared" si="9"/>
        <v>335.40624000000003</v>
      </c>
      <c r="F58" s="82"/>
      <c r="G58" s="82"/>
      <c r="H58" s="29" t="s">
        <v>12</v>
      </c>
      <c r="I58" s="29">
        <v>0</v>
      </c>
      <c r="J58" s="29">
        <v>0</v>
      </c>
      <c r="K58" s="29">
        <v>0</v>
      </c>
      <c r="L58" s="29">
        <v>0</v>
      </c>
      <c r="M58" s="29">
        <v>0</v>
      </c>
      <c r="N58" s="29">
        <v>0</v>
      </c>
      <c r="O58" s="29">
        <v>0</v>
      </c>
      <c r="P58" s="29">
        <v>0</v>
      </c>
      <c r="Q58" s="29">
        <v>0</v>
      </c>
      <c r="R58" s="29">
        <v>0</v>
      </c>
      <c r="S58" s="29">
        <v>0</v>
      </c>
      <c r="T58" s="29">
        <v>0</v>
      </c>
      <c r="U58" s="29">
        <v>0</v>
      </c>
      <c r="V58" s="29">
        <v>0</v>
      </c>
      <c r="W58" s="29">
        <v>0</v>
      </c>
      <c r="X58" s="29">
        <v>0</v>
      </c>
      <c r="Y58" s="29">
        <v>0</v>
      </c>
      <c r="Z58" s="29">
        <v>0</v>
      </c>
      <c r="AA58" s="29">
        <v>0</v>
      </c>
      <c r="AB58" s="29">
        <v>0</v>
      </c>
      <c r="AC58" s="29">
        <v>0</v>
      </c>
      <c r="AD58" s="29">
        <v>0</v>
      </c>
      <c r="AE58" s="29">
        <v>0</v>
      </c>
      <c r="AF58" s="29">
        <v>0</v>
      </c>
      <c r="AG58" s="29">
        <v>0</v>
      </c>
      <c r="AH58" s="29">
        <v>0</v>
      </c>
      <c r="AI58" s="29">
        <v>0</v>
      </c>
      <c r="AJ58" s="29">
        <v>0</v>
      </c>
      <c r="AK58" s="29">
        <v>0</v>
      </c>
      <c r="AL58" s="29">
        <v>0</v>
      </c>
      <c r="AM58" s="17"/>
      <c r="AN58" s="17"/>
      <c r="AO58" s="29" t="s">
        <v>12</v>
      </c>
      <c r="AP58" s="29">
        <v>0</v>
      </c>
      <c r="AQ58" s="29">
        <v>0</v>
      </c>
      <c r="AR58" s="29">
        <v>0</v>
      </c>
      <c r="AS58" s="29">
        <v>0</v>
      </c>
      <c r="AT58" s="29">
        <v>0</v>
      </c>
      <c r="AU58" s="29">
        <v>0</v>
      </c>
      <c r="AV58" s="29">
        <v>0</v>
      </c>
      <c r="AW58" s="29">
        <v>0</v>
      </c>
      <c r="AX58" s="29">
        <v>0</v>
      </c>
      <c r="AY58" s="29">
        <v>0</v>
      </c>
      <c r="AZ58" s="29">
        <v>0</v>
      </c>
      <c r="BA58" s="29">
        <v>0</v>
      </c>
      <c r="BB58" s="29">
        <v>0</v>
      </c>
      <c r="BC58" s="29">
        <v>0</v>
      </c>
      <c r="BD58" s="29">
        <v>0</v>
      </c>
      <c r="BE58" s="29">
        <v>0</v>
      </c>
      <c r="BF58" s="29">
        <v>0</v>
      </c>
      <c r="BG58" s="29">
        <v>0</v>
      </c>
      <c r="BH58" s="29">
        <v>0</v>
      </c>
      <c r="BI58" s="29">
        <v>0</v>
      </c>
      <c r="BJ58" s="29">
        <v>0</v>
      </c>
      <c r="BK58" s="29">
        <v>0</v>
      </c>
      <c r="BL58" s="29">
        <v>0</v>
      </c>
      <c r="BM58" s="29">
        <v>0</v>
      </c>
      <c r="BN58" s="29">
        <v>0</v>
      </c>
      <c r="BO58" s="29">
        <v>0</v>
      </c>
      <c r="BP58" s="29">
        <v>0</v>
      </c>
      <c r="BQ58" s="29">
        <v>0</v>
      </c>
      <c r="BR58" s="29">
        <v>0</v>
      </c>
      <c r="BS58" s="29">
        <v>0</v>
      </c>
    </row>
    <row r="59" spans="1:71" s="16" customFormat="1" x14ac:dyDescent="0.25">
      <c r="A59" s="23" t="s">
        <v>13</v>
      </c>
      <c r="B59" s="23">
        <f t="shared" si="10"/>
        <v>24.48</v>
      </c>
      <c r="C59" s="23">
        <f t="shared" si="11"/>
        <v>24.48</v>
      </c>
      <c r="D59" s="23">
        <f t="shared" si="12"/>
        <v>7.3439999999999994</v>
      </c>
      <c r="E59" s="23">
        <f t="shared" si="9"/>
        <v>457.67807999999997</v>
      </c>
      <c r="F59" s="82"/>
      <c r="G59" s="82"/>
      <c r="H59" s="29" t="s">
        <v>13</v>
      </c>
      <c r="I59" s="29">
        <v>0</v>
      </c>
      <c r="J59" s="29">
        <v>0</v>
      </c>
      <c r="K59" s="29">
        <v>0</v>
      </c>
      <c r="L59" s="29">
        <v>0</v>
      </c>
      <c r="M59" s="29">
        <v>0</v>
      </c>
      <c r="N59" s="29">
        <v>0</v>
      </c>
      <c r="O59" s="29">
        <v>0</v>
      </c>
      <c r="P59" s="29">
        <v>0</v>
      </c>
      <c r="Q59" s="29">
        <v>0</v>
      </c>
      <c r="R59" s="29">
        <v>0</v>
      </c>
      <c r="S59" s="29">
        <v>0</v>
      </c>
      <c r="T59" s="29">
        <v>0</v>
      </c>
      <c r="U59" s="29">
        <v>0</v>
      </c>
      <c r="V59" s="29">
        <v>0</v>
      </c>
      <c r="W59" s="29">
        <v>0</v>
      </c>
      <c r="X59" s="29">
        <v>0</v>
      </c>
      <c r="Y59" s="29">
        <v>0</v>
      </c>
      <c r="Z59" s="29">
        <v>0</v>
      </c>
      <c r="AA59" s="29">
        <v>0</v>
      </c>
      <c r="AB59" s="29">
        <v>0</v>
      </c>
      <c r="AC59" s="29">
        <v>0</v>
      </c>
      <c r="AD59" s="29">
        <v>0</v>
      </c>
      <c r="AE59" s="29">
        <v>0</v>
      </c>
      <c r="AF59" s="29">
        <v>0</v>
      </c>
      <c r="AG59" s="29">
        <v>0</v>
      </c>
      <c r="AH59" s="29">
        <v>0</v>
      </c>
      <c r="AI59" s="29">
        <v>0</v>
      </c>
      <c r="AJ59" s="29">
        <v>0</v>
      </c>
      <c r="AK59" s="29">
        <v>0</v>
      </c>
      <c r="AL59" s="29">
        <v>0</v>
      </c>
      <c r="AM59" s="17"/>
      <c r="AN59" s="17"/>
      <c r="AO59" s="29" t="s">
        <v>13</v>
      </c>
      <c r="AP59" s="29">
        <v>0</v>
      </c>
      <c r="AQ59" s="29">
        <v>0</v>
      </c>
      <c r="AR59" s="29">
        <v>0</v>
      </c>
      <c r="AS59" s="29">
        <v>0</v>
      </c>
      <c r="AT59" s="29">
        <v>0</v>
      </c>
      <c r="AU59" s="29">
        <v>0</v>
      </c>
      <c r="AV59" s="29">
        <v>0</v>
      </c>
      <c r="AW59" s="29">
        <v>0</v>
      </c>
      <c r="AX59" s="29">
        <v>0</v>
      </c>
      <c r="AY59" s="29">
        <v>0</v>
      </c>
      <c r="AZ59" s="29">
        <v>0</v>
      </c>
      <c r="BA59" s="29">
        <v>0</v>
      </c>
      <c r="BB59" s="29">
        <v>0</v>
      </c>
      <c r="BC59" s="29">
        <v>0</v>
      </c>
      <c r="BD59" s="29">
        <v>0</v>
      </c>
      <c r="BE59" s="29">
        <v>0</v>
      </c>
      <c r="BF59" s="29">
        <v>0</v>
      </c>
      <c r="BG59" s="29">
        <v>0</v>
      </c>
      <c r="BH59" s="29">
        <v>0</v>
      </c>
      <c r="BI59" s="29">
        <v>0</v>
      </c>
      <c r="BJ59" s="29">
        <v>0</v>
      </c>
      <c r="BK59" s="29">
        <v>0</v>
      </c>
      <c r="BL59" s="29">
        <v>0</v>
      </c>
      <c r="BM59" s="29">
        <v>0</v>
      </c>
      <c r="BN59" s="29">
        <v>0</v>
      </c>
      <c r="BO59" s="29">
        <v>0</v>
      </c>
      <c r="BP59" s="29">
        <v>0</v>
      </c>
      <c r="BQ59" s="29">
        <v>0</v>
      </c>
      <c r="BR59" s="29">
        <v>0</v>
      </c>
      <c r="BS59" s="29">
        <v>0</v>
      </c>
    </row>
    <row r="60" spans="1:71" s="16" customFormat="1" x14ac:dyDescent="0.25">
      <c r="A60" s="23" t="s">
        <v>52</v>
      </c>
      <c r="B60" s="23">
        <f t="shared" si="10"/>
        <v>48.230000000000004</v>
      </c>
      <c r="C60" s="23">
        <f t="shared" si="11"/>
        <v>52</v>
      </c>
      <c r="D60" s="23">
        <f t="shared" si="12"/>
        <v>15.6</v>
      </c>
      <c r="E60" s="23">
        <f t="shared" si="9"/>
        <v>972.19200000000001</v>
      </c>
      <c r="F60" s="82"/>
      <c r="G60" s="82"/>
      <c r="H60" s="29" t="s">
        <v>52</v>
      </c>
      <c r="I60" s="29">
        <v>0</v>
      </c>
      <c r="J60" s="29">
        <v>0</v>
      </c>
      <c r="K60" s="29">
        <v>0</v>
      </c>
      <c r="L60" s="29">
        <v>0</v>
      </c>
      <c r="M60" s="29">
        <v>0</v>
      </c>
      <c r="N60" s="29">
        <v>0</v>
      </c>
      <c r="O60" s="29">
        <v>0</v>
      </c>
      <c r="P60" s="29">
        <v>0</v>
      </c>
      <c r="Q60" s="29">
        <v>0</v>
      </c>
      <c r="R60" s="29">
        <v>0</v>
      </c>
      <c r="S60" s="29">
        <v>0</v>
      </c>
      <c r="T60" s="29">
        <v>0</v>
      </c>
      <c r="U60" s="29">
        <v>0</v>
      </c>
      <c r="V60" s="29">
        <v>0</v>
      </c>
      <c r="W60" s="29">
        <v>0</v>
      </c>
      <c r="X60" s="29">
        <v>0</v>
      </c>
      <c r="Y60" s="29">
        <v>0</v>
      </c>
      <c r="Z60" s="29">
        <v>0</v>
      </c>
      <c r="AA60" s="29">
        <v>0</v>
      </c>
      <c r="AB60" s="29">
        <v>0</v>
      </c>
      <c r="AC60" s="29">
        <v>0</v>
      </c>
      <c r="AD60" s="29">
        <v>0</v>
      </c>
      <c r="AE60" s="29">
        <v>0</v>
      </c>
      <c r="AF60" s="29">
        <v>0</v>
      </c>
      <c r="AG60" s="29">
        <v>0</v>
      </c>
      <c r="AH60" s="29">
        <v>0</v>
      </c>
      <c r="AI60" s="29">
        <v>0</v>
      </c>
      <c r="AJ60" s="29">
        <v>0</v>
      </c>
      <c r="AK60" s="29">
        <v>0</v>
      </c>
      <c r="AL60" s="29">
        <v>0</v>
      </c>
      <c r="AM60" s="17"/>
      <c r="AN60" s="17"/>
      <c r="AO60" s="29" t="s">
        <v>52</v>
      </c>
      <c r="AP60" s="29">
        <v>0</v>
      </c>
      <c r="AQ60" s="29">
        <v>0</v>
      </c>
      <c r="AR60" s="29">
        <v>0</v>
      </c>
      <c r="AS60" s="29">
        <v>0</v>
      </c>
      <c r="AT60" s="29">
        <v>0</v>
      </c>
      <c r="AU60" s="29">
        <v>0</v>
      </c>
      <c r="AV60" s="29">
        <v>0</v>
      </c>
      <c r="AW60" s="29">
        <v>0</v>
      </c>
      <c r="AX60" s="29">
        <v>0</v>
      </c>
      <c r="AY60" s="29">
        <v>0</v>
      </c>
      <c r="AZ60" s="29">
        <v>0</v>
      </c>
      <c r="BA60" s="29">
        <v>0</v>
      </c>
      <c r="BB60" s="29">
        <v>0</v>
      </c>
      <c r="BC60" s="29">
        <v>0</v>
      </c>
      <c r="BD60" s="29">
        <v>0</v>
      </c>
      <c r="BE60" s="29">
        <v>0</v>
      </c>
      <c r="BF60" s="29">
        <v>0</v>
      </c>
      <c r="BG60" s="29">
        <v>0</v>
      </c>
      <c r="BH60" s="29">
        <v>0</v>
      </c>
      <c r="BI60" s="29">
        <v>0</v>
      </c>
      <c r="BJ60" s="29">
        <v>0</v>
      </c>
      <c r="BK60" s="29">
        <v>0</v>
      </c>
      <c r="BL60" s="29">
        <v>0</v>
      </c>
      <c r="BM60" s="29">
        <v>0</v>
      </c>
      <c r="BN60" s="29">
        <v>0</v>
      </c>
      <c r="BO60" s="29">
        <v>0</v>
      </c>
      <c r="BP60" s="29">
        <v>0</v>
      </c>
      <c r="BQ60" s="29">
        <v>0</v>
      </c>
      <c r="BR60" s="29">
        <v>0</v>
      </c>
      <c r="BS60" s="29">
        <v>0</v>
      </c>
    </row>
    <row r="61" spans="1:71" s="16" customFormat="1" x14ac:dyDescent="0.25">
      <c r="A61" s="23" t="s">
        <v>14</v>
      </c>
      <c r="B61" s="23">
        <f t="shared" si="10"/>
        <v>58.14</v>
      </c>
      <c r="C61" s="23">
        <f t="shared" si="11"/>
        <v>84.59</v>
      </c>
      <c r="D61" s="23">
        <f t="shared" si="12"/>
        <v>25.376999999999999</v>
      </c>
      <c r="E61" s="23">
        <f t="shared" si="9"/>
        <v>1581.4946399999999</v>
      </c>
      <c r="F61" s="82"/>
      <c r="G61" s="82"/>
      <c r="H61" s="29" t="s">
        <v>14</v>
      </c>
      <c r="I61" s="29">
        <v>0</v>
      </c>
      <c r="J61" s="29">
        <v>0</v>
      </c>
      <c r="K61" s="29">
        <v>0</v>
      </c>
      <c r="L61" s="29">
        <v>0</v>
      </c>
      <c r="M61" s="29">
        <v>0</v>
      </c>
      <c r="N61" s="29">
        <v>0</v>
      </c>
      <c r="O61" s="29">
        <v>0</v>
      </c>
      <c r="P61" s="29">
        <v>0</v>
      </c>
      <c r="Q61" s="29">
        <v>0</v>
      </c>
      <c r="R61" s="29">
        <v>0</v>
      </c>
      <c r="S61" s="29">
        <v>0</v>
      </c>
      <c r="T61" s="29">
        <v>0</v>
      </c>
      <c r="U61" s="29">
        <v>0</v>
      </c>
      <c r="V61" s="29">
        <v>0</v>
      </c>
      <c r="W61" s="29">
        <v>0</v>
      </c>
      <c r="X61" s="29">
        <v>0</v>
      </c>
      <c r="Y61" s="29">
        <v>0</v>
      </c>
      <c r="Z61" s="29">
        <v>0</v>
      </c>
      <c r="AA61" s="29">
        <v>0</v>
      </c>
      <c r="AB61" s="29">
        <v>0</v>
      </c>
      <c r="AC61" s="29">
        <v>0</v>
      </c>
      <c r="AD61" s="29">
        <v>0</v>
      </c>
      <c r="AE61" s="29">
        <v>0</v>
      </c>
      <c r="AF61" s="29">
        <v>0</v>
      </c>
      <c r="AG61" s="29">
        <v>0</v>
      </c>
      <c r="AH61" s="29">
        <v>0</v>
      </c>
      <c r="AI61" s="29">
        <v>0</v>
      </c>
      <c r="AJ61" s="29">
        <v>0</v>
      </c>
      <c r="AK61" s="29">
        <v>0</v>
      </c>
      <c r="AL61" s="29">
        <v>0</v>
      </c>
      <c r="AM61" s="17"/>
      <c r="AN61" s="17"/>
      <c r="AO61" s="29" t="s">
        <v>14</v>
      </c>
      <c r="AP61" s="29">
        <v>0</v>
      </c>
      <c r="AQ61" s="29">
        <v>0</v>
      </c>
      <c r="AR61" s="29">
        <v>0</v>
      </c>
      <c r="AS61" s="29">
        <v>0</v>
      </c>
      <c r="AT61" s="29">
        <v>0</v>
      </c>
      <c r="AU61" s="29">
        <v>0</v>
      </c>
      <c r="AV61" s="29">
        <v>0</v>
      </c>
      <c r="AW61" s="29">
        <v>0</v>
      </c>
      <c r="AX61" s="29">
        <v>0</v>
      </c>
      <c r="AY61" s="29">
        <v>0</v>
      </c>
      <c r="AZ61" s="29">
        <v>0</v>
      </c>
      <c r="BA61" s="29">
        <v>0</v>
      </c>
      <c r="BB61" s="29">
        <v>0</v>
      </c>
      <c r="BC61" s="29">
        <v>0</v>
      </c>
      <c r="BD61" s="29">
        <v>0</v>
      </c>
      <c r="BE61" s="29">
        <v>0</v>
      </c>
      <c r="BF61" s="29">
        <v>0</v>
      </c>
      <c r="BG61" s="29">
        <v>0</v>
      </c>
      <c r="BH61" s="29">
        <v>0</v>
      </c>
      <c r="BI61" s="29">
        <v>0</v>
      </c>
      <c r="BJ61" s="29">
        <v>0</v>
      </c>
      <c r="BK61" s="29">
        <v>0</v>
      </c>
      <c r="BL61" s="29">
        <v>0</v>
      </c>
      <c r="BM61" s="29">
        <v>0</v>
      </c>
      <c r="BN61" s="29">
        <v>0</v>
      </c>
      <c r="BO61" s="29">
        <v>0</v>
      </c>
      <c r="BP61" s="29">
        <v>0</v>
      </c>
      <c r="BQ61" s="29">
        <v>0</v>
      </c>
      <c r="BR61" s="29">
        <v>0</v>
      </c>
      <c r="BS61" s="29">
        <v>0</v>
      </c>
    </row>
    <row r="62" spans="1:71" s="16" customFormat="1" x14ac:dyDescent="0.25">
      <c r="A62" s="23" t="s">
        <v>15</v>
      </c>
      <c r="B62" s="23">
        <f t="shared" si="10"/>
        <v>55.489999999999995</v>
      </c>
      <c r="C62" s="23">
        <f t="shared" si="11"/>
        <v>104.13999999999999</v>
      </c>
      <c r="D62" s="23">
        <f t="shared" si="12"/>
        <v>31.241999999999994</v>
      </c>
      <c r="E62" s="23">
        <f t="shared" si="9"/>
        <v>1947.0014399999995</v>
      </c>
      <c r="F62" s="82"/>
      <c r="G62" s="82"/>
      <c r="H62" s="29" t="s">
        <v>15</v>
      </c>
      <c r="I62" s="29">
        <v>0</v>
      </c>
      <c r="J62" s="29">
        <v>0</v>
      </c>
      <c r="K62" s="29">
        <v>0</v>
      </c>
      <c r="L62" s="29">
        <v>0</v>
      </c>
      <c r="M62" s="29">
        <v>0</v>
      </c>
      <c r="N62" s="29">
        <v>0</v>
      </c>
      <c r="O62" s="29">
        <v>0</v>
      </c>
      <c r="P62" s="29">
        <v>0</v>
      </c>
      <c r="Q62" s="29">
        <v>0</v>
      </c>
      <c r="R62" s="29">
        <v>0</v>
      </c>
      <c r="S62" s="29">
        <v>0</v>
      </c>
      <c r="T62" s="29">
        <v>0</v>
      </c>
      <c r="U62" s="29">
        <v>0</v>
      </c>
      <c r="V62" s="29">
        <v>0</v>
      </c>
      <c r="W62" s="29">
        <v>0</v>
      </c>
      <c r="X62" s="29">
        <v>0</v>
      </c>
      <c r="Y62" s="29">
        <v>0</v>
      </c>
      <c r="Z62" s="29">
        <v>0</v>
      </c>
      <c r="AA62" s="29">
        <v>0</v>
      </c>
      <c r="AB62" s="29">
        <v>0</v>
      </c>
      <c r="AC62" s="29">
        <v>0</v>
      </c>
      <c r="AD62" s="29">
        <v>0</v>
      </c>
      <c r="AE62" s="29">
        <v>0</v>
      </c>
      <c r="AF62" s="29">
        <v>0</v>
      </c>
      <c r="AG62" s="29">
        <v>0</v>
      </c>
      <c r="AH62" s="29">
        <v>0</v>
      </c>
      <c r="AI62" s="29">
        <v>0</v>
      </c>
      <c r="AJ62" s="29">
        <v>0</v>
      </c>
      <c r="AK62" s="29">
        <v>0</v>
      </c>
      <c r="AL62" s="29">
        <v>0</v>
      </c>
      <c r="AM62" s="17"/>
      <c r="AN62" s="17"/>
      <c r="AO62" s="29" t="s">
        <v>15</v>
      </c>
      <c r="AP62" s="29">
        <v>0</v>
      </c>
      <c r="AQ62" s="29">
        <v>0</v>
      </c>
      <c r="AR62" s="29">
        <v>0</v>
      </c>
      <c r="AS62" s="29">
        <v>0</v>
      </c>
      <c r="AT62" s="29">
        <v>0</v>
      </c>
      <c r="AU62" s="29">
        <v>0</v>
      </c>
      <c r="AV62" s="29">
        <v>0</v>
      </c>
      <c r="AW62" s="29">
        <v>0</v>
      </c>
      <c r="AX62" s="29">
        <v>0</v>
      </c>
      <c r="AY62" s="29">
        <v>0</v>
      </c>
      <c r="AZ62" s="29">
        <v>0</v>
      </c>
      <c r="BA62" s="29">
        <v>0</v>
      </c>
      <c r="BB62" s="29">
        <v>0</v>
      </c>
      <c r="BC62" s="29">
        <v>0</v>
      </c>
      <c r="BD62" s="29">
        <v>0</v>
      </c>
      <c r="BE62" s="29">
        <v>0</v>
      </c>
      <c r="BF62" s="29">
        <v>0</v>
      </c>
      <c r="BG62" s="29">
        <v>0</v>
      </c>
      <c r="BH62" s="29">
        <v>0</v>
      </c>
      <c r="BI62" s="29">
        <v>0</v>
      </c>
      <c r="BJ62" s="29">
        <v>0</v>
      </c>
      <c r="BK62" s="29">
        <v>0</v>
      </c>
      <c r="BL62" s="29">
        <v>0</v>
      </c>
      <c r="BM62" s="29">
        <v>0</v>
      </c>
      <c r="BN62" s="29">
        <v>0</v>
      </c>
      <c r="BO62" s="29">
        <v>0</v>
      </c>
      <c r="BP62" s="29">
        <v>0</v>
      </c>
      <c r="BQ62" s="29">
        <v>0</v>
      </c>
      <c r="BR62" s="29">
        <v>0</v>
      </c>
      <c r="BS62" s="29">
        <v>0</v>
      </c>
    </row>
    <row r="63" spans="1:71" s="16" customFormat="1" x14ac:dyDescent="0.25">
      <c r="A63" s="23" t="s">
        <v>16</v>
      </c>
      <c r="B63" s="23">
        <f t="shared" si="10"/>
        <v>71.539999999999992</v>
      </c>
      <c r="C63" s="23">
        <f t="shared" si="11"/>
        <v>148.82</v>
      </c>
      <c r="D63" s="23">
        <f t="shared" si="12"/>
        <v>44.645999999999994</v>
      </c>
      <c r="E63" s="23">
        <f t="shared" si="9"/>
        <v>2782.3387199999997</v>
      </c>
      <c r="F63" s="82"/>
      <c r="G63" s="82"/>
      <c r="H63" s="29" t="s">
        <v>16</v>
      </c>
      <c r="I63" s="29">
        <v>0</v>
      </c>
      <c r="J63" s="29">
        <v>0</v>
      </c>
      <c r="K63" s="29">
        <v>0</v>
      </c>
      <c r="L63" s="29">
        <v>0</v>
      </c>
      <c r="M63" s="29">
        <v>0</v>
      </c>
      <c r="N63" s="29">
        <v>0</v>
      </c>
      <c r="O63" s="29">
        <v>0</v>
      </c>
      <c r="P63" s="29">
        <v>0</v>
      </c>
      <c r="Q63" s="29">
        <v>0</v>
      </c>
      <c r="R63" s="29">
        <v>0</v>
      </c>
      <c r="S63" s="29">
        <v>0</v>
      </c>
      <c r="T63" s="29">
        <v>0</v>
      </c>
      <c r="U63" s="29">
        <v>0</v>
      </c>
      <c r="V63" s="29">
        <v>0</v>
      </c>
      <c r="W63" s="29">
        <v>0</v>
      </c>
      <c r="X63" s="29">
        <v>0</v>
      </c>
      <c r="Y63" s="29">
        <v>0</v>
      </c>
      <c r="Z63" s="29">
        <v>0</v>
      </c>
      <c r="AA63" s="29">
        <v>0</v>
      </c>
      <c r="AB63" s="29">
        <v>0</v>
      </c>
      <c r="AC63" s="29">
        <v>0</v>
      </c>
      <c r="AD63" s="29">
        <v>0</v>
      </c>
      <c r="AE63" s="29">
        <v>0</v>
      </c>
      <c r="AF63" s="29">
        <v>0</v>
      </c>
      <c r="AG63" s="29">
        <v>0</v>
      </c>
      <c r="AH63" s="29">
        <v>0</v>
      </c>
      <c r="AI63" s="29">
        <v>0</v>
      </c>
      <c r="AJ63" s="29">
        <v>0</v>
      </c>
      <c r="AK63" s="29">
        <v>0</v>
      </c>
      <c r="AL63" s="29">
        <v>0</v>
      </c>
      <c r="AM63" s="17"/>
      <c r="AN63" s="17"/>
      <c r="AO63" s="29" t="s">
        <v>16</v>
      </c>
      <c r="AP63" s="29">
        <v>0</v>
      </c>
      <c r="AQ63" s="29">
        <v>0</v>
      </c>
      <c r="AR63" s="29">
        <v>0</v>
      </c>
      <c r="AS63" s="29">
        <v>0</v>
      </c>
      <c r="AT63" s="29">
        <v>0</v>
      </c>
      <c r="AU63" s="29">
        <v>0</v>
      </c>
      <c r="AV63" s="29">
        <v>0</v>
      </c>
      <c r="AW63" s="29">
        <v>0</v>
      </c>
      <c r="AX63" s="29">
        <v>0</v>
      </c>
      <c r="AY63" s="29">
        <v>0</v>
      </c>
      <c r="AZ63" s="29">
        <v>0</v>
      </c>
      <c r="BA63" s="29">
        <v>0</v>
      </c>
      <c r="BB63" s="29">
        <v>0</v>
      </c>
      <c r="BC63" s="29">
        <v>0</v>
      </c>
      <c r="BD63" s="29">
        <v>0</v>
      </c>
      <c r="BE63" s="29">
        <v>0</v>
      </c>
      <c r="BF63" s="29">
        <v>0</v>
      </c>
      <c r="BG63" s="29">
        <v>0</v>
      </c>
      <c r="BH63" s="29">
        <v>0</v>
      </c>
      <c r="BI63" s="29">
        <v>0</v>
      </c>
      <c r="BJ63" s="29">
        <v>0</v>
      </c>
      <c r="BK63" s="29">
        <v>0</v>
      </c>
      <c r="BL63" s="29">
        <v>0</v>
      </c>
      <c r="BM63" s="29">
        <v>0</v>
      </c>
      <c r="BN63" s="29">
        <v>0</v>
      </c>
      <c r="BO63" s="29">
        <v>0</v>
      </c>
      <c r="BP63" s="29">
        <v>0</v>
      </c>
      <c r="BQ63" s="29">
        <v>0</v>
      </c>
      <c r="BR63" s="29">
        <v>0</v>
      </c>
      <c r="BS63" s="29">
        <v>0</v>
      </c>
    </row>
    <row r="64" spans="1:71" s="16" customFormat="1" x14ac:dyDescent="0.25">
      <c r="A64" s="23" t="s">
        <v>24</v>
      </c>
      <c r="B64" s="23">
        <f t="shared" si="10"/>
        <v>81.7</v>
      </c>
      <c r="C64" s="23">
        <f t="shared" si="11"/>
        <v>198.33</v>
      </c>
      <c r="D64" s="23">
        <f t="shared" si="12"/>
        <v>59.499000000000002</v>
      </c>
      <c r="E64" s="23">
        <f t="shared" si="9"/>
        <v>3707.97768</v>
      </c>
      <c r="F64" s="82"/>
      <c r="G64" s="82"/>
      <c r="H64" s="29" t="s">
        <v>24</v>
      </c>
      <c r="I64" s="29">
        <v>0</v>
      </c>
      <c r="J64" s="29">
        <v>0</v>
      </c>
      <c r="K64" s="29">
        <v>0</v>
      </c>
      <c r="L64" s="29">
        <v>0</v>
      </c>
      <c r="M64" s="29">
        <v>0</v>
      </c>
      <c r="N64" s="29">
        <v>0</v>
      </c>
      <c r="O64" s="29">
        <v>0</v>
      </c>
      <c r="P64" s="29">
        <v>0</v>
      </c>
      <c r="Q64" s="29">
        <v>0</v>
      </c>
      <c r="R64" s="29">
        <v>0</v>
      </c>
      <c r="S64" s="29">
        <v>0</v>
      </c>
      <c r="T64" s="29">
        <v>0</v>
      </c>
      <c r="U64" s="29">
        <v>0</v>
      </c>
      <c r="V64" s="29">
        <v>0</v>
      </c>
      <c r="W64" s="29">
        <v>0</v>
      </c>
      <c r="X64" s="29">
        <v>0</v>
      </c>
      <c r="Y64" s="29">
        <v>0</v>
      </c>
      <c r="Z64" s="29">
        <v>0</v>
      </c>
      <c r="AA64" s="29">
        <v>0</v>
      </c>
      <c r="AB64" s="29">
        <v>0</v>
      </c>
      <c r="AC64" s="29">
        <v>0</v>
      </c>
      <c r="AD64" s="29">
        <v>0</v>
      </c>
      <c r="AE64" s="29">
        <v>0</v>
      </c>
      <c r="AF64" s="29">
        <v>0</v>
      </c>
      <c r="AG64" s="29">
        <v>0</v>
      </c>
      <c r="AH64" s="29">
        <v>0</v>
      </c>
      <c r="AI64" s="29">
        <v>0</v>
      </c>
      <c r="AJ64" s="29">
        <v>0</v>
      </c>
      <c r="AK64" s="29">
        <v>0</v>
      </c>
      <c r="AL64" s="29">
        <v>0</v>
      </c>
      <c r="AM64" s="17"/>
      <c r="AN64" s="17"/>
      <c r="AO64" s="29" t="s">
        <v>24</v>
      </c>
      <c r="AP64" s="29">
        <v>0</v>
      </c>
      <c r="AQ64" s="29">
        <v>0</v>
      </c>
      <c r="AR64" s="29">
        <v>0</v>
      </c>
      <c r="AS64" s="29">
        <v>0</v>
      </c>
      <c r="AT64" s="29">
        <v>0</v>
      </c>
      <c r="AU64" s="29">
        <v>0</v>
      </c>
      <c r="AV64" s="29">
        <v>0</v>
      </c>
      <c r="AW64" s="29">
        <v>0</v>
      </c>
      <c r="AX64" s="29">
        <v>0</v>
      </c>
      <c r="AY64" s="29">
        <v>0</v>
      </c>
      <c r="AZ64" s="29">
        <v>0</v>
      </c>
      <c r="BA64" s="29">
        <v>0</v>
      </c>
      <c r="BB64" s="29">
        <v>0</v>
      </c>
      <c r="BC64" s="29">
        <v>0</v>
      </c>
      <c r="BD64" s="29">
        <v>0</v>
      </c>
      <c r="BE64" s="29">
        <v>0</v>
      </c>
      <c r="BF64" s="29">
        <v>0</v>
      </c>
      <c r="BG64" s="29">
        <v>0</v>
      </c>
      <c r="BH64" s="29">
        <v>0</v>
      </c>
      <c r="BI64" s="29">
        <v>0</v>
      </c>
      <c r="BJ64" s="29">
        <v>0</v>
      </c>
      <c r="BK64" s="29">
        <v>0</v>
      </c>
      <c r="BL64" s="29">
        <v>0</v>
      </c>
      <c r="BM64" s="29">
        <v>0</v>
      </c>
      <c r="BN64" s="29">
        <v>0</v>
      </c>
      <c r="BO64" s="29">
        <v>0</v>
      </c>
      <c r="BP64" s="29">
        <v>0</v>
      </c>
      <c r="BQ64" s="29">
        <v>0</v>
      </c>
      <c r="BR64" s="29">
        <v>0</v>
      </c>
      <c r="BS64" s="29">
        <v>0</v>
      </c>
    </row>
    <row r="65" spans="1:71" s="16" customFormat="1" x14ac:dyDescent="0.25">
      <c r="A65" s="23" t="s">
        <v>53</v>
      </c>
      <c r="B65" s="23">
        <f t="shared" si="10"/>
        <v>98.91</v>
      </c>
      <c r="C65" s="23">
        <f t="shared" si="11"/>
        <v>251.6</v>
      </c>
      <c r="D65" s="23">
        <f t="shared" si="12"/>
        <v>75.47999999999999</v>
      </c>
      <c r="E65" s="23">
        <f t="shared" si="9"/>
        <v>4703.913599999999</v>
      </c>
      <c r="F65" s="82"/>
      <c r="G65" s="82"/>
      <c r="H65" s="29" t="s">
        <v>53</v>
      </c>
      <c r="I65" s="29">
        <v>0</v>
      </c>
      <c r="J65" s="29">
        <v>0</v>
      </c>
      <c r="K65" s="29">
        <v>0</v>
      </c>
      <c r="L65" s="29">
        <v>0</v>
      </c>
      <c r="M65" s="29">
        <v>0</v>
      </c>
      <c r="N65" s="29">
        <v>0</v>
      </c>
      <c r="O65" s="29">
        <v>0</v>
      </c>
      <c r="P65" s="29">
        <v>0</v>
      </c>
      <c r="Q65" s="29">
        <v>0</v>
      </c>
      <c r="R65" s="29">
        <v>0</v>
      </c>
      <c r="S65" s="29">
        <v>0</v>
      </c>
      <c r="T65" s="29">
        <v>0</v>
      </c>
      <c r="U65" s="29">
        <v>0</v>
      </c>
      <c r="V65" s="29">
        <v>0</v>
      </c>
      <c r="W65" s="29">
        <v>0</v>
      </c>
      <c r="X65" s="29">
        <v>0</v>
      </c>
      <c r="Y65" s="29">
        <v>0</v>
      </c>
      <c r="Z65" s="29">
        <v>0</v>
      </c>
      <c r="AA65" s="29">
        <v>0</v>
      </c>
      <c r="AB65" s="29">
        <v>0</v>
      </c>
      <c r="AC65" s="29">
        <v>0</v>
      </c>
      <c r="AD65" s="29">
        <v>0</v>
      </c>
      <c r="AE65" s="29">
        <v>0</v>
      </c>
      <c r="AF65" s="29">
        <v>0</v>
      </c>
      <c r="AG65" s="29">
        <v>0</v>
      </c>
      <c r="AH65" s="29">
        <v>0</v>
      </c>
      <c r="AI65" s="29">
        <v>0</v>
      </c>
      <c r="AJ65" s="29">
        <v>0</v>
      </c>
      <c r="AK65" s="29">
        <v>0</v>
      </c>
      <c r="AL65" s="29">
        <v>0</v>
      </c>
      <c r="AM65" s="17"/>
      <c r="AN65" s="17"/>
      <c r="AO65" s="29" t="s">
        <v>53</v>
      </c>
      <c r="AP65" s="29">
        <v>0</v>
      </c>
      <c r="AQ65" s="29">
        <v>0</v>
      </c>
      <c r="AR65" s="29">
        <v>0</v>
      </c>
      <c r="AS65" s="29">
        <v>0</v>
      </c>
      <c r="AT65" s="29">
        <v>0</v>
      </c>
      <c r="AU65" s="29">
        <v>0</v>
      </c>
      <c r="AV65" s="29">
        <v>0</v>
      </c>
      <c r="AW65" s="29">
        <v>0</v>
      </c>
      <c r="AX65" s="29">
        <v>0</v>
      </c>
      <c r="AY65" s="29">
        <v>0</v>
      </c>
      <c r="AZ65" s="29">
        <v>0</v>
      </c>
      <c r="BA65" s="29">
        <v>0</v>
      </c>
      <c r="BB65" s="29">
        <v>0</v>
      </c>
      <c r="BC65" s="29">
        <v>0</v>
      </c>
      <c r="BD65" s="29">
        <v>0</v>
      </c>
      <c r="BE65" s="29">
        <v>0</v>
      </c>
      <c r="BF65" s="29">
        <v>0</v>
      </c>
      <c r="BG65" s="29">
        <v>0</v>
      </c>
      <c r="BH65" s="29">
        <v>0</v>
      </c>
      <c r="BI65" s="29">
        <v>0</v>
      </c>
      <c r="BJ65" s="29">
        <v>0</v>
      </c>
      <c r="BK65" s="29">
        <v>0</v>
      </c>
      <c r="BL65" s="29">
        <v>0</v>
      </c>
      <c r="BM65" s="29">
        <v>0</v>
      </c>
      <c r="BN65" s="29">
        <v>0</v>
      </c>
      <c r="BO65" s="29">
        <v>0</v>
      </c>
      <c r="BP65" s="29">
        <v>0</v>
      </c>
      <c r="BQ65" s="29">
        <v>0</v>
      </c>
      <c r="BR65" s="29">
        <v>0</v>
      </c>
      <c r="BS65" s="29">
        <v>0</v>
      </c>
    </row>
    <row r="66" spans="1:71" s="16" customFormat="1" x14ac:dyDescent="0.25">
      <c r="A66" s="23" t="s">
        <v>54</v>
      </c>
      <c r="B66" s="23">
        <f t="shared" si="10"/>
        <v>116.77</v>
      </c>
      <c r="C66" s="23">
        <f t="shared" si="11"/>
        <v>306.59000000000003</v>
      </c>
      <c r="D66" s="23">
        <f t="shared" si="12"/>
        <v>92.831000000000003</v>
      </c>
      <c r="E66" s="23">
        <f t="shared" si="9"/>
        <v>5785.2279200000003</v>
      </c>
      <c r="F66" s="82"/>
      <c r="G66" s="82"/>
      <c r="H66" s="29" t="s">
        <v>54</v>
      </c>
      <c r="I66" s="29">
        <v>0</v>
      </c>
      <c r="J66" s="29">
        <v>0</v>
      </c>
      <c r="K66" s="29">
        <v>0</v>
      </c>
      <c r="L66" s="29">
        <v>0</v>
      </c>
      <c r="M66" s="29">
        <v>0</v>
      </c>
      <c r="N66" s="29">
        <v>0</v>
      </c>
      <c r="O66" s="29">
        <v>0</v>
      </c>
      <c r="P66" s="29">
        <v>0</v>
      </c>
      <c r="Q66" s="29">
        <v>0</v>
      </c>
      <c r="R66" s="29">
        <v>0</v>
      </c>
      <c r="S66" s="29">
        <v>0</v>
      </c>
      <c r="T66" s="29">
        <v>0</v>
      </c>
      <c r="U66" s="29">
        <v>0</v>
      </c>
      <c r="V66" s="29">
        <v>0</v>
      </c>
      <c r="W66" s="29">
        <v>0</v>
      </c>
      <c r="X66" s="29">
        <v>0</v>
      </c>
      <c r="Y66" s="29">
        <v>0</v>
      </c>
      <c r="Z66" s="29">
        <v>0</v>
      </c>
      <c r="AA66" s="29">
        <v>0</v>
      </c>
      <c r="AB66" s="29">
        <v>0</v>
      </c>
      <c r="AC66" s="29">
        <v>0</v>
      </c>
      <c r="AD66" s="29">
        <v>0</v>
      </c>
      <c r="AE66" s="29">
        <v>0</v>
      </c>
      <c r="AF66" s="29">
        <v>0</v>
      </c>
      <c r="AG66" s="29">
        <v>0</v>
      </c>
      <c r="AH66" s="29">
        <v>0</v>
      </c>
      <c r="AI66" s="29">
        <v>0</v>
      </c>
      <c r="AJ66" s="29">
        <v>0</v>
      </c>
      <c r="AK66" s="29">
        <v>0</v>
      </c>
      <c r="AL66" s="29">
        <v>0</v>
      </c>
      <c r="AM66" s="17"/>
      <c r="AN66" s="17"/>
      <c r="AO66" s="29" t="s">
        <v>54</v>
      </c>
      <c r="AP66" s="29">
        <v>0</v>
      </c>
      <c r="AQ66" s="29">
        <v>1.22</v>
      </c>
      <c r="AR66" s="29">
        <v>0</v>
      </c>
      <c r="AS66" s="29">
        <v>0</v>
      </c>
      <c r="AT66" s="29">
        <v>0</v>
      </c>
      <c r="AU66" s="29">
        <v>0</v>
      </c>
      <c r="AV66" s="29">
        <v>0</v>
      </c>
      <c r="AW66" s="29">
        <v>0</v>
      </c>
      <c r="AX66" s="29">
        <v>0</v>
      </c>
      <c r="AY66" s="29">
        <v>0</v>
      </c>
      <c r="AZ66" s="29">
        <v>0</v>
      </c>
      <c r="BA66" s="29">
        <v>1.22</v>
      </c>
      <c r="BB66" s="29">
        <v>0</v>
      </c>
      <c r="BC66" s="29">
        <v>0</v>
      </c>
      <c r="BD66" s="29">
        <v>0</v>
      </c>
      <c r="BE66" s="29">
        <v>0</v>
      </c>
      <c r="BF66" s="29">
        <v>0</v>
      </c>
      <c r="BG66" s="29">
        <v>0</v>
      </c>
      <c r="BH66" s="29">
        <v>0</v>
      </c>
      <c r="BI66" s="29">
        <v>0</v>
      </c>
      <c r="BJ66" s="29">
        <v>0</v>
      </c>
      <c r="BK66" s="29">
        <v>1</v>
      </c>
      <c r="BL66" s="29">
        <v>0</v>
      </c>
      <c r="BM66" s="29">
        <v>0</v>
      </c>
      <c r="BN66" s="29">
        <v>0</v>
      </c>
      <c r="BO66" s="29">
        <v>0</v>
      </c>
      <c r="BP66" s="29">
        <v>0</v>
      </c>
      <c r="BQ66" s="29">
        <v>0</v>
      </c>
      <c r="BR66" s="29">
        <v>0</v>
      </c>
      <c r="BS66" s="29">
        <v>0</v>
      </c>
    </row>
    <row r="67" spans="1:71" s="16" customFormat="1" x14ac:dyDescent="0.25">
      <c r="A67" s="23" t="s">
        <v>55</v>
      </c>
      <c r="B67" s="23">
        <f t="shared" si="10"/>
        <v>126.06</v>
      </c>
      <c r="C67" s="23">
        <f t="shared" si="11"/>
        <v>398.5</v>
      </c>
      <c r="D67" s="23">
        <f t="shared" si="12"/>
        <v>125.934</v>
      </c>
      <c r="E67" s="23">
        <f t="shared" si="9"/>
        <v>7848.2068799999997</v>
      </c>
      <c r="F67" s="82"/>
      <c r="G67" s="82"/>
      <c r="H67" s="29" t="s">
        <v>55</v>
      </c>
      <c r="I67" s="29">
        <v>0</v>
      </c>
      <c r="J67" s="29">
        <v>0</v>
      </c>
      <c r="K67" s="29">
        <v>0</v>
      </c>
      <c r="L67" s="29">
        <v>0</v>
      </c>
      <c r="M67" s="29">
        <v>0</v>
      </c>
      <c r="N67" s="29">
        <v>0</v>
      </c>
      <c r="O67" s="29">
        <v>0</v>
      </c>
      <c r="P67" s="29">
        <v>0</v>
      </c>
      <c r="Q67" s="29">
        <v>0</v>
      </c>
      <c r="R67" s="29">
        <v>0</v>
      </c>
      <c r="S67" s="29">
        <v>0</v>
      </c>
      <c r="T67" s="29">
        <v>0</v>
      </c>
      <c r="U67" s="29">
        <v>0</v>
      </c>
      <c r="V67" s="29">
        <v>0</v>
      </c>
      <c r="W67" s="29">
        <v>0</v>
      </c>
      <c r="X67" s="29">
        <v>0</v>
      </c>
      <c r="Y67" s="29">
        <v>0</v>
      </c>
      <c r="Z67" s="29">
        <v>0</v>
      </c>
      <c r="AA67" s="29">
        <v>0</v>
      </c>
      <c r="AB67" s="29">
        <v>0</v>
      </c>
      <c r="AC67" s="29">
        <v>0</v>
      </c>
      <c r="AD67" s="29">
        <v>0</v>
      </c>
      <c r="AE67" s="29">
        <v>0</v>
      </c>
      <c r="AF67" s="29">
        <v>0</v>
      </c>
      <c r="AG67" s="29">
        <v>0</v>
      </c>
      <c r="AH67" s="29">
        <v>0</v>
      </c>
      <c r="AI67" s="29">
        <v>0</v>
      </c>
      <c r="AJ67" s="29">
        <v>0</v>
      </c>
      <c r="AK67" s="29">
        <v>0</v>
      </c>
      <c r="AL67" s="29">
        <v>0</v>
      </c>
      <c r="AM67" s="17"/>
      <c r="AN67" s="17"/>
      <c r="AO67" s="29" t="s">
        <v>55</v>
      </c>
      <c r="AP67" s="29">
        <v>0</v>
      </c>
      <c r="AQ67" s="29">
        <v>9.1199999999999992</v>
      </c>
      <c r="AR67" s="29">
        <v>0</v>
      </c>
      <c r="AS67" s="29">
        <v>0</v>
      </c>
      <c r="AT67" s="29">
        <v>0</v>
      </c>
      <c r="AU67" s="29">
        <v>0</v>
      </c>
      <c r="AV67" s="29">
        <v>0</v>
      </c>
      <c r="AW67" s="29">
        <v>0</v>
      </c>
      <c r="AX67" s="29">
        <v>0</v>
      </c>
      <c r="AY67" s="29">
        <v>0</v>
      </c>
      <c r="AZ67" s="29">
        <v>0</v>
      </c>
      <c r="BA67" s="29">
        <v>4.96</v>
      </c>
      <c r="BB67" s="29">
        <v>0</v>
      </c>
      <c r="BC67" s="29">
        <v>0</v>
      </c>
      <c r="BD67" s="29">
        <v>0</v>
      </c>
      <c r="BE67" s="29">
        <v>0</v>
      </c>
      <c r="BF67" s="29">
        <v>0</v>
      </c>
      <c r="BG67" s="29">
        <v>0</v>
      </c>
      <c r="BH67" s="29">
        <v>0</v>
      </c>
      <c r="BI67" s="29">
        <v>0</v>
      </c>
      <c r="BJ67" s="29">
        <v>0</v>
      </c>
      <c r="BK67" s="29">
        <v>2</v>
      </c>
      <c r="BL67" s="29">
        <v>0</v>
      </c>
      <c r="BM67" s="29">
        <v>0</v>
      </c>
      <c r="BN67" s="29">
        <v>0</v>
      </c>
      <c r="BO67" s="29">
        <v>0</v>
      </c>
      <c r="BP67" s="29">
        <v>0</v>
      </c>
      <c r="BQ67" s="29">
        <v>0</v>
      </c>
      <c r="BR67" s="29">
        <v>0</v>
      </c>
      <c r="BS67" s="29">
        <v>0</v>
      </c>
    </row>
    <row r="68" spans="1:71" s="16" customFormat="1" x14ac:dyDescent="0.25">
      <c r="A68" s="23" t="s">
        <v>56</v>
      </c>
      <c r="B68" s="23">
        <f t="shared" si="10"/>
        <v>141.1</v>
      </c>
      <c r="C68" s="23">
        <f t="shared" si="11"/>
        <v>460.2</v>
      </c>
      <c r="D68" s="23">
        <f t="shared" si="12"/>
        <v>159.613</v>
      </c>
      <c r="E68" s="23">
        <f t="shared" si="9"/>
        <v>9947.0821599999999</v>
      </c>
      <c r="F68" s="82"/>
      <c r="G68" s="82"/>
      <c r="H68" s="29" t="s">
        <v>56</v>
      </c>
      <c r="I68" s="29">
        <v>0</v>
      </c>
      <c r="J68" s="29">
        <v>0</v>
      </c>
      <c r="K68" s="29">
        <v>0</v>
      </c>
      <c r="L68" s="29">
        <v>0</v>
      </c>
      <c r="M68" s="29">
        <v>0</v>
      </c>
      <c r="N68" s="29">
        <v>0</v>
      </c>
      <c r="O68" s="29">
        <v>0</v>
      </c>
      <c r="P68" s="29">
        <v>0</v>
      </c>
      <c r="Q68" s="29">
        <v>0</v>
      </c>
      <c r="R68" s="29">
        <v>0</v>
      </c>
      <c r="S68" s="29">
        <v>0</v>
      </c>
      <c r="T68" s="29">
        <v>0</v>
      </c>
      <c r="U68" s="29">
        <v>0</v>
      </c>
      <c r="V68" s="29">
        <v>0</v>
      </c>
      <c r="W68" s="29">
        <v>0</v>
      </c>
      <c r="X68" s="29">
        <v>0</v>
      </c>
      <c r="Y68" s="29">
        <v>0</v>
      </c>
      <c r="Z68" s="29">
        <v>0</v>
      </c>
      <c r="AA68" s="29">
        <v>0</v>
      </c>
      <c r="AB68" s="29">
        <v>0</v>
      </c>
      <c r="AC68" s="29">
        <v>0</v>
      </c>
      <c r="AD68" s="29">
        <v>0</v>
      </c>
      <c r="AE68" s="29">
        <v>0</v>
      </c>
      <c r="AF68" s="29">
        <v>0</v>
      </c>
      <c r="AG68" s="29">
        <v>0</v>
      </c>
      <c r="AH68" s="29">
        <v>0</v>
      </c>
      <c r="AI68" s="29">
        <v>0</v>
      </c>
      <c r="AJ68" s="29">
        <v>0</v>
      </c>
      <c r="AK68" s="29">
        <v>0</v>
      </c>
      <c r="AL68" s="29">
        <v>0</v>
      </c>
      <c r="AM68" s="17"/>
      <c r="AN68" s="17"/>
      <c r="AO68" s="29" t="s">
        <v>56</v>
      </c>
      <c r="AP68" s="29">
        <v>0</v>
      </c>
      <c r="AQ68" s="29">
        <v>30.79</v>
      </c>
      <c r="AR68" s="29">
        <v>0</v>
      </c>
      <c r="AS68" s="29">
        <v>0</v>
      </c>
      <c r="AT68" s="29">
        <v>0</v>
      </c>
      <c r="AU68" s="29">
        <v>0</v>
      </c>
      <c r="AV68" s="29">
        <v>0</v>
      </c>
      <c r="AW68" s="29">
        <v>0</v>
      </c>
      <c r="AX68" s="29">
        <v>0</v>
      </c>
      <c r="AY68" s="29">
        <v>0</v>
      </c>
      <c r="AZ68" s="29">
        <v>0</v>
      </c>
      <c r="BA68" s="29">
        <v>19.649999999999999</v>
      </c>
      <c r="BB68" s="29">
        <v>0</v>
      </c>
      <c r="BC68" s="29">
        <v>0</v>
      </c>
      <c r="BD68" s="29">
        <v>0</v>
      </c>
      <c r="BE68" s="29">
        <v>0</v>
      </c>
      <c r="BF68" s="29">
        <v>0</v>
      </c>
      <c r="BG68" s="29">
        <v>0</v>
      </c>
      <c r="BH68" s="29">
        <v>0</v>
      </c>
      <c r="BI68" s="29">
        <v>0</v>
      </c>
      <c r="BJ68" s="29">
        <v>0</v>
      </c>
      <c r="BK68" s="29">
        <v>4</v>
      </c>
      <c r="BL68" s="29">
        <v>0</v>
      </c>
      <c r="BM68" s="29">
        <v>0</v>
      </c>
      <c r="BN68" s="29">
        <v>0</v>
      </c>
      <c r="BO68" s="29">
        <v>0</v>
      </c>
      <c r="BP68" s="29">
        <v>0</v>
      </c>
      <c r="BQ68" s="29">
        <v>0</v>
      </c>
      <c r="BR68" s="29">
        <v>0</v>
      </c>
      <c r="BS68" s="29">
        <v>0</v>
      </c>
    </row>
    <row r="69" spans="1:71" s="16" customFormat="1" x14ac:dyDescent="0.25">
      <c r="A69" s="30"/>
      <c r="B69" s="30"/>
      <c r="C69" s="30"/>
      <c r="D69" s="30"/>
      <c r="E69" s="30"/>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7"/>
      <c r="BK69" s="17"/>
      <c r="BL69" s="17"/>
      <c r="BM69" s="17"/>
      <c r="BN69" s="17"/>
      <c r="BO69" s="17"/>
      <c r="BP69" s="17"/>
      <c r="BQ69" s="17"/>
      <c r="BR69" s="17"/>
      <c r="BS69" s="17"/>
    </row>
    <row r="70" spans="1:71" s="16" customFormat="1" x14ac:dyDescent="0.25">
      <c r="H70" s="82" t="s">
        <v>72</v>
      </c>
      <c r="I70" s="82"/>
      <c r="J70" s="82"/>
      <c r="K70" s="82"/>
      <c r="L70" s="82"/>
      <c r="M70" s="82"/>
      <c r="N70" s="82"/>
      <c r="O70" s="82"/>
      <c r="P70" s="82"/>
      <c r="Q70" s="82"/>
      <c r="R70" s="82"/>
      <c r="S70" s="82"/>
      <c r="T70" s="82"/>
      <c r="U70" s="82"/>
      <c r="V70" s="82"/>
      <c r="W70" s="82"/>
      <c r="X70" s="82"/>
      <c r="Y70" s="82"/>
      <c r="Z70" s="82"/>
      <c r="AA70" s="82"/>
      <c r="AB70" s="82"/>
      <c r="AC70" s="82"/>
      <c r="AD70" s="82"/>
      <c r="AE70" s="82"/>
      <c r="AF70" s="82"/>
      <c r="AG70" s="82"/>
      <c r="AH70" s="82"/>
      <c r="AI70" s="82"/>
      <c r="AJ70" s="82"/>
      <c r="AK70" s="82"/>
      <c r="AL70" s="82"/>
      <c r="AM70" s="17"/>
      <c r="AN70" s="17"/>
      <c r="AO70" s="82" t="s">
        <v>69</v>
      </c>
      <c r="AP70" s="82"/>
      <c r="AQ70" s="82"/>
      <c r="AR70" s="82"/>
      <c r="AS70" s="82"/>
      <c r="AT70" s="82"/>
      <c r="AU70" s="82"/>
      <c r="AV70" s="82"/>
      <c r="AW70" s="82"/>
      <c r="AX70" s="82"/>
      <c r="AY70" s="82"/>
      <c r="AZ70" s="82"/>
      <c r="BA70" s="82"/>
      <c r="BB70" s="82"/>
      <c r="BC70" s="82"/>
      <c r="BD70" s="82"/>
      <c r="BE70" s="82"/>
      <c r="BF70" s="82"/>
      <c r="BG70" s="82"/>
      <c r="BH70" s="82"/>
      <c r="BI70" s="82"/>
    </row>
    <row r="71" spans="1:71" s="16" customFormat="1" ht="15.75" x14ac:dyDescent="0.25">
      <c r="A71" s="260" t="s">
        <v>35</v>
      </c>
      <c r="B71" s="260"/>
      <c r="C71" s="260"/>
      <c r="D71" s="260"/>
      <c r="E71" s="260"/>
      <c r="H71" s="29"/>
      <c r="I71" s="29" t="s">
        <v>40</v>
      </c>
      <c r="J71" s="29" t="s">
        <v>40</v>
      </c>
      <c r="K71" s="29" t="s">
        <v>40</v>
      </c>
      <c r="L71" s="29" t="s">
        <v>40</v>
      </c>
      <c r="M71" s="29" t="s">
        <v>40</v>
      </c>
      <c r="N71" s="29" t="s">
        <v>40</v>
      </c>
      <c r="O71" s="29" t="s">
        <v>40</v>
      </c>
      <c r="P71" s="29" t="s">
        <v>40</v>
      </c>
      <c r="Q71" s="29" t="s">
        <v>40</v>
      </c>
      <c r="R71" s="29" t="s">
        <v>40</v>
      </c>
      <c r="S71" s="29" t="s">
        <v>41</v>
      </c>
      <c r="T71" s="29" t="s">
        <v>41</v>
      </c>
      <c r="U71" s="29" t="s">
        <v>41</v>
      </c>
      <c r="V71" s="29" t="s">
        <v>41</v>
      </c>
      <c r="W71" s="29" t="s">
        <v>41</v>
      </c>
      <c r="X71" s="29" t="s">
        <v>41</v>
      </c>
      <c r="Y71" s="29" t="s">
        <v>41</v>
      </c>
      <c r="Z71" s="29" t="s">
        <v>41</v>
      </c>
      <c r="AA71" s="29" t="s">
        <v>41</v>
      </c>
      <c r="AB71" s="29" t="s">
        <v>41</v>
      </c>
      <c r="AC71" s="29" t="s">
        <v>42</v>
      </c>
      <c r="AD71" s="29" t="s">
        <v>42</v>
      </c>
      <c r="AE71" s="29" t="s">
        <v>42</v>
      </c>
      <c r="AF71" s="29" t="s">
        <v>42</v>
      </c>
      <c r="AG71" s="29" t="s">
        <v>42</v>
      </c>
      <c r="AH71" s="29" t="s">
        <v>42</v>
      </c>
      <c r="AI71" s="29" t="s">
        <v>42</v>
      </c>
      <c r="AJ71" s="29" t="s">
        <v>42</v>
      </c>
      <c r="AK71" s="29" t="s">
        <v>42</v>
      </c>
      <c r="AL71" s="29" t="s">
        <v>42</v>
      </c>
      <c r="AM71" s="17"/>
      <c r="AN71" s="17"/>
      <c r="AO71" s="29"/>
      <c r="AP71" s="29" t="s">
        <v>40</v>
      </c>
      <c r="AQ71" s="29" t="s">
        <v>40</v>
      </c>
      <c r="AR71" s="29" t="s">
        <v>40</v>
      </c>
      <c r="AS71" s="29" t="s">
        <v>40</v>
      </c>
      <c r="AT71" s="29" t="s">
        <v>40</v>
      </c>
      <c r="AU71" s="29" t="s">
        <v>40</v>
      </c>
      <c r="AV71" s="29" t="s">
        <v>40</v>
      </c>
      <c r="AW71" s="29" t="s">
        <v>40</v>
      </c>
      <c r="AX71" s="29" t="s">
        <v>40</v>
      </c>
      <c r="AY71" s="29" t="s">
        <v>40</v>
      </c>
      <c r="AZ71" s="29" t="s">
        <v>41</v>
      </c>
      <c r="BA71" s="29" t="s">
        <v>41</v>
      </c>
      <c r="BB71" s="29" t="s">
        <v>41</v>
      </c>
      <c r="BC71" s="29" t="s">
        <v>41</v>
      </c>
      <c r="BD71" s="29" t="s">
        <v>41</v>
      </c>
      <c r="BE71" s="29" t="s">
        <v>41</v>
      </c>
      <c r="BF71" s="29" t="s">
        <v>41</v>
      </c>
      <c r="BG71" s="29" t="s">
        <v>41</v>
      </c>
      <c r="BH71" s="29" t="s">
        <v>41</v>
      </c>
      <c r="BI71" s="29" t="s">
        <v>41</v>
      </c>
      <c r="BJ71" s="29" t="s">
        <v>42</v>
      </c>
      <c r="BK71" s="29" t="s">
        <v>42</v>
      </c>
      <c r="BL71" s="29" t="s">
        <v>42</v>
      </c>
      <c r="BM71" s="29" t="s">
        <v>42</v>
      </c>
      <c r="BN71" s="29" t="s">
        <v>42</v>
      </c>
      <c r="BO71" s="29" t="s">
        <v>42</v>
      </c>
      <c r="BP71" s="29" t="s">
        <v>42</v>
      </c>
      <c r="BQ71" s="29" t="s">
        <v>42</v>
      </c>
      <c r="BR71" s="29" t="s">
        <v>42</v>
      </c>
      <c r="BS71" s="29" t="s">
        <v>42</v>
      </c>
    </row>
    <row r="72" spans="1:71" s="16" customFormat="1" ht="45.75" thickBot="1" x14ac:dyDescent="0.3">
      <c r="A72" s="21" t="s">
        <v>4</v>
      </c>
      <c r="B72" s="22" t="s">
        <v>17</v>
      </c>
      <c r="C72" s="22" t="s">
        <v>5</v>
      </c>
      <c r="D72" s="6" t="s">
        <v>0</v>
      </c>
      <c r="E72" s="22" t="s">
        <v>7</v>
      </c>
      <c r="H72" s="28" t="s">
        <v>4</v>
      </c>
      <c r="I72" s="28" t="s">
        <v>43</v>
      </c>
      <c r="J72" s="28" t="s">
        <v>44</v>
      </c>
      <c r="K72" s="28" t="s">
        <v>57</v>
      </c>
      <c r="L72" s="28" t="s">
        <v>50</v>
      </c>
      <c r="M72" s="28" t="s">
        <v>47</v>
      </c>
      <c r="N72" s="28" t="s">
        <v>48</v>
      </c>
      <c r="O72" s="28" t="s">
        <v>46</v>
      </c>
      <c r="P72" s="28" t="s">
        <v>51</v>
      </c>
      <c r="Q72" s="28" t="s">
        <v>49</v>
      </c>
      <c r="R72" s="28" t="s">
        <v>45</v>
      </c>
      <c r="S72" s="28" t="s">
        <v>43</v>
      </c>
      <c r="T72" s="28" t="s">
        <v>44</v>
      </c>
      <c r="U72" s="28" t="s">
        <v>57</v>
      </c>
      <c r="V72" s="28" t="s">
        <v>50</v>
      </c>
      <c r="W72" s="28" t="s">
        <v>47</v>
      </c>
      <c r="X72" s="28" t="s">
        <v>48</v>
      </c>
      <c r="Y72" s="28" t="s">
        <v>46</v>
      </c>
      <c r="Z72" s="28" t="s">
        <v>51</v>
      </c>
      <c r="AA72" s="28" t="s">
        <v>49</v>
      </c>
      <c r="AB72" s="28" t="s">
        <v>45</v>
      </c>
      <c r="AC72" s="28" t="s">
        <v>43</v>
      </c>
      <c r="AD72" s="28" t="s">
        <v>44</v>
      </c>
      <c r="AE72" s="28" t="s">
        <v>57</v>
      </c>
      <c r="AF72" s="28" t="s">
        <v>50</v>
      </c>
      <c r="AG72" s="28" t="s">
        <v>47</v>
      </c>
      <c r="AH72" s="28" t="s">
        <v>48</v>
      </c>
      <c r="AI72" s="28" t="s">
        <v>46</v>
      </c>
      <c r="AJ72" s="28" t="s">
        <v>51</v>
      </c>
      <c r="AK72" s="28" t="s">
        <v>49</v>
      </c>
      <c r="AL72" s="28" t="s">
        <v>45</v>
      </c>
      <c r="AM72" s="17"/>
      <c r="AN72" s="17"/>
      <c r="AO72" s="28" t="s">
        <v>4</v>
      </c>
      <c r="AP72" s="28" t="s">
        <v>43</v>
      </c>
      <c r="AQ72" s="28" t="s">
        <v>44</v>
      </c>
      <c r="AR72" s="28" t="s">
        <v>57</v>
      </c>
      <c r="AS72" s="28" t="s">
        <v>50</v>
      </c>
      <c r="AT72" s="28" t="s">
        <v>47</v>
      </c>
      <c r="AU72" s="28" t="s">
        <v>48</v>
      </c>
      <c r="AV72" s="28" t="s">
        <v>46</v>
      </c>
      <c r="AW72" s="28" t="s">
        <v>51</v>
      </c>
      <c r="AX72" s="28" t="s">
        <v>49</v>
      </c>
      <c r="AY72" s="28" t="s">
        <v>45</v>
      </c>
      <c r="AZ72" s="28" t="s">
        <v>43</v>
      </c>
      <c r="BA72" s="28" t="s">
        <v>44</v>
      </c>
      <c r="BB72" s="28" t="s">
        <v>57</v>
      </c>
      <c r="BC72" s="28" t="s">
        <v>50</v>
      </c>
      <c r="BD72" s="28" t="s">
        <v>47</v>
      </c>
      <c r="BE72" s="28" t="s">
        <v>48</v>
      </c>
      <c r="BF72" s="28" t="s">
        <v>46</v>
      </c>
      <c r="BG72" s="28" t="s">
        <v>51</v>
      </c>
      <c r="BH72" s="28" t="s">
        <v>49</v>
      </c>
      <c r="BI72" s="28" t="s">
        <v>45</v>
      </c>
      <c r="BJ72" s="28" t="s">
        <v>43</v>
      </c>
      <c r="BK72" s="28" t="s">
        <v>44</v>
      </c>
      <c r="BL72" s="28" t="s">
        <v>57</v>
      </c>
      <c r="BM72" s="28" t="s">
        <v>50</v>
      </c>
      <c r="BN72" s="28" t="s">
        <v>47</v>
      </c>
      <c r="BO72" s="28" t="s">
        <v>48</v>
      </c>
      <c r="BP72" s="28" t="s">
        <v>46</v>
      </c>
      <c r="BQ72" s="28" t="s">
        <v>51</v>
      </c>
      <c r="BR72" s="28" t="s">
        <v>49</v>
      </c>
      <c r="BS72" s="28" t="s">
        <v>45</v>
      </c>
    </row>
    <row r="73" spans="1:71" s="16" customFormat="1" x14ac:dyDescent="0.25">
      <c r="A73" s="23" t="s">
        <v>9</v>
      </c>
      <c r="B73" s="23">
        <f>IF($D$5="P",SUM(S73:U73),SUM(S73:AB73))</f>
        <v>101.17</v>
      </c>
      <c r="C73" s="23">
        <f>IF($D$5="P",SUM(I73:K73),SUM(I73:R73))</f>
        <v>360.01</v>
      </c>
      <c r="D73" s="23">
        <f>IF($D$5="P",$B$8*SUM(I73:K73)+$B$9*SUM(I91:K91),$B$8*SUM(I73:R73)+$B$9*SUM(I91:R91))</f>
        <v>135.95400000000001</v>
      </c>
      <c r="E73" s="31">
        <f t="shared" ref="E73:E86" si="13">D73*$B$5</f>
        <v>8472.6532800000004</v>
      </c>
      <c r="H73" s="27" t="s">
        <v>9</v>
      </c>
      <c r="I73" s="27">
        <f>'Stage 2_SMFL'!I73</f>
        <v>42.19</v>
      </c>
      <c r="J73" s="27">
        <f>'Stage 2_SMFL'!J73</f>
        <v>317.82</v>
      </c>
      <c r="K73" s="27">
        <f>'Stage 2_SMFL'!K73</f>
        <v>0</v>
      </c>
      <c r="L73" s="27">
        <f>'Stage 2_SMFL'!L73</f>
        <v>0</v>
      </c>
      <c r="M73" s="27">
        <f>'Stage 2_SMFL'!M73</f>
        <v>0</v>
      </c>
      <c r="N73" s="27">
        <f>'Stage 2_SMFL'!N73</f>
        <v>0</v>
      </c>
      <c r="O73" s="27">
        <f>'Stage 2_SMFL'!O73</f>
        <v>0</v>
      </c>
      <c r="P73" s="27">
        <f>'Stage 2_SMFL'!P73</f>
        <v>0</v>
      </c>
      <c r="Q73" s="27">
        <f>'Stage 2_SMFL'!Q73</f>
        <v>0</v>
      </c>
      <c r="R73" s="27">
        <f>'Stage 2_SMFL'!R73</f>
        <v>0</v>
      </c>
      <c r="S73" s="27">
        <f>'Stage 2_SMFL'!S73</f>
        <v>26.24</v>
      </c>
      <c r="T73" s="27">
        <f>'Stage 2_SMFL'!T73</f>
        <v>74.930000000000007</v>
      </c>
      <c r="U73" s="27">
        <f>'Stage 2_SMFL'!U73</f>
        <v>0</v>
      </c>
      <c r="V73" s="27">
        <f>'Stage 2_SMFL'!V73</f>
        <v>0</v>
      </c>
      <c r="W73" s="27">
        <f>'Stage 2_SMFL'!W73</f>
        <v>0</v>
      </c>
      <c r="X73" s="27">
        <f>'Stage 2_SMFL'!X73</f>
        <v>0</v>
      </c>
      <c r="Y73" s="27">
        <f>'Stage 2_SMFL'!Y73</f>
        <v>0</v>
      </c>
      <c r="Z73" s="27">
        <f>'Stage 2_SMFL'!Z73</f>
        <v>0</v>
      </c>
      <c r="AA73" s="27">
        <f>'Stage 2_SMFL'!AA73</f>
        <v>0</v>
      </c>
      <c r="AB73" s="27">
        <f>'Stage 2_SMFL'!AB73</f>
        <v>0</v>
      </c>
      <c r="AC73" s="27">
        <f>'Stage 2_SMFL'!AC73</f>
        <v>2</v>
      </c>
      <c r="AD73" s="27">
        <f>'Stage 2_SMFL'!AD73</f>
        <v>6</v>
      </c>
      <c r="AE73" s="27">
        <f>'Stage 2_SMFL'!AE73</f>
        <v>0</v>
      </c>
      <c r="AF73" s="27">
        <f>'Stage 2_SMFL'!AF73</f>
        <v>0</v>
      </c>
      <c r="AG73" s="27">
        <f>'Stage 2_SMFL'!AG73</f>
        <v>0</v>
      </c>
      <c r="AH73" s="27">
        <f>'Stage 2_SMFL'!AH73</f>
        <v>0</v>
      </c>
      <c r="AI73" s="27">
        <f>'Stage 2_SMFL'!AI73</f>
        <v>0</v>
      </c>
      <c r="AJ73" s="27">
        <f>'Stage 2_SMFL'!AJ73</f>
        <v>0</v>
      </c>
      <c r="AK73" s="27">
        <f>'Stage 2_SMFL'!AK73</f>
        <v>0</v>
      </c>
      <c r="AL73" s="27">
        <f>'Stage 2_SMFL'!AL73</f>
        <v>0</v>
      </c>
      <c r="AM73" s="17"/>
      <c r="AN73" s="17"/>
      <c r="AO73" s="27" t="s">
        <v>9</v>
      </c>
      <c r="AP73" s="27">
        <f>'Stage 2_SMFL'!AP73</f>
        <v>42.19</v>
      </c>
      <c r="AQ73" s="27">
        <f>'Stage 2_SMFL'!AQ73</f>
        <v>317.82</v>
      </c>
      <c r="AR73" s="27">
        <f>'Stage 2_SMFL'!AR73</f>
        <v>0</v>
      </c>
      <c r="AS73" s="27">
        <f>'Stage 2_SMFL'!AS73</f>
        <v>0</v>
      </c>
      <c r="AT73" s="27">
        <f>'Stage 2_SMFL'!AT73</f>
        <v>0</v>
      </c>
      <c r="AU73" s="27">
        <f>'Stage 2_SMFL'!AU73</f>
        <v>0</v>
      </c>
      <c r="AV73" s="27">
        <f>'Stage 2_SMFL'!AV73</f>
        <v>0</v>
      </c>
      <c r="AW73" s="27">
        <f>'Stage 2_SMFL'!AW73</f>
        <v>0</v>
      </c>
      <c r="AX73" s="27">
        <f>'Stage 2_SMFL'!AX73</f>
        <v>0</v>
      </c>
      <c r="AY73" s="27">
        <f>'Stage 2_SMFL'!AY73</f>
        <v>0</v>
      </c>
      <c r="AZ73" s="27">
        <f>'Stage 2_SMFL'!AZ73</f>
        <v>26.24</v>
      </c>
      <c r="BA73" s="27">
        <f>'Stage 2_SMFL'!BA73</f>
        <v>74.930000000000007</v>
      </c>
      <c r="BB73" s="27">
        <f>'Stage 2_SMFL'!BB73</f>
        <v>0</v>
      </c>
      <c r="BC73" s="27">
        <f>'Stage 2_SMFL'!BC73</f>
        <v>0</v>
      </c>
      <c r="BD73" s="27">
        <f>'Stage 2_SMFL'!BD73</f>
        <v>0</v>
      </c>
      <c r="BE73" s="27">
        <f>'Stage 2_SMFL'!BE73</f>
        <v>0</v>
      </c>
      <c r="BF73" s="27">
        <f>'Stage 2_SMFL'!BF73</f>
        <v>0</v>
      </c>
      <c r="BG73" s="27">
        <f>'Stage 2_SMFL'!BG73</f>
        <v>0</v>
      </c>
      <c r="BH73" s="27">
        <f>'Stage 2_SMFL'!BH73</f>
        <v>0</v>
      </c>
      <c r="BI73" s="27">
        <f>'Stage 2_SMFL'!BI73</f>
        <v>0</v>
      </c>
      <c r="BJ73" s="27">
        <f>'Stage 2_SMFL'!BJ73</f>
        <v>2</v>
      </c>
      <c r="BK73" s="27">
        <f>'Stage 2_SMFL'!BK73</f>
        <v>6</v>
      </c>
      <c r="BL73" s="27">
        <f>'Stage 2_SMFL'!BL73</f>
        <v>0</v>
      </c>
      <c r="BM73" s="27">
        <f>'Stage 2_SMFL'!BM73</f>
        <v>0</v>
      </c>
      <c r="BN73" s="27">
        <f>'Stage 2_SMFL'!BN73</f>
        <v>0</v>
      </c>
      <c r="BO73" s="27">
        <f>'Stage 2_SMFL'!BO73</f>
        <v>0</v>
      </c>
      <c r="BP73" s="27">
        <f>'Stage 2_SMFL'!BP73</f>
        <v>0</v>
      </c>
      <c r="BQ73" s="27">
        <f>'Stage 2_SMFL'!BQ73</f>
        <v>0</v>
      </c>
      <c r="BR73" s="27">
        <f>'Stage 2_SMFL'!BR73</f>
        <v>0</v>
      </c>
      <c r="BS73" s="27">
        <f>'Stage 2_SMFL'!BS73</f>
        <v>0</v>
      </c>
    </row>
    <row r="74" spans="1:71" s="16" customFormat="1" x14ac:dyDescent="0.25">
      <c r="A74" s="23" t="s">
        <v>10</v>
      </c>
      <c r="B74" s="23">
        <f t="shared" ref="B74:B86" si="14">IF($D$5="P",SUM(S74:U74),SUM(S74:AB74))</f>
        <v>115.89</v>
      </c>
      <c r="C74" s="23">
        <f t="shared" ref="C74:C86" si="15">IF($D$5="P",SUM(I74:K74),SUM(I74:R74))</f>
        <v>434.75</v>
      </c>
      <c r="D74" s="23">
        <f t="shared" ref="D74:D86" si="16">IF($D$5="P",$B$8*SUM(I74:K74)+$B$9*SUM(I92:K92),$B$8*SUM(I74:R74)+$B$9*SUM(I92:R92))</f>
        <v>138.27199999999999</v>
      </c>
      <c r="E74" s="31">
        <f t="shared" si="13"/>
        <v>8617.1110399999998</v>
      </c>
      <c r="H74" s="29" t="s">
        <v>10</v>
      </c>
      <c r="I74" s="27">
        <f>'Stage 2_SMFL'!I74</f>
        <v>275.91000000000003</v>
      </c>
      <c r="J74" s="27">
        <f>'Stage 2_SMFL'!J74</f>
        <v>158.84</v>
      </c>
      <c r="K74" s="27">
        <f>'Stage 2_SMFL'!K74</f>
        <v>0</v>
      </c>
      <c r="L74" s="27">
        <f>'Stage 2_SMFL'!L74</f>
        <v>0</v>
      </c>
      <c r="M74" s="27">
        <f>'Stage 2_SMFL'!M74</f>
        <v>0</v>
      </c>
      <c r="N74" s="27">
        <f>'Stage 2_SMFL'!N74</f>
        <v>0</v>
      </c>
      <c r="O74" s="27">
        <f>'Stage 2_SMFL'!O74</f>
        <v>0</v>
      </c>
      <c r="P74" s="27">
        <f>'Stage 2_SMFL'!P74</f>
        <v>0</v>
      </c>
      <c r="Q74" s="27">
        <f>'Stage 2_SMFL'!Q74</f>
        <v>0</v>
      </c>
      <c r="R74" s="27">
        <f>'Stage 2_SMFL'!R74</f>
        <v>0</v>
      </c>
      <c r="S74" s="27">
        <f>'Stage 2_SMFL'!S74</f>
        <v>69.53</v>
      </c>
      <c r="T74" s="27">
        <f>'Stage 2_SMFL'!T74</f>
        <v>46.36</v>
      </c>
      <c r="U74" s="27">
        <f>'Stage 2_SMFL'!U74</f>
        <v>0</v>
      </c>
      <c r="V74" s="27">
        <f>'Stage 2_SMFL'!V74</f>
        <v>0</v>
      </c>
      <c r="W74" s="27">
        <f>'Stage 2_SMFL'!W74</f>
        <v>0</v>
      </c>
      <c r="X74" s="27">
        <f>'Stage 2_SMFL'!X74</f>
        <v>0</v>
      </c>
      <c r="Y74" s="27">
        <f>'Stage 2_SMFL'!Y74</f>
        <v>0</v>
      </c>
      <c r="Z74" s="27">
        <f>'Stage 2_SMFL'!Z74</f>
        <v>0</v>
      </c>
      <c r="AA74" s="27">
        <f>'Stage 2_SMFL'!AA74</f>
        <v>0</v>
      </c>
      <c r="AB74" s="27">
        <f>'Stage 2_SMFL'!AB74</f>
        <v>0</v>
      </c>
      <c r="AC74" s="27">
        <f>'Stage 2_SMFL'!AC74</f>
        <v>5</v>
      </c>
      <c r="AD74" s="27">
        <f>'Stage 2_SMFL'!AD74</f>
        <v>5</v>
      </c>
      <c r="AE74" s="27">
        <f>'Stage 2_SMFL'!AE74</f>
        <v>0</v>
      </c>
      <c r="AF74" s="27">
        <f>'Stage 2_SMFL'!AF74</f>
        <v>0</v>
      </c>
      <c r="AG74" s="27">
        <f>'Stage 2_SMFL'!AG74</f>
        <v>0</v>
      </c>
      <c r="AH74" s="27">
        <f>'Stage 2_SMFL'!AH74</f>
        <v>0</v>
      </c>
      <c r="AI74" s="27">
        <f>'Stage 2_SMFL'!AI74</f>
        <v>0</v>
      </c>
      <c r="AJ74" s="27">
        <f>'Stage 2_SMFL'!AJ74</f>
        <v>0</v>
      </c>
      <c r="AK74" s="27">
        <f>'Stage 2_SMFL'!AK74</f>
        <v>0</v>
      </c>
      <c r="AL74" s="27">
        <f>'Stage 2_SMFL'!AL74</f>
        <v>0</v>
      </c>
      <c r="AM74" s="17"/>
      <c r="AN74" s="17"/>
      <c r="AO74" s="29" t="s">
        <v>10</v>
      </c>
      <c r="AP74" s="27">
        <f>'Stage 2_SMFL'!AP74</f>
        <v>275.91000000000003</v>
      </c>
      <c r="AQ74" s="27">
        <f>'Stage 2_SMFL'!AQ74</f>
        <v>158.84</v>
      </c>
      <c r="AR74" s="27">
        <f>'Stage 2_SMFL'!AR74</f>
        <v>0</v>
      </c>
      <c r="AS74" s="27">
        <f>'Stage 2_SMFL'!AS74</f>
        <v>0</v>
      </c>
      <c r="AT74" s="27">
        <f>'Stage 2_SMFL'!AT74</f>
        <v>0</v>
      </c>
      <c r="AU74" s="27">
        <f>'Stage 2_SMFL'!AU74</f>
        <v>0</v>
      </c>
      <c r="AV74" s="27">
        <f>'Stage 2_SMFL'!AV74</f>
        <v>0</v>
      </c>
      <c r="AW74" s="27">
        <f>'Stage 2_SMFL'!AW74</f>
        <v>0</v>
      </c>
      <c r="AX74" s="27">
        <f>'Stage 2_SMFL'!AX74</f>
        <v>0</v>
      </c>
      <c r="AY74" s="27">
        <f>'Stage 2_SMFL'!AY74</f>
        <v>0</v>
      </c>
      <c r="AZ74" s="27">
        <f>'Stage 2_SMFL'!AZ74</f>
        <v>69.53</v>
      </c>
      <c r="BA74" s="27">
        <f>'Stage 2_SMFL'!BA74</f>
        <v>46.36</v>
      </c>
      <c r="BB74" s="27">
        <f>'Stage 2_SMFL'!BB74</f>
        <v>0</v>
      </c>
      <c r="BC74" s="27">
        <f>'Stage 2_SMFL'!BC74</f>
        <v>0</v>
      </c>
      <c r="BD74" s="27">
        <f>'Stage 2_SMFL'!BD74</f>
        <v>0</v>
      </c>
      <c r="BE74" s="27">
        <f>'Stage 2_SMFL'!BE74</f>
        <v>0</v>
      </c>
      <c r="BF74" s="27">
        <f>'Stage 2_SMFL'!BF74</f>
        <v>0</v>
      </c>
      <c r="BG74" s="27">
        <f>'Stage 2_SMFL'!BG74</f>
        <v>0</v>
      </c>
      <c r="BH74" s="27">
        <f>'Stage 2_SMFL'!BH74</f>
        <v>0</v>
      </c>
      <c r="BI74" s="27">
        <f>'Stage 2_SMFL'!BI74</f>
        <v>0</v>
      </c>
      <c r="BJ74" s="27">
        <f>'Stage 2_SMFL'!BJ74</f>
        <v>5</v>
      </c>
      <c r="BK74" s="27">
        <f>'Stage 2_SMFL'!BK74</f>
        <v>5</v>
      </c>
      <c r="BL74" s="27">
        <f>'Stage 2_SMFL'!BL74</f>
        <v>0</v>
      </c>
      <c r="BM74" s="27">
        <f>'Stage 2_SMFL'!BM74</f>
        <v>0</v>
      </c>
      <c r="BN74" s="27">
        <f>'Stage 2_SMFL'!BN74</f>
        <v>0</v>
      </c>
      <c r="BO74" s="27">
        <f>'Stage 2_SMFL'!BO74</f>
        <v>0</v>
      </c>
      <c r="BP74" s="27">
        <f>'Stage 2_SMFL'!BP74</f>
        <v>0</v>
      </c>
      <c r="BQ74" s="27">
        <f>'Stage 2_SMFL'!BQ74</f>
        <v>0</v>
      </c>
      <c r="BR74" s="27">
        <f>'Stage 2_SMFL'!BR74</f>
        <v>0</v>
      </c>
      <c r="BS74" s="27">
        <f>'Stage 2_SMFL'!BS74</f>
        <v>0</v>
      </c>
    </row>
    <row r="75" spans="1:71" s="16" customFormat="1" x14ac:dyDescent="0.25">
      <c r="A75" s="23" t="s">
        <v>11</v>
      </c>
      <c r="B75" s="23">
        <f t="shared" si="14"/>
        <v>1.5</v>
      </c>
      <c r="C75" s="23">
        <f t="shared" si="15"/>
        <v>1.5</v>
      </c>
      <c r="D75" s="23">
        <f t="shared" si="16"/>
        <v>0.44999999999999996</v>
      </c>
      <c r="E75" s="31">
        <f t="shared" si="13"/>
        <v>28.043999999999997</v>
      </c>
      <c r="H75" s="29" t="s">
        <v>11</v>
      </c>
      <c r="I75" s="27">
        <f>'Stage 2_SMFL'!I75</f>
        <v>0</v>
      </c>
      <c r="J75" s="27">
        <f>'Stage 2_SMFL'!J75</f>
        <v>1.5</v>
      </c>
      <c r="K75" s="27">
        <f>'Stage 2_SMFL'!K75</f>
        <v>0</v>
      </c>
      <c r="L75" s="27">
        <f>'Stage 2_SMFL'!L75</f>
        <v>0</v>
      </c>
      <c r="M75" s="27">
        <f>'Stage 2_SMFL'!M75</f>
        <v>0</v>
      </c>
      <c r="N75" s="27">
        <f>'Stage 2_SMFL'!N75</f>
        <v>0</v>
      </c>
      <c r="O75" s="27">
        <f>'Stage 2_SMFL'!O75</f>
        <v>0</v>
      </c>
      <c r="P75" s="27">
        <f>'Stage 2_SMFL'!P75</f>
        <v>0</v>
      </c>
      <c r="Q75" s="27">
        <f>'Stage 2_SMFL'!Q75</f>
        <v>0</v>
      </c>
      <c r="R75" s="27">
        <f>'Stage 2_SMFL'!R75</f>
        <v>0</v>
      </c>
      <c r="S75" s="27">
        <f>'Stage 2_SMFL'!S75</f>
        <v>0</v>
      </c>
      <c r="T75" s="27">
        <f>'Stage 2_SMFL'!T75</f>
        <v>1.5</v>
      </c>
      <c r="U75" s="27">
        <f>'Stage 2_SMFL'!U75</f>
        <v>0</v>
      </c>
      <c r="V75" s="27">
        <f>'Stage 2_SMFL'!V75</f>
        <v>0</v>
      </c>
      <c r="W75" s="27">
        <f>'Stage 2_SMFL'!W75</f>
        <v>0</v>
      </c>
      <c r="X75" s="27">
        <f>'Stage 2_SMFL'!X75</f>
        <v>0</v>
      </c>
      <c r="Y75" s="27">
        <f>'Stage 2_SMFL'!Y75</f>
        <v>0</v>
      </c>
      <c r="Z75" s="27">
        <f>'Stage 2_SMFL'!Z75</f>
        <v>0</v>
      </c>
      <c r="AA75" s="27">
        <f>'Stage 2_SMFL'!AA75</f>
        <v>0</v>
      </c>
      <c r="AB75" s="27">
        <f>'Stage 2_SMFL'!AB75</f>
        <v>0</v>
      </c>
      <c r="AC75" s="27">
        <f>'Stage 2_SMFL'!AC75</f>
        <v>0</v>
      </c>
      <c r="AD75" s="27">
        <f>'Stage 2_SMFL'!AD75</f>
        <v>1</v>
      </c>
      <c r="AE75" s="27">
        <f>'Stage 2_SMFL'!AE75</f>
        <v>0</v>
      </c>
      <c r="AF75" s="27">
        <f>'Stage 2_SMFL'!AF75</f>
        <v>0</v>
      </c>
      <c r="AG75" s="27">
        <f>'Stage 2_SMFL'!AG75</f>
        <v>0</v>
      </c>
      <c r="AH75" s="27">
        <f>'Stage 2_SMFL'!AH75</f>
        <v>0</v>
      </c>
      <c r="AI75" s="27">
        <f>'Stage 2_SMFL'!AI75</f>
        <v>0</v>
      </c>
      <c r="AJ75" s="27">
        <f>'Stage 2_SMFL'!AJ75</f>
        <v>0</v>
      </c>
      <c r="AK75" s="27">
        <f>'Stage 2_SMFL'!AK75</f>
        <v>0</v>
      </c>
      <c r="AL75" s="27">
        <f>'Stage 2_SMFL'!AL75</f>
        <v>0</v>
      </c>
      <c r="AM75" s="17"/>
      <c r="AN75" s="17"/>
      <c r="AO75" s="29" t="s">
        <v>11</v>
      </c>
      <c r="AP75" s="27">
        <f>'Stage 2_SMFL'!AP75</f>
        <v>320.18</v>
      </c>
      <c r="AQ75" s="27">
        <f>'Stage 2_SMFL'!AQ75</f>
        <v>212.78</v>
      </c>
      <c r="AR75" s="27">
        <f>'Stage 2_SMFL'!AR75</f>
        <v>0</v>
      </c>
      <c r="AS75" s="27">
        <f>'Stage 2_SMFL'!AS75</f>
        <v>0</v>
      </c>
      <c r="AT75" s="27">
        <f>'Stage 2_SMFL'!AT75</f>
        <v>0</v>
      </c>
      <c r="AU75" s="27">
        <f>'Stage 2_SMFL'!AU75</f>
        <v>3.54</v>
      </c>
      <c r="AV75" s="27">
        <f>'Stage 2_SMFL'!AV75</f>
        <v>0</v>
      </c>
      <c r="AW75" s="27">
        <f>'Stage 2_SMFL'!AW75</f>
        <v>0</v>
      </c>
      <c r="AX75" s="27">
        <f>'Stage 2_SMFL'!AX75</f>
        <v>0</v>
      </c>
      <c r="AY75" s="27">
        <f>'Stage 2_SMFL'!AY75</f>
        <v>0</v>
      </c>
      <c r="AZ75" s="27">
        <f>'Stage 2_SMFL'!AZ75</f>
        <v>96.3</v>
      </c>
      <c r="BA75" s="27">
        <f>'Stage 2_SMFL'!BA75</f>
        <v>52.26</v>
      </c>
      <c r="BB75" s="27">
        <f>'Stage 2_SMFL'!BB75</f>
        <v>0</v>
      </c>
      <c r="BC75" s="27">
        <f>'Stage 2_SMFL'!BC75</f>
        <v>0</v>
      </c>
      <c r="BD75" s="27">
        <f>'Stage 2_SMFL'!BD75</f>
        <v>0</v>
      </c>
      <c r="BE75" s="27">
        <f>'Stage 2_SMFL'!BE75</f>
        <v>3.54</v>
      </c>
      <c r="BF75" s="27">
        <f>'Stage 2_SMFL'!BF75</f>
        <v>0</v>
      </c>
      <c r="BG75" s="27">
        <f>'Stage 2_SMFL'!BG75</f>
        <v>0</v>
      </c>
      <c r="BH75" s="27">
        <f>'Stage 2_SMFL'!BH75</f>
        <v>0</v>
      </c>
      <c r="BI75" s="27">
        <f>'Stage 2_SMFL'!BI75</f>
        <v>0</v>
      </c>
      <c r="BJ75" s="27">
        <f>'Stage 2_SMFL'!BJ75</f>
        <v>6</v>
      </c>
      <c r="BK75" s="27">
        <f>'Stage 2_SMFL'!BK75</f>
        <v>6</v>
      </c>
      <c r="BL75" s="27">
        <f>'Stage 2_SMFL'!BL75</f>
        <v>0</v>
      </c>
      <c r="BM75" s="27">
        <f>'Stage 2_SMFL'!BM75</f>
        <v>0</v>
      </c>
      <c r="BN75" s="27">
        <f>'Stage 2_SMFL'!BN75</f>
        <v>0</v>
      </c>
      <c r="BO75" s="27">
        <f>'Stage 2_SMFL'!BO75</f>
        <v>1</v>
      </c>
      <c r="BP75" s="27">
        <f>'Stage 2_SMFL'!BP75</f>
        <v>0</v>
      </c>
      <c r="BQ75" s="27">
        <f>'Stage 2_SMFL'!BQ75</f>
        <v>0</v>
      </c>
      <c r="BR75" s="27">
        <f>'Stage 2_SMFL'!BR75</f>
        <v>0</v>
      </c>
      <c r="BS75" s="27">
        <f>'Stage 2_SMFL'!BS75</f>
        <v>0</v>
      </c>
    </row>
    <row r="76" spans="1:71" s="16" customFormat="1" x14ac:dyDescent="0.25">
      <c r="A76" s="23" t="s">
        <v>12</v>
      </c>
      <c r="B76" s="23">
        <f t="shared" si="14"/>
        <v>0</v>
      </c>
      <c r="C76" s="23">
        <f t="shared" si="15"/>
        <v>0</v>
      </c>
      <c r="D76" s="23">
        <f t="shared" si="16"/>
        <v>0</v>
      </c>
      <c r="E76" s="31">
        <f t="shared" si="13"/>
        <v>0</v>
      </c>
      <c r="H76" s="29" t="s">
        <v>12</v>
      </c>
      <c r="I76" s="29">
        <v>0</v>
      </c>
      <c r="J76" s="29">
        <v>0</v>
      </c>
      <c r="K76" s="29">
        <v>0</v>
      </c>
      <c r="L76" s="29">
        <v>0</v>
      </c>
      <c r="M76" s="29">
        <v>0</v>
      </c>
      <c r="N76" s="29">
        <v>0</v>
      </c>
      <c r="O76" s="29">
        <v>0</v>
      </c>
      <c r="P76" s="29">
        <v>0</v>
      </c>
      <c r="Q76" s="29">
        <v>0</v>
      </c>
      <c r="R76" s="29">
        <v>0</v>
      </c>
      <c r="S76" s="29">
        <v>0</v>
      </c>
      <c r="T76" s="29">
        <v>0</v>
      </c>
      <c r="U76" s="29">
        <v>0</v>
      </c>
      <c r="V76" s="29">
        <v>0</v>
      </c>
      <c r="W76" s="29">
        <v>0</v>
      </c>
      <c r="X76" s="29">
        <v>0</v>
      </c>
      <c r="Y76" s="29">
        <v>0</v>
      </c>
      <c r="Z76" s="29">
        <v>0</v>
      </c>
      <c r="AA76" s="29">
        <v>0</v>
      </c>
      <c r="AB76" s="29">
        <v>0</v>
      </c>
      <c r="AC76" s="29">
        <v>0</v>
      </c>
      <c r="AD76" s="29">
        <v>0</v>
      </c>
      <c r="AE76" s="29">
        <v>0</v>
      </c>
      <c r="AF76" s="29">
        <v>0</v>
      </c>
      <c r="AG76" s="29">
        <v>0</v>
      </c>
      <c r="AH76" s="29">
        <v>0</v>
      </c>
      <c r="AI76" s="29">
        <v>0</v>
      </c>
      <c r="AJ76" s="29">
        <v>0</v>
      </c>
      <c r="AK76" s="29">
        <v>0</v>
      </c>
      <c r="AL76" s="29">
        <v>0</v>
      </c>
      <c r="AM76" s="17"/>
      <c r="AN76" s="17"/>
      <c r="AO76" s="29" t="s">
        <v>12</v>
      </c>
      <c r="AP76" s="29">
        <v>0</v>
      </c>
      <c r="AQ76" s="29">
        <v>0</v>
      </c>
      <c r="AR76" s="29">
        <v>0</v>
      </c>
      <c r="AS76" s="29">
        <v>0</v>
      </c>
      <c r="AT76" s="29">
        <v>0</v>
      </c>
      <c r="AU76" s="29">
        <v>1.66</v>
      </c>
      <c r="AV76" s="29">
        <v>0</v>
      </c>
      <c r="AW76" s="29">
        <v>0</v>
      </c>
      <c r="AX76" s="29">
        <v>0</v>
      </c>
      <c r="AY76" s="29">
        <v>0</v>
      </c>
      <c r="AZ76" s="29">
        <v>0</v>
      </c>
      <c r="BA76" s="29">
        <v>0</v>
      </c>
      <c r="BB76" s="29">
        <v>0</v>
      </c>
      <c r="BC76" s="29">
        <v>0</v>
      </c>
      <c r="BD76" s="29">
        <v>0</v>
      </c>
      <c r="BE76" s="29">
        <v>1.66</v>
      </c>
      <c r="BF76" s="29">
        <v>0</v>
      </c>
      <c r="BG76" s="29">
        <v>0</v>
      </c>
      <c r="BH76" s="29">
        <v>0</v>
      </c>
      <c r="BI76" s="29">
        <v>0</v>
      </c>
      <c r="BJ76" s="29">
        <v>0</v>
      </c>
      <c r="BK76" s="29">
        <v>0</v>
      </c>
      <c r="BL76" s="29">
        <v>0</v>
      </c>
      <c r="BM76" s="29">
        <v>0</v>
      </c>
      <c r="BN76" s="29">
        <v>0</v>
      </c>
      <c r="BO76" s="29">
        <v>1</v>
      </c>
      <c r="BP76" s="29">
        <v>0</v>
      </c>
      <c r="BQ76" s="29">
        <v>0</v>
      </c>
      <c r="BR76" s="29">
        <v>0</v>
      </c>
      <c r="BS76" s="29">
        <v>0</v>
      </c>
    </row>
    <row r="77" spans="1:71" s="16" customFormat="1" x14ac:dyDescent="0.25">
      <c r="A77" s="23" t="s">
        <v>13</v>
      </c>
      <c r="B77" s="23">
        <f t="shared" si="14"/>
        <v>0</v>
      </c>
      <c r="C77" s="23">
        <f t="shared" si="15"/>
        <v>0</v>
      </c>
      <c r="D77" s="23">
        <f t="shared" si="16"/>
        <v>0</v>
      </c>
      <c r="E77" s="31">
        <f t="shared" si="13"/>
        <v>0</v>
      </c>
      <c r="H77" s="29" t="s">
        <v>13</v>
      </c>
      <c r="I77" s="29">
        <v>0</v>
      </c>
      <c r="J77" s="29">
        <v>0</v>
      </c>
      <c r="K77" s="29">
        <v>0</v>
      </c>
      <c r="L77" s="29">
        <v>0</v>
      </c>
      <c r="M77" s="29">
        <v>0</v>
      </c>
      <c r="N77" s="29">
        <v>0</v>
      </c>
      <c r="O77" s="29">
        <v>0</v>
      </c>
      <c r="P77" s="29">
        <v>0</v>
      </c>
      <c r="Q77" s="29">
        <v>0</v>
      </c>
      <c r="R77" s="29">
        <v>0</v>
      </c>
      <c r="S77" s="29">
        <v>0</v>
      </c>
      <c r="T77" s="29">
        <v>0</v>
      </c>
      <c r="U77" s="29">
        <v>0</v>
      </c>
      <c r="V77" s="29">
        <v>0</v>
      </c>
      <c r="W77" s="29">
        <v>0</v>
      </c>
      <c r="X77" s="29">
        <v>0</v>
      </c>
      <c r="Y77" s="29">
        <v>0</v>
      </c>
      <c r="Z77" s="29">
        <v>0</v>
      </c>
      <c r="AA77" s="29">
        <v>0</v>
      </c>
      <c r="AB77" s="29">
        <v>0</v>
      </c>
      <c r="AC77" s="29">
        <v>0</v>
      </c>
      <c r="AD77" s="29">
        <v>0</v>
      </c>
      <c r="AE77" s="29">
        <v>0</v>
      </c>
      <c r="AF77" s="29">
        <v>0</v>
      </c>
      <c r="AG77" s="29">
        <v>0</v>
      </c>
      <c r="AH77" s="29">
        <v>0</v>
      </c>
      <c r="AI77" s="29">
        <v>0</v>
      </c>
      <c r="AJ77" s="29">
        <v>0</v>
      </c>
      <c r="AK77" s="29">
        <v>0</v>
      </c>
      <c r="AL77" s="29">
        <v>0</v>
      </c>
      <c r="AM77" s="17"/>
      <c r="AN77" s="17"/>
      <c r="AO77" s="29" t="s">
        <v>13</v>
      </c>
      <c r="AP77" s="29">
        <v>0</v>
      </c>
      <c r="AQ77" s="29">
        <v>0</v>
      </c>
      <c r="AR77" s="29">
        <v>0</v>
      </c>
      <c r="AS77" s="29">
        <v>0</v>
      </c>
      <c r="AT77" s="29">
        <v>0</v>
      </c>
      <c r="AU77" s="29">
        <v>4.3</v>
      </c>
      <c r="AV77" s="29">
        <v>0</v>
      </c>
      <c r="AW77" s="29">
        <v>0</v>
      </c>
      <c r="AX77" s="29">
        <v>0</v>
      </c>
      <c r="AY77" s="29">
        <v>0</v>
      </c>
      <c r="AZ77" s="29">
        <v>0</v>
      </c>
      <c r="BA77" s="29">
        <v>0</v>
      </c>
      <c r="BB77" s="29">
        <v>0</v>
      </c>
      <c r="BC77" s="29">
        <v>0</v>
      </c>
      <c r="BD77" s="29">
        <v>0</v>
      </c>
      <c r="BE77" s="29">
        <v>4.3</v>
      </c>
      <c r="BF77" s="29">
        <v>0</v>
      </c>
      <c r="BG77" s="29">
        <v>0</v>
      </c>
      <c r="BH77" s="29">
        <v>0</v>
      </c>
      <c r="BI77" s="29">
        <v>0</v>
      </c>
      <c r="BJ77" s="29">
        <v>0</v>
      </c>
      <c r="BK77" s="29">
        <v>0</v>
      </c>
      <c r="BL77" s="29">
        <v>0</v>
      </c>
      <c r="BM77" s="29">
        <v>0</v>
      </c>
      <c r="BN77" s="29">
        <v>0</v>
      </c>
      <c r="BO77" s="29">
        <v>1</v>
      </c>
      <c r="BP77" s="29">
        <v>0</v>
      </c>
      <c r="BQ77" s="29">
        <v>0</v>
      </c>
      <c r="BR77" s="29">
        <v>0</v>
      </c>
      <c r="BS77" s="29">
        <v>0</v>
      </c>
    </row>
    <row r="78" spans="1:71" s="16" customFormat="1" x14ac:dyDescent="0.25">
      <c r="A78" s="23" t="s">
        <v>52</v>
      </c>
      <c r="B78" s="23">
        <f t="shared" si="14"/>
        <v>0</v>
      </c>
      <c r="C78" s="23">
        <f t="shared" si="15"/>
        <v>0</v>
      </c>
      <c r="D78" s="23">
        <f t="shared" si="16"/>
        <v>0</v>
      </c>
      <c r="E78" s="31">
        <f t="shared" si="13"/>
        <v>0</v>
      </c>
      <c r="H78" s="29" t="s">
        <v>52</v>
      </c>
      <c r="I78" s="29">
        <v>0</v>
      </c>
      <c r="J78" s="29">
        <v>0</v>
      </c>
      <c r="K78" s="29">
        <v>0</v>
      </c>
      <c r="L78" s="29">
        <v>0</v>
      </c>
      <c r="M78" s="29">
        <v>0</v>
      </c>
      <c r="N78" s="29">
        <v>0</v>
      </c>
      <c r="O78" s="29">
        <v>0</v>
      </c>
      <c r="P78" s="29">
        <v>0</v>
      </c>
      <c r="Q78" s="29">
        <v>0</v>
      </c>
      <c r="R78" s="29">
        <v>0</v>
      </c>
      <c r="S78" s="29">
        <v>0</v>
      </c>
      <c r="T78" s="29">
        <v>0</v>
      </c>
      <c r="U78" s="29">
        <v>0</v>
      </c>
      <c r="V78" s="29">
        <v>0</v>
      </c>
      <c r="W78" s="29">
        <v>0</v>
      </c>
      <c r="X78" s="29">
        <v>0</v>
      </c>
      <c r="Y78" s="29">
        <v>0</v>
      </c>
      <c r="Z78" s="29">
        <v>0</v>
      </c>
      <c r="AA78" s="29">
        <v>0</v>
      </c>
      <c r="AB78" s="29">
        <v>0</v>
      </c>
      <c r="AC78" s="29">
        <v>0</v>
      </c>
      <c r="AD78" s="29">
        <v>0</v>
      </c>
      <c r="AE78" s="29">
        <v>0</v>
      </c>
      <c r="AF78" s="29">
        <v>0</v>
      </c>
      <c r="AG78" s="29">
        <v>0</v>
      </c>
      <c r="AH78" s="29">
        <v>0</v>
      </c>
      <c r="AI78" s="29">
        <v>0</v>
      </c>
      <c r="AJ78" s="29">
        <v>0</v>
      </c>
      <c r="AK78" s="29">
        <v>0</v>
      </c>
      <c r="AL78" s="29">
        <v>0</v>
      </c>
      <c r="AM78" s="17"/>
      <c r="AN78" s="17"/>
      <c r="AO78" s="29" t="s">
        <v>52</v>
      </c>
      <c r="AP78" s="29">
        <v>0</v>
      </c>
      <c r="AQ78" s="29">
        <v>0</v>
      </c>
      <c r="AR78" s="29">
        <v>0</v>
      </c>
      <c r="AS78" s="29">
        <v>0</v>
      </c>
      <c r="AT78" s="29">
        <v>0</v>
      </c>
      <c r="AU78" s="29">
        <v>8.08</v>
      </c>
      <c r="AV78" s="29">
        <v>0</v>
      </c>
      <c r="AW78" s="29">
        <v>0</v>
      </c>
      <c r="AX78" s="29">
        <v>0</v>
      </c>
      <c r="AY78" s="29">
        <v>0</v>
      </c>
      <c r="AZ78" s="29">
        <v>0</v>
      </c>
      <c r="BA78" s="29">
        <v>0</v>
      </c>
      <c r="BB78" s="29">
        <v>0</v>
      </c>
      <c r="BC78" s="29">
        <v>0</v>
      </c>
      <c r="BD78" s="29">
        <v>0</v>
      </c>
      <c r="BE78" s="29">
        <v>8.08</v>
      </c>
      <c r="BF78" s="29">
        <v>0</v>
      </c>
      <c r="BG78" s="29">
        <v>0</v>
      </c>
      <c r="BH78" s="29">
        <v>0</v>
      </c>
      <c r="BI78" s="29">
        <v>0</v>
      </c>
      <c r="BJ78" s="29">
        <v>0</v>
      </c>
      <c r="BK78" s="29">
        <v>0</v>
      </c>
      <c r="BL78" s="29">
        <v>0</v>
      </c>
      <c r="BM78" s="29">
        <v>0</v>
      </c>
      <c r="BN78" s="29">
        <v>0</v>
      </c>
      <c r="BO78" s="29">
        <v>1</v>
      </c>
      <c r="BP78" s="29">
        <v>0</v>
      </c>
      <c r="BQ78" s="29">
        <v>0</v>
      </c>
      <c r="BR78" s="29">
        <v>0</v>
      </c>
      <c r="BS78" s="29">
        <v>0</v>
      </c>
    </row>
    <row r="79" spans="1:71" s="16" customFormat="1" x14ac:dyDescent="0.25">
      <c r="A79" s="23" t="s">
        <v>14</v>
      </c>
      <c r="B79" s="23">
        <f t="shared" si="14"/>
        <v>0</v>
      </c>
      <c r="C79" s="23">
        <f t="shared" si="15"/>
        <v>0</v>
      </c>
      <c r="D79" s="23">
        <f t="shared" si="16"/>
        <v>0</v>
      </c>
      <c r="E79" s="31">
        <f t="shared" si="13"/>
        <v>0</v>
      </c>
      <c r="H79" s="29" t="s">
        <v>14</v>
      </c>
      <c r="I79" s="29">
        <v>0</v>
      </c>
      <c r="J79" s="29">
        <v>0</v>
      </c>
      <c r="K79" s="29">
        <v>0</v>
      </c>
      <c r="L79" s="29">
        <v>0</v>
      </c>
      <c r="M79" s="29">
        <v>0</v>
      </c>
      <c r="N79" s="29">
        <v>0</v>
      </c>
      <c r="O79" s="29">
        <v>0</v>
      </c>
      <c r="P79" s="29">
        <v>0</v>
      </c>
      <c r="Q79" s="29">
        <v>0</v>
      </c>
      <c r="R79" s="29">
        <v>0</v>
      </c>
      <c r="S79" s="29">
        <v>0</v>
      </c>
      <c r="T79" s="29">
        <v>0</v>
      </c>
      <c r="U79" s="29">
        <v>0</v>
      </c>
      <c r="V79" s="29">
        <v>0</v>
      </c>
      <c r="W79" s="29">
        <v>0</v>
      </c>
      <c r="X79" s="29">
        <v>0</v>
      </c>
      <c r="Y79" s="29">
        <v>0</v>
      </c>
      <c r="Z79" s="29">
        <v>0</v>
      </c>
      <c r="AA79" s="29">
        <v>0</v>
      </c>
      <c r="AB79" s="29">
        <v>0</v>
      </c>
      <c r="AC79" s="29">
        <v>0</v>
      </c>
      <c r="AD79" s="29">
        <v>0</v>
      </c>
      <c r="AE79" s="29">
        <v>0</v>
      </c>
      <c r="AF79" s="29">
        <v>0</v>
      </c>
      <c r="AG79" s="29">
        <v>0</v>
      </c>
      <c r="AH79" s="29">
        <v>0</v>
      </c>
      <c r="AI79" s="29">
        <v>0</v>
      </c>
      <c r="AJ79" s="29">
        <v>0</v>
      </c>
      <c r="AK79" s="29">
        <v>0</v>
      </c>
      <c r="AL79" s="29">
        <v>0</v>
      </c>
      <c r="AM79" s="17"/>
      <c r="AN79" s="17"/>
      <c r="AO79" s="29" t="s">
        <v>14</v>
      </c>
      <c r="AP79" s="29">
        <v>0</v>
      </c>
      <c r="AQ79" s="29">
        <v>0</v>
      </c>
      <c r="AR79" s="29">
        <v>0</v>
      </c>
      <c r="AS79" s="29">
        <v>0</v>
      </c>
      <c r="AT79" s="29">
        <v>0</v>
      </c>
      <c r="AU79" s="29">
        <v>12.63</v>
      </c>
      <c r="AV79" s="29">
        <v>0</v>
      </c>
      <c r="AW79" s="29">
        <v>0</v>
      </c>
      <c r="AX79" s="29">
        <v>0</v>
      </c>
      <c r="AY79" s="29">
        <v>0</v>
      </c>
      <c r="AZ79" s="29">
        <v>0</v>
      </c>
      <c r="BA79" s="29">
        <v>0</v>
      </c>
      <c r="BB79" s="29">
        <v>0</v>
      </c>
      <c r="BC79" s="29">
        <v>0</v>
      </c>
      <c r="BD79" s="29">
        <v>0</v>
      </c>
      <c r="BE79" s="29">
        <v>12.63</v>
      </c>
      <c r="BF79" s="29">
        <v>0</v>
      </c>
      <c r="BG79" s="29">
        <v>0</v>
      </c>
      <c r="BH79" s="29">
        <v>0</v>
      </c>
      <c r="BI79" s="29">
        <v>0</v>
      </c>
      <c r="BJ79" s="29">
        <v>0</v>
      </c>
      <c r="BK79" s="29">
        <v>0</v>
      </c>
      <c r="BL79" s="29">
        <v>0</v>
      </c>
      <c r="BM79" s="29">
        <v>0</v>
      </c>
      <c r="BN79" s="29">
        <v>0</v>
      </c>
      <c r="BO79" s="29">
        <v>1</v>
      </c>
      <c r="BP79" s="29">
        <v>0</v>
      </c>
      <c r="BQ79" s="29">
        <v>0</v>
      </c>
      <c r="BR79" s="29">
        <v>0</v>
      </c>
      <c r="BS79" s="29">
        <v>0</v>
      </c>
    </row>
    <row r="80" spans="1:71" s="16" customFormat="1" x14ac:dyDescent="0.25">
      <c r="A80" s="23" t="s">
        <v>15</v>
      </c>
      <c r="B80" s="23">
        <f t="shared" si="14"/>
        <v>0</v>
      </c>
      <c r="C80" s="23">
        <f t="shared" si="15"/>
        <v>0</v>
      </c>
      <c r="D80" s="23">
        <f t="shared" si="16"/>
        <v>0</v>
      </c>
      <c r="E80" s="31">
        <f t="shared" si="13"/>
        <v>0</v>
      </c>
      <c r="H80" s="29" t="s">
        <v>15</v>
      </c>
      <c r="I80" s="29">
        <v>0</v>
      </c>
      <c r="J80" s="29">
        <v>0</v>
      </c>
      <c r="K80" s="29">
        <v>0</v>
      </c>
      <c r="L80" s="29">
        <v>0</v>
      </c>
      <c r="M80" s="29">
        <v>0</v>
      </c>
      <c r="N80" s="29">
        <v>0</v>
      </c>
      <c r="O80" s="29">
        <v>0</v>
      </c>
      <c r="P80" s="29">
        <v>0</v>
      </c>
      <c r="Q80" s="29">
        <v>0</v>
      </c>
      <c r="R80" s="29">
        <v>0</v>
      </c>
      <c r="S80" s="29">
        <v>0</v>
      </c>
      <c r="T80" s="29">
        <v>0</v>
      </c>
      <c r="U80" s="29">
        <v>0</v>
      </c>
      <c r="V80" s="29">
        <v>0</v>
      </c>
      <c r="W80" s="29">
        <v>0</v>
      </c>
      <c r="X80" s="29">
        <v>0</v>
      </c>
      <c r="Y80" s="29">
        <v>0</v>
      </c>
      <c r="Z80" s="29">
        <v>0</v>
      </c>
      <c r="AA80" s="29">
        <v>0</v>
      </c>
      <c r="AB80" s="29">
        <v>0</v>
      </c>
      <c r="AC80" s="29">
        <v>0</v>
      </c>
      <c r="AD80" s="29">
        <v>0</v>
      </c>
      <c r="AE80" s="29">
        <v>0</v>
      </c>
      <c r="AF80" s="29">
        <v>0</v>
      </c>
      <c r="AG80" s="29">
        <v>0</v>
      </c>
      <c r="AH80" s="29">
        <v>0</v>
      </c>
      <c r="AI80" s="29">
        <v>0</v>
      </c>
      <c r="AJ80" s="29">
        <v>0</v>
      </c>
      <c r="AK80" s="29">
        <v>0</v>
      </c>
      <c r="AL80" s="29">
        <v>0</v>
      </c>
      <c r="AM80" s="17"/>
      <c r="AN80" s="17"/>
      <c r="AO80" s="29" t="s">
        <v>15</v>
      </c>
      <c r="AP80" s="29">
        <v>0</v>
      </c>
      <c r="AQ80" s="29">
        <v>0</v>
      </c>
      <c r="AR80" s="29">
        <v>0</v>
      </c>
      <c r="AS80" s="29">
        <v>0</v>
      </c>
      <c r="AT80" s="29">
        <v>0</v>
      </c>
      <c r="AU80" s="29">
        <v>15.3</v>
      </c>
      <c r="AV80" s="29">
        <v>0</v>
      </c>
      <c r="AW80" s="29">
        <v>0</v>
      </c>
      <c r="AX80" s="29">
        <v>0</v>
      </c>
      <c r="AY80" s="29">
        <v>0</v>
      </c>
      <c r="AZ80" s="29">
        <v>0</v>
      </c>
      <c r="BA80" s="29">
        <v>0</v>
      </c>
      <c r="BB80" s="29">
        <v>0</v>
      </c>
      <c r="BC80" s="29">
        <v>0</v>
      </c>
      <c r="BD80" s="29">
        <v>0</v>
      </c>
      <c r="BE80" s="29">
        <v>15.3</v>
      </c>
      <c r="BF80" s="29">
        <v>0</v>
      </c>
      <c r="BG80" s="29">
        <v>0</v>
      </c>
      <c r="BH80" s="29">
        <v>0</v>
      </c>
      <c r="BI80" s="29">
        <v>0</v>
      </c>
      <c r="BJ80" s="29">
        <v>0</v>
      </c>
      <c r="BK80" s="29">
        <v>0</v>
      </c>
      <c r="BL80" s="29">
        <v>0</v>
      </c>
      <c r="BM80" s="29">
        <v>0</v>
      </c>
      <c r="BN80" s="29">
        <v>0</v>
      </c>
      <c r="BO80" s="29">
        <v>1</v>
      </c>
      <c r="BP80" s="29">
        <v>0</v>
      </c>
      <c r="BQ80" s="29">
        <v>0</v>
      </c>
      <c r="BR80" s="29">
        <v>0</v>
      </c>
      <c r="BS80" s="29">
        <v>0</v>
      </c>
    </row>
    <row r="81" spans="1:71" s="16" customFormat="1" x14ac:dyDescent="0.25">
      <c r="A81" s="23" t="s">
        <v>16</v>
      </c>
      <c r="B81" s="23">
        <f t="shared" si="14"/>
        <v>0</v>
      </c>
      <c r="C81" s="23">
        <f t="shared" si="15"/>
        <v>0</v>
      </c>
      <c r="D81" s="23">
        <f t="shared" si="16"/>
        <v>0</v>
      </c>
      <c r="E81" s="31">
        <f t="shared" si="13"/>
        <v>0</v>
      </c>
      <c r="H81" s="29" t="s">
        <v>16</v>
      </c>
      <c r="I81" s="29">
        <v>0</v>
      </c>
      <c r="J81" s="29">
        <v>0</v>
      </c>
      <c r="K81" s="29">
        <v>0</v>
      </c>
      <c r="L81" s="29">
        <v>0</v>
      </c>
      <c r="M81" s="29">
        <v>0</v>
      </c>
      <c r="N81" s="29">
        <v>0</v>
      </c>
      <c r="O81" s="29">
        <v>0</v>
      </c>
      <c r="P81" s="29">
        <v>0</v>
      </c>
      <c r="Q81" s="29">
        <v>0</v>
      </c>
      <c r="R81" s="29">
        <v>0</v>
      </c>
      <c r="S81" s="29">
        <v>0</v>
      </c>
      <c r="T81" s="29">
        <v>0</v>
      </c>
      <c r="U81" s="29">
        <v>0</v>
      </c>
      <c r="V81" s="29">
        <v>0</v>
      </c>
      <c r="W81" s="29">
        <v>0</v>
      </c>
      <c r="X81" s="29">
        <v>0</v>
      </c>
      <c r="Y81" s="29">
        <v>0</v>
      </c>
      <c r="Z81" s="29">
        <v>0</v>
      </c>
      <c r="AA81" s="29">
        <v>0</v>
      </c>
      <c r="AB81" s="29">
        <v>0</v>
      </c>
      <c r="AC81" s="29">
        <v>0</v>
      </c>
      <c r="AD81" s="29">
        <v>0</v>
      </c>
      <c r="AE81" s="29">
        <v>0</v>
      </c>
      <c r="AF81" s="29">
        <v>0</v>
      </c>
      <c r="AG81" s="29">
        <v>0</v>
      </c>
      <c r="AH81" s="29">
        <v>0</v>
      </c>
      <c r="AI81" s="29">
        <v>0</v>
      </c>
      <c r="AJ81" s="29">
        <v>0</v>
      </c>
      <c r="AK81" s="29">
        <v>0</v>
      </c>
      <c r="AL81" s="29">
        <v>0</v>
      </c>
      <c r="AM81" s="17"/>
      <c r="AN81" s="17"/>
      <c r="AO81" s="29" t="s">
        <v>16</v>
      </c>
      <c r="AP81" s="29">
        <v>0</v>
      </c>
      <c r="AQ81" s="29">
        <v>0</v>
      </c>
      <c r="AR81" s="29">
        <v>0</v>
      </c>
      <c r="AS81" s="29">
        <v>0</v>
      </c>
      <c r="AT81" s="29">
        <v>0</v>
      </c>
      <c r="AU81" s="29">
        <v>19.96</v>
      </c>
      <c r="AV81" s="29">
        <v>0</v>
      </c>
      <c r="AW81" s="29">
        <v>0</v>
      </c>
      <c r="AX81" s="29">
        <v>0</v>
      </c>
      <c r="AY81" s="29">
        <v>0</v>
      </c>
      <c r="AZ81" s="29">
        <v>0</v>
      </c>
      <c r="BA81" s="29">
        <v>0</v>
      </c>
      <c r="BB81" s="29">
        <v>0</v>
      </c>
      <c r="BC81" s="29">
        <v>0</v>
      </c>
      <c r="BD81" s="29">
        <v>0</v>
      </c>
      <c r="BE81" s="29">
        <v>19.96</v>
      </c>
      <c r="BF81" s="29">
        <v>0</v>
      </c>
      <c r="BG81" s="29">
        <v>0</v>
      </c>
      <c r="BH81" s="29">
        <v>0</v>
      </c>
      <c r="BI81" s="29">
        <v>0</v>
      </c>
      <c r="BJ81" s="29">
        <v>0</v>
      </c>
      <c r="BK81" s="29">
        <v>0</v>
      </c>
      <c r="BL81" s="29">
        <v>0</v>
      </c>
      <c r="BM81" s="29">
        <v>0</v>
      </c>
      <c r="BN81" s="29">
        <v>0</v>
      </c>
      <c r="BO81" s="29">
        <v>1</v>
      </c>
      <c r="BP81" s="29">
        <v>0</v>
      </c>
      <c r="BQ81" s="29">
        <v>0</v>
      </c>
      <c r="BR81" s="29">
        <v>0</v>
      </c>
      <c r="BS81" s="29">
        <v>0</v>
      </c>
    </row>
    <row r="82" spans="1:71" s="16" customFormat="1" x14ac:dyDescent="0.25">
      <c r="A82" s="23" t="s">
        <v>24</v>
      </c>
      <c r="B82" s="23">
        <f t="shared" si="14"/>
        <v>0</v>
      </c>
      <c r="C82" s="23">
        <f t="shared" si="15"/>
        <v>0</v>
      </c>
      <c r="D82" s="23">
        <f t="shared" si="16"/>
        <v>0</v>
      </c>
      <c r="E82" s="31">
        <f t="shared" si="13"/>
        <v>0</v>
      </c>
      <c r="H82" s="29" t="s">
        <v>24</v>
      </c>
      <c r="I82" s="29">
        <v>0</v>
      </c>
      <c r="J82" s="29">
        <v>0</v>
      </c>
      <c r="K82" s="29">
        <v>0</v>
      </c>
      <c r="L82" s="29">
        <v>0</v>
      </c>
      <c r="M82" s="29">
        <v>0</v>
      </c>
      <c r="N82" s="29">
        <v>0</v>
      </c>
      <c r="O82" s="29">
        <v>0</v>
      </c>
      <c r="P82" s="29">
        <v>0</v>
      </c>
      <c r="Q82" s="29">
        <v>0</v>
      </c>
      <c r="R82" s="29">
        <v>0</v>
      </c>
      <c r="S82" s="29">
        <v>0</v>
      </c>
      <c r="T82" s="29">
        <v>0</v>
      </c>
      <c r="U82" s="29">
        <v>0</v>
      </c>
      <c r="V82" s="29">
        <v>0</v>
      </c>
      <c r="W82" s="29">
        <v>0</v>
      </c>
      <c r="X82" s="29">
        <v>0</v>
      </c>
      <c r="Y82" s="29">
        <v>0</v>
      </c>
      <c r="Z82" s="29">
        <v>0</v>
      </c>
      <c r="AA82" s="29">
        <v>0</v>
      </c>
      <c r="AB82" s="29">
        <v>0</v>
      </c>
      <c r="AC82" s="29">
        <v>0</v>
      </c>
      <c r="AD82" s="29">
        <v>0</v>
      </c>
      <c r="AE82" s="29">
        <v>0</v>
      </c>
      <c r="AF82" s="29">
        <v>0</v>
      </c>
      <c r="AG82" s="29">
        <v>0</v>
      </c>
      <c r="AH82" s="29">
        <v>0</v>
      </c>
      <c r="AI82" s="29">
        <v>0</v>
      </c>
      <c r="AJ82" s="29">
        <v>0</v>
      </c>
      <c r="AK82" s="29">
        <v>0</v>
      </c>
      <c r="AL82" s="29">
        <v>0</v>
      </c>
      <c r="AM82" s="17"/>
      <c r="AN82" s="17"/>
      <c r="AO82" s="29" t="s">
        <v>24</v>
      </c>
      <c r="AP82" s="29">
        <v>0</v>
      </c>
      <c r="AQ82" s="29">
        <v>0</v>
      </c>
      <c r="AR82" s="29">
        <v>0</v>
      </c>
      <c r="AS82" s="29">
        <v>0</v>
      </c>
      <c r="AT82" s="29">
        <v>0</v>
      </c>
      <c r="AU82" s="29">
        <v>21.37</v>
      </c>
      <c r="AV82" s="29">
        <v>0</v>
      </c>
      <c r="AW82" s="29">
        <v>0</v>
      </c>
      <c r="AX82" s="29">
        <v>0</v>
      </c>
      <c r="AY82" s="29">
        <v>0</v>
      </c>
      <c r="AZ82" s="29">
        <v>0</v>
      </c>
      <c r="BA82" s="29">
        <v>0</v>
      </c>
      <c r="BB82" s="29">
        <v>0</v>
      </c>
      <c r="BC82" s="29">
        <v>0</v>
      </c>
      <c r="BD82" s="29">
        <v>0</v>
      </c>
      <c r="BE82" s="29">
        <v>21.37</v>
      </c>
      <c r="BF82" s="29">
        <v>0</v>
      </c>
      <c r="BG82" s="29">
        <v>0</v>
      </c>
      <c r="BH82" s="29">
        <v>0</v>
      </c>
      <c r="BI82" s="29">
        <v>0</v>
      </c>
      <c r="BJ82" s="29">
        <v>0</v>
      </c>
      <c r="BK82" s="29">
        <v>0</v>
      </c>
      <c r="BL82" s="29">
        <v>0</v>
      </c>
      <c r="BM82" s="29">
        <v>0</v>
      </c>
      <c r="BN82" s="29">
        <v>0</v>
      </c>
      <c r="BO82" s="29">
        <v>1</v>
      </c>
      <c r="BP82" s="29">
        <v>0</v>
      </c>
      <c r="BQ82" s="29">
        <v>0</v>
      </c>
      <c r="BR82" s="29">
        <v>0</v>
      </c>
      <c r="BS82" s="29">
        <v>0</v>
      </c>
    </row>
    <row r="83" spans="1:71" s="16" customFormat="1" x14ac:dyDescent="0.25">
      <c r="A83" s="23" t="s">
        <v>53</v>
      </c>
      <c r="B83" s="23">
        <f t="shared" si="14"/>
        <v>0</v>
      </c>
      <c r="C83" s="23">
        <f t="shared" si="15"/>
        <v>0</v>
      </c>
      <c r="D83" s="23">
        <f t="shared" si="16"/>
        <v>0</v>
      </c>
      <c r="E83" s="31">
        <f t="shared" si="13"/>
        <v>0</v>
      </c>
      <c r="H83" s="29" t="s">
        <v>53</v>
      </c>
      <c r="I83" s="29">
        <v>0</v>
      </c>
      <c r="J83" s="29">
        <v>0</v>
      </c>
      <c r="K83" s="29">
        <v>0</v>
      </c>
      <c r="L83" s="29">
        <v>0</v>
      </c>
      <c r="M83" s="29">
        <v>0</v>
      </c>
      <c r="N83" s="29">
        <v>0</v>
      </c>
      <c r="O83" s="29">
        <v>0</v>
      </c>
      <c r="P83" s="29">
        <v>0</v>
      </c>
      <c r="Q83" s="29">
        <v>0</v>
      </c>
      <c r="R83" s="29">
        <v>0</v>
      </c>
      <c r="S83" s="29">
        <v>0</v>
      </c>
      <c r="T83" s="29">
        <v>0</v>
      </c>
      <c r="U83" s="29">
        <v>0</v>
      </c>
      <c r="V83" s="29">
        <v>0</v>
      </c>
      <c r="W83" s="29">
        <v>0</v>
      </c>
      <c r="X83" s="29">
        <v>0</v>
      </c>
      <c r="Y83" s="29">
        <v>0</v>
      </c>
      <c r="Z83" s="29">
        <v>0</v>
      </c>
      <c r="AA83" s="29">
        <v>0</v>
      </c>
      <c r="AB83" s="29">
        <v>0</v>
      </c>
      <c r="AC83" s="29">
        <v>0</v>
      </c>
      <c r="AD83" s="29">
        <v>0</v>
      </c>
      <c r="AE83" s="29">
        <v>0</v>
      </c>
      <c r="AF83" s="29">
        <v>0</v>
      </c>
      <c r="AG83" s="29">
        <v>0</v>
      </c>
      <c r="AH83" s="29">
        <v>0</v>
      </c>
      <c r="AI83" s="29">
        <v>0</v>
      </c>
      <c r="AJ83" s="29">
        <v>0</v>
      </c>
      <c r="AK83" s="29">
        <v>0</v>
      </c>
      <c r="AL83" s="29">
        <v>0</v>
      </c>
      <c r="AM83" s="17"/>
      <c r="AN83" s="17"/>
      <c r="AO83" s="29" t="s">
        <v>53</v>
      </c>
      <c r="AP83" s="29">
        <v>0</v>
      </c>
      <c r="AQ83" s="29">
        <v>0</v>
      </c>
      <c r="AR83" s="29">
        <v>0</v>
      </c>
      <c r="AS83" s="29">
        <v>0</v>
      </c>
      <c r="AT83" s="29">
        <v>0</v>
      </c>
      <c r="AU83" s="29">
        <v>25.04</v>
      </c>
      <c r="AV83" s="29">
        <v>0</v>
      </c>
      <c r="AW83" s="29">
        <v>0</v>
      </c>
      <c r="AX83" s="29">
        <v>0</v>
      </c>
      <c r="AY83" s="29">
        <v>0</v>
      </c>
      <c r="AZ83" s="29">
        <v>0</v>
      </c>
      <c r="BA83" s="29">
        <v>0</v>
      </c>
      <c r="BB83" s="29">
        <v>0</v>
      </c>
      <c r="BC83" s="29">
        <v>0</v>
      </c>
      <c r="BD83" s="29">
        <v>0</v>
      </c>
      <c r="BE83" s="29">
        <v>25.04</v>
      </c>
      <c r="BF83" s="29">
        <v>0</v>
      </c>
      <c r="BG83" s="29">
        <v>0</v>
      </c>
      <c r="BH83" s="29">
        <v>0</v>
      </c>
      <c r="BI83" s="29">
        <v>0</v>
      </c>
      <c r="BJ83" s="29">
        <v>0</v>
      </c>
      <c r="BK83" s="29">
        <v>0</v>
      </c>
      <c r="BL83" s="29">
        <v>0</v>
      </c>
      <c r="BM83" s="29">
        <v>0</v>
      </c>
      <c r="BN83" s="29">
        <v>0</v>
      </c>
      <c r="BO83" s="29">
        <v>1</v>
      </c>
      <c r="BP83" s="29">
        <v>0</v>
      </c>
      <c r="BQ83" s="29">
        <v>0</v>
      </c>
      <c r="BR83" s="29">
        <v>0</v>
      </c>
      <c r="BS83" s="29">
        <v>0</v>
      </c>
    </row>
    <row r="84" spans="1:71" s="16" customFormat="1" x14ac:dyDescent="0.25">
      <c r="A84" s="23" t="s">
        <v>54</v>
      </c>
      <c r="B84" s="23">
        <f t="shared" si="14"/>
        <v>1.63</v>
      </c>
      <c r="C84" s="23">
        <f t="shared" si="15"/>
        <v>1.63</v>
      </c>
      <c r="D84" s="23">
        <f t="shared" si="16"/>
        <v>0.48899999999999993</v>
      </c>
      <c r="E84" s="31">
        <f t="shared" si="13"/>
        <v>30.474479999999996</v>
      </c>
      <c r="H84" s="29" t="s">
        <v>54</v>
      </c>
      <c r="I84" s="29">
        <v>0</v>
      </c>
      <c r="J84" s="29">
        <v>0</v>
      </c>
      <c r="K84" s="29">
        <v>0</v>
      </c>
      <c r="L84" s="29">
        <v>0</v>
      </c>
      <c r="M84" s="29">
        <v>0</v>
      </c>
      <c r="N84" s="29">
        <v>0</v>
      </c>
      <c r="O84" s="29">
        <v>0</v>
      </c>
      <c r="P84" s="29">
        <v>0</v>
      </c>
      <c r="Q84" s="29">
        <v>1.63</v>
      </c>
      <c r="R84" s="29">
        <v>0</v>
      </c>
      <c r="S84" s="29">
        <v>0</v>
      </c>
      <c r="T84" s="29">
        <v>0</v>
      </c>
      <c r="U84" s="29">
        <v>0</v>
      </c>
      <c r="V84" s="29">
        <v>0</v>
      </c>
      <c r="W84" s="29">
        <v>0</v>
      </c>
      <c r="X84" s="29">
        <v>0</v>
      </c>
      <c r="Y84" s="29">
        <v>0</v>
      </c>
      <c r="Z84" s="29">
        <v>0</v>
      </c>
      <c r="AA84" s="29">
        <v>1.63</v>
      </c>
      <c r="AB84" s="29">
        <v>0</v>
      </c>
      <c r="AC84" s="29">
        <v>0</v>
      </c>
      <c r="AD84" s="29">
        <v>0</v>
      </c>
      <c r="AE84" s="29">
        <v>0</v>
      </c>
      <c r="AF84" s="29">
        <v>0</v>
      </c>
      <c r="AG84" s="29">
        <v>0</v>
      </c>
      <c r="AH84" s="29">
        <v>0</v>
      </c>
      <c r="AI84" s="29">
        <v>0</v>
      </c>
      <c r="AJ84" s="29">
        <v>0</v>
      </c>
      <c r="AK84" s="29">
        <v>1</v>
      </c>
      <c r="AL84" s="29">
        <v>0</v>
      </c>
      <c r="AM84" s="17"/>
      <c r="AN84" s="17"/>
      <c r="AO84" s="29" t="s">
        <v>54</v>
      </c>
      <c r="AP84" s="29">
        <v>0</v>
      </c>
      <c r="AQ84" s="29">
        <v>0</v>
      </c>
      <c r="AR84" s="29">
        <v>0</v>
      </c>
      <c r="AS84" s="29">
        <v>0</v>
      </c>
      <c r="AT84" s="29">
        <v>0</v>
      </c>
      <c r="AU84" s="29">
        <v>30.75</v>
      </c>
      <c r="AV84" s="29">
        <v>0</v>
      </c>
      <c r="AW84" s="29">
        <v>0</v>
      </c>
      <c r="AX84" s="29">
        <v>0</v>
      </c>
      <c r="AY84" s="29">
        <v>0</v>
      </c>
      <c r="AZ84" s="29">
        <v>0</v>
      </c>
      <c r="BA84" s="29">
        <v>0</v>
      </c>
      <c r="BB84" s="29">
        <v>0</v>
      </c>
      <c r="BC84" s="29">
        <v>0</v>
      </c>
      <c r="BD84" s="29">
        <v>0</v>
      </c>
      <c r="BE84" s="29">
        <v>30.75</v>
      </c>
      <c r="BF84" s="29">
        <v>0</v>
      </c>
      <c r="BG84" s="29">
        <v>0</v>
      </c>
      <c r="BH84" s="29">
        <v>0</v>
      </c>
      <c r="BI84" s="29">
        <v>0</v>
      </c>
      <c r="BJ84" s="29">
        <v>0</v>
      </c>
      <c r="BK84" s="29">
        <v>0</v>
      </c>
      <c r="BL84" s="29">
        <v>0</v>
      </c>
      <c r="BM84" s="29">
        <v>0</v>
      </c>
      <c r="BN84" s="29">
        <v>0</v>
      </c>
      <c r="BO84" s="29">
        <v>1</v>
      </c>
      <c r="BP84" s="29">
        <v>0</v>
      </c>
      <c r="BQ84" s="29">
        <v>0</v>
      </c>
      <c r="BR84" s="29">
        <v>0</v>
      </c>
      <c r="BS84" s="29">
        <v>0</v>
      </c>
    </row>
    <row r="85" spans="1:71" s="16" customFormat="1" x14ac:dyDescent="0.25">
      <c r="A85" s="23" t="s">
        <v>55</v>
      </c>
      <c r="B85" s="23">
        <f t="shared" si="14"/>
        <v>3.3</v>
      </c>
      <c r="C85" s="23">
        <f t="shared" si="15"/>
        <v>3.3</v>
      </c>
      <c r="D85" s="23">
        <f t="shared" si="16"/>
        <v>0.98999999999999988</v>
      </c>
      <c r="E85" s="31">
        <f t="shared" si="13"/>
        <v>61.696799999999996</v>
      </c>
      <c r="H85" s="29" t="s">
        <v>55</v>
      </c>
      <c r="I85" s="29">
        <v>0</v>
      </c>
      <c r="J85" s="29">
        <v>0</v>
      </c>
      <c r="K85" s="29">
        <v>0</v>
      </c>
      <c r="L85" s="29">
        <v>0</v>
      </c>
      <c r="M85" s="29">
        <v>0</v>
      </c>
      <c r="N85" s="29">
        <v>0</v>
      </c>
      <c r="O85" s="29">
        <v>0</v>
      </c>
      <c r="P85" s="29">
        <v>0</v>
      </c>
      <c r="Q85" s="29">
        <v>3.3</v>
      </c>
      <c r="R85" s="29">
        <v>0</v>
      </c>
      <c r="S85" s="29">
        <v>0</v>
      </c>
      <c r="T85" s="29">
        <v>0</v>
      </c>
      <c r="U85" s="29">
        <v>0</v>
      </c>
      <c r="V85" s="29">
        <v>0</v>
      </c>
      <c r="W85" s="29">
        <v>0</v>
      </c>
      <c r="X85" s="29">
        <v>0</v>
      </c>
      <c r="Y85" s="29">
        <v>0</v>
      </c>
      <c r="Z85" s="29">
        <v>0</v>
      </c>
      <c r="AA85" s="29">
        <v>3.3</v>
      </c>
      <c r="AB85" s="29">
        <v>0</v>
      </c>
      <c r="AC85" s="29">
        <v>0</v>
      </c>
      <c r="AD85" s="29">
        <v>0</v>
      </c>
      <c r="AE85" s="29">
        <v>0</v>
      </c>
      <c r="AF85" s="29">
        <v>0</v>
      </c>
      <c r="AG85" s="29">
        <v>0</v>
      </c>
      <c r="AH85" s="29">
        <v>0</v>
      </c>
      <c r="AI85" s="29">
        <v>0</v>
      </c>
      <c r="AJ85" s="29">
        <v>0</v>
      </c>
      <c r="AK85" s="29">
        <v>1</v>
      </c>
      <c r="AL85" s="29">
        <v>0</v>
      </c>
      <c r="AM85" s="17"/>
      <c r="AN85" s="17"/>
      <c r="AO85" s="29" t="s">
        <v>55</v>
      </c>
      <c r="AP85" s="29">
        <v>0</v>
      </c>
      <c r="AQ85" s="29">
        <v>17.899999999999999</v>
      </c>
      <c r="AR85" s="29">
        <v>0</v>
      </c>
      <c r="AS85" s="29">
        <v>0</v>
      </c>
      <c r="AT85" s="29">
        <v>0</v>
      </c>
      <c r="AU85" s="29">
        <v>34.94</v>
      </c>
      <c r="AV85" s="29">
        <v>0</v>
      </c>
      <c r="AW85" s="29">
        <v>0</v>
      </c>
      <c r="AX85" s="29">
        <v>0</v>
      </c>
      <c r="AY85" s="29">
        <v>0</v>
      </c>
      <c r="AZ85" s="29">
        <v>0</v>
      </c>
      <c r="BA85" s="29">
        <v>8.85</v>
      </c>
      <c r="BB85" s="29">
        <v>0</v>
      </c>
      <c r="BC85" s="29">
        <v>0</v>
      </c>
      <c r="BD85" s="29">
        <v>0</v>
      </c>
      <c r="BE85" s="29">
        <v>34.94</v>
      </c>
      <c r="BF85" s="29">
        <v>0</v>
      </c>
      <c r="BG85" s="29">
        <v>0</v>
      </c>
      <c r="BH85" s="29">
        <v>0</v>
      </c>
      <c r="BI85" s="29">
        <v>0</v>
      </c>
      <c r="BJ85" s="29">
        <v>0</v>
      </c>
      <c r="BK85" s="29">
        <v>3</v>
      </c>
      <c r="BL85" s="29">
        <v>0</v>
      </c>
      <c r="BM85" s="29">
        <v>0</v>
      </c>
      <c r="BN85" s="29">
        <v>0</v>
      </c>
      <c r="BO85" s="29">
        <v>1</v>
      </c>
      <c r="BP85" s="29">
        <v>0</v>
      </c>
      <c r="BQ85" s="29">
        <v>0</v>
      </c>
      <c r="BR85" s="29">
        <v>0</v>
      </c>
      <c r="BS85" s="29">
        <v>0</v>
      </c>
    </row>
    <row r="86" spans="1:71" s="16" customFormat="1" x14ac:dyDescent="0.25">
      <c r="A86" s="23" t="s">
        <v>56</v>
      </c>
      <c r="B86" s="23">
        <f t="shared" si="14"/>
        <v>5.01</v>
      </c>
      <c r="C86" s="23">
        <f t="shared" si="15"/>
        <v>5.01</v>
      </c>
      <c r="D86" s="23">
        <f t="shared" si="16"/>
        <v>1.5029999999999999</v>
      </c>
      <c r="E86" s="31">
        <f t="shared" si="13"/>
        <v>93.666959999999989</v>
      </c>
      <c r="H86" s="29" t="s">
        <v>56</v>
      </c>
      <c r="I86" s="29">
        <v>0</v>
      </c>
      <c r="J86" s="29">
        <v>0</v>
      </c>
      <c r="K86" s="29">
        <v>0</v>
      </c>
      <c r="L86" s="29">
        <v>0</v>
      </c>
      <c r="M86" s="29">
        <v>0</v>
      </c>
      <c r="N86" s="29">
        <v>0</v>
      </c>
      <c r="O86" s="29">
        <v>0</v>
      </c>
      <c r="P86" s="29">
        <v>0</v>
      </c>
      <c r="Q86" s="29">
        <v>5.01</v>
      </c>
      <c r="R86" s="29">
        <v>0</v>
      </c>
      <c r="S86" s="29">
        <v>0</v>
      </c>
      <c r="T86" s="29">
        <v>0</v>
      </c>
      <c r="U86" s="29">
        <v>0</v>
      </c>
      <c r="V86" s="29">
        <v>0</v>
      </c>
      <c r="W86" s="29">
        <v>0</v>
      </c>
      <c r="X86" s="29">
        <v>0</v>
      </c>
      <c r="Y86" s="29">
        <v>0</v>
      </c>
      <c r="Z86" s="29">
        <v>0</v>
      </c>
      <c r="AA86" s="29">
        <v>5.01</v>
      </c>
      <c r="AB86" s="29">
        <v>0</v>
      </c>
      <c r="AC86" s="29">
        <v>0</v>
      </c>
      <c r="AD86" s="29">
        <v>0</v>
      </c>
      <c r="AE86" s="29">
        <v>0</v>
      </c>
      <c r="AF86" s="29">
        <v>0</v>
      </c>
      <c r="AG86" s="29">
        <v>0</v>
      </c>
      <c r="AH86" s="29">
        <v>0</v>
      </c>
      <c r="AI86" s="29">
        <v>0</v>
      </c>
      <c r="AJ86" s="29">
        <v>0</v>
      </c>
      <c r="AK86" s="29">
        <v>1</v>
      </c>
      <c r="AL86" s="29">
        <v>0</v>
      </c>
      <c r="AM86" s="17"/>
      <c r="AN86" s="17"/>
      <c r="AO86" s="29" t="s">
        <v>56</v>
      </c>
      <c r="AP86" s="29">
        <v>0</v>
      </c>
      <c r="AQ86" s="29">
        <v>53</v>
      </c>
      <c r="AR86" s="29">
        <v>0</v>
      </c>
      <c r="AS86" s="29">
        <v>0</v>
      </c>
      <c r="AT86" s="29">
        <v>0</v>
      </c>
      <c r="AU86" s="29">
        <v>39.42</v>
      </c>
      <c r="AV86" s="29">
        <v>0</v>
      </c>
      <c r="AW86" s="29">
        <v>0</v>
      </c>
      <c r="AX86" s="29">
        <v>0</v>
      </c>
      <c r="AY86" s="29">
        <v>0</v>
      </c>
      <c r="AZ86" s="29">
        <v>0</v>
      </c>
      <c r="BA86" s="29">
        <v>16.71</v>
      </c>
      <c r="BB86" s="29">
        <v>0</v>
      </c>
      <c r="BC86" s="29">
        <v>0</v>
      </c>
      <c r="BD86" s="29">
        <v>0</v>
      </c>
      <c r="BE86" s="29">
        <v>39.42</v>
      </c>
      <c r="BF86" s="29">
        <v>0</v>
      </c>
      <c r="BG86" s="29">
        <v>0</v>
      </c>
      <c r="BH86" s="29">
        <v>0</v>
      </c>
      <c r="BI86" s="29">
        <v>0</v>
      </c>
      <c r="BJ86" s="29">
        <v>0</v>
      </c>
      <c r="BK86" s="29">
        <v>5</v>
      </c>
      <c r="BL86" s="29">
        <v>0</v>
      </c>
      <c r="BM86" s="29">
        <v>0</v>
      </c>
      <c r="BN86" s="29">
        <v>0</v>
      </c>
      <c r="BO86" s="29">
        <v>1</v>
      </c>
      <c r="BP86" s="29">
        <v>0</v>
      </c>
      <c r="BQ86" s="29">
        <v>0</v>
      </c>
      <c r="BR86" s="29">
        <v>0</v>
      </c>
      <c r="BS86" s="29">
        <v>0</v>
      </c>
    </row>
    <row r="87" spans="1:71" s="16" customFormat="1" x14ac:dyDescent="0.25">
      <c r="A87" s="30"/>
      <c r="B87" s="30"/>
      <c r="C87" s="30"/>
      <c r="D87" s="30"/>
      <c r="E87" s="30"/>
      <c r="H87" s="17"/>
      <c r="I87" s="17"/>
      <c r="J87" s="17"/>
      <c r="K87" s="17"/>
      <c r="L87" s="17"/>
      <c r="M87" s="17"/>
      <c r="N87" s="17"/>
      <c r="O87" s="17"/>
      <c r="P87" s="17"/>
      <c r="Q87" s="17"/>
      <c r="R87" s="17"/>
      <c r="S87" s="17"/>
      <c r="T87" s="17"/>
      <c r="U87" s="17"/>
      <c r="V87" s="17"/>
      <c r="W87" s="17"/>
      <c r="X87" s="17"/>
      <c r="Y87" s="17"/>
      <c r="Z87" s="17"/>
      <c r="AA87" s="17"/>
      <c r="AB87" s="17"/>
      <c r="AC87" s="17"/>
      <c r="AD87" s="17"/>
      <c r="AE87" s="17"/>
      <c r="AF87" s="17"/>
      <c r="AG87" s="17"/>
      <c r="AH87" s="17"/>
      <c r="AI87" s="17"/>
      <c r="AJ87" s="17"/>
      <c r="AK87" s="17"/>
      <c r="AL87" s="17"/>
      <c r="AM87" s="17"/>
      <c r="AN87" s="17"/>
      <c r="AO87" s="17"/>
      <c r="AP87" s="17"/>
      <c r="AQ87" s="17"/>
      <c r="AR87" s="17"/>
      <c r="AS87" s="17"/>
      <c r="AT87" s="17"/>
      <c r="AU87" s="17"/>
      <c r="AV87" s="17"/>
      <c r="AW87" s="17"/>
      <c r="AX87" s="17"/>
      <c r="AY87" s="17"/>
      <c r="AZ87" s="17"/>
      <c r="BA87" s="17"/>
      <c r="BB87" s="17"/>
      <c r="BC87" s="17"/>
      <c r="BD87" s="17"/>
      <c r="BE87" s="17"/>
      <c r="BF87" s="17"/>
      <c r="BG87" s="17"/>
      <c r="BH87" s="17"/>
      <c r="BI87" s="17"/>
      <c r="BJ87" s="17"/>
      <c r="BK87" s="17"/>
      <c r="BL87" s="17"/>
      <c r="BM87" s="17"/>
      <c r="BN87" s="17"/>
      <c r="BO87" s="17"/>
      <c r="BP87" s="17"/>
      <c r="BQ87" s="17"/>
      <c r="BR87" s="17"/>
      <c r="BS87" s="17"/>
    </row>
    <row r="88" spans="1:71" s="16" customFormat="1" x14ac:dyDescent="0.25">
      <c r="H88" s="82" t="s">
        <v>73</v>
      </c>
      <c r="I88" s="82"/>
      <c r="J88" s="82"/>
      <c r="K88" s="82"/>
      <c r="L88" s="82"/>
      <c r="M88" s="82"/>
      <c r="N88" s="82"/>
      <c r="O88" s="82"/>
      <c r="P88" s="82"/>
      <c r="Q88" s="82"/>
      <c r="R88" s="82"/>
      <c r="S88" s="82"/>
      <c r="T88" s="82"/>
      <c r="U88" s="82"/>
      <c r="V88" s="82"/>
      <c r="W88" s="82"/>
      <c r="X88" s="82"/>
      <c r="Y88" s="82"/>
      <c r="Z88" s="82"/>
      <c r="AA88" s="82"/>
      <c r="AB88" s="82"/>
      <c r="AC88" s="82"/>
      <c r="AD88" s="82"/>
      <c r="AE88" s="82"/>
      <c r="AF88" s="82"/>
      <c r="AG88" s="82"/>
      <c r="AH88" s="82"/>
      <c r="AI88" s="82"/>
      <c r="AJ88" s="82"/>
      <c r="AK88" s="82"/>
      <c r="AL88" s="82"/>
      <c r="AM88" s="17"/>
      <c r="AN88" s="17"/>
      <c r="AO88" s="82" t="s">
        <v>70</v>
      </c>
      <c r="AP88" s="82"/>
      <c r="AQ88" s="82"/>
      <c r="AR88" s="82"/>
      <c r="AS88" s="82"/>
      <c r="AT88" s="82"/>
      <c r="AU88" s="82"/>
      <c r="AV88" s="82"/>
      <c r="AW88" s="82"/>
      <c r="AX88" s="82"/>
      <c r="AY88" s="82"/>
      <c r="AZ88" s="82"/>
      <c r="BA88" s="82"/>
      <c r="BB88" s="82"/>
      <c r="BC88" s="82"/>
      <c r="BD88" s="82"/>
      <c r="BE88" s="82"/>
      <c r="BF88" s="82"/>
      <c r="BG88" s="82"/>
      <c r="BH88" s="82"/>
      <c r="BI88" s="82"/>
    </row>
    <row r="89" spans="1:71" s="16" customFormat="1" ht="15.75" x14ac:dyDescent="0.25">
      <c r="A89" s="260" t="s">
        <v>29</v>
      </c>
      <c r="B89" s="260"/>
      <c r="C89" s="260"/>
      <c r="D89" s="260"/>
      <c r="E89" s="260"/>
      <c r="H89" s="29"/>
      <c r="I89" s="29" t="s">
        <v>40</v>
      </c>
      <c r="J89" s="29" t="s">
        <v>40</v>
      </c>
      <c r="K89" s="29" t="s">
        <v>40</v>
      </c>
      <c r="L89" s="29" t="s">
        <v>40</v>
      </c>
      <c r="M89" s="29" t="s">
        <v>40</v>
      </c>
      <c r="N89" s="29" t="s">
        <v>40</v>
      </c>
      <c r="O89" s="29" t="s">
        <v>40</v>
      </c>
      <c r="P89" s="29" t="s">
        <v>40</v>
      </c>
      <c r="Q89" s="29" t="s">
        <v>40</v>
      </c>
      <c r="R89" s="29" t="s">
        <v>40</v>
      </c>
      <c r="S89" s="29" t="s">
        <v>41</v>
      </c>
      <c r="T89" s="29" t="s">
        <v>41</v>
      </c>
      <c r="U89" s="29" t="s">
        <v>41</v>
      </c>
      <c r="V89" s="29" t="s">
        <v>41</v>
      </c>
      <c r="W89" s="29" t="s">
        <v>41</v>
      </c>
      <c r="X89" s="29" t="s">
        <v>41</v>
      </c>
      <c r="Y89" s="29" t="s">
        <v>41</v>
      </c>
      <c r="Z89" s="29" t="s">
        <v>41</v>
      </c>
      <c r="AA89" s="29" t="s">
        <v>41</v>
      </c>
      <c r="AB89" s="29" t="s">
        <v>41</v>
      </c>
      <c r="AC89" s="29" t="s">
        <v>42</v>
      </c>
      <c r="AD89" s="29" t="s">
        <v>42</v>
      </c>
      <c r="AE89" s="29" t="s">
        <v>42</v>
      </c>
      <c r="AF89" s="29" t="s">
        <v>42</v>
      </c>
      <c r="AG89" s="29" t="s">
        <v>42</v>
      </c>
      <c r="AH89" s="29" t="s">
        <v>42</v>
      </c>
      <c r="AI89" s="29" t="s">
        <v>42</v>
      </c>
      <c r="AJ89" s="29" t="s">
        <v>42</v>
      </c>
      <c r="AK89" s="29" t="s">
        <v>42</v>
      </c>
      <c r="AL89" s="29" t="s">
        <v>42</v>
      </c>
      <c r="AM89" s="17"/>
      <c r="AN89" s="17"/>
      <c r="AO89" s="29"/>
      <c r="AP89" s="29" t="s">
        <v>40</v>
      </c>
      <c r="AQ89" s="29" t="s">
        <v>40</v>
      </c>
      <c r="AR89" s="29" t="s">
        <v>40</v>
      </c>
      <c r="AS89" s="29" t="s">
        <v>40</v>
      </c>
      <c r="AT89" s="29" t="s">
        <v>40</v>
      </c>
      <c r="AU89" s="29" t="s">
        <v>40</v>
      </c>
      <c r="AV89" s="29" t="s">
        <v>40</v>
      </c>
      <c r="AW89" s="29" t="s">
        <v>40</v>
      </c>
      <c r="AX89" s="29" t="s">
        <v>40</v>
      </c>
      <c r="AY89" s="29" t="s">
        <v>40</v>
      </c>
      <c r="AZ89" s="29" t="s">
        <v>41</v>
      </c>
      <c r="BA89" s="29" t="s">
        <v>41</v>
      </c>
      <c r="BB89" s="29" t="s">
        <v>41</v>
      </c>
      <c r="BC89" s="29" t="s">
        <v>41</v>
      </c>
      <c r="BD89" s="29" t="s">
        <v>41</v>
      </c>
      <c r="BE89" s="29" t="s">
        <v>41</v>
      </c>
      <c r="BF89" s="29" t="s">
        <v>41</v>
      </c>
      <c r="BG89" s="29" t="s">
        <v>41</v>
      </c>
      <c r="BH89" s="29" t="s">
        <v>41</v>
      </c>
      <c r="BI89" s="29" t="s">
        <v>41</v>
      </c>
      <c r="BJ89" s="29" t="s">
        <v>42</v>
      </c>
      <c r="BK89" s="29" t="s">
        <v>42</v>
      </c>
      <c r="BL89" s="29" t="s">
        <v>42</v>
      </c>
      <c r="BM89" s="29" t="s">
        <v>42</v>
      </c>
      <c r="BN89" s="29" t="s">
        <v>42</v>
      </c>
      <c r="BO89" s="29" t="s">
        <v>42</v>
      </c>
      <c r="BP89" s="29" t="s">
        <v>42</v>
      </c>
      <c r="BQ89" s="29" t="s">
        <v>42</v>
      </c>
      <c r="BR89" s="29" t="s">
        <v>42</v>
      </c>
      <c r="BS89" s="29" t="s">
        <v>42</v>
      </c>
    </row>
    <row r="90" spans="1:71" s="16" customFormat="1" ht="45.75" thickBot="1" x14ac:dyDescent="0.3">
      <c r="A90" s="21" t="s">
        <v>4</v>
      </c>
      <c r="B90" s="22" t="s">
        <v>17</v>
      </c>
      <c r="C90" s="22" t="s">
        <v>5</v>
      </c>
      <c r="D90" s="6" t="s">
        <v>0</v>
      </c>
      <c r="E90" s="22" t="s">
        <v>7</v>
      </c>
      <c r="H90" s="28" t="s">
        <v>4</v>
      </c>
      <c r="I90" s="28" t="s">
        <v>43</v>
      </c>
      <c r="J90" s="28" t="s">
        <v>44</v>
      </c>
      <c r="K90" s="28" t="s">
        <v>57</v>
      </c>
      <c r="L90" s="28" t="s">
        <v>50</v>
      </c>
      <c r="M90" s="28" t="s">
        <v>47</v>
      </c>
      <c r="N90" s="28" t="s">
        <v>48</v>
      </c>
      <c r="O90" s="28" t="s">
        <v>46</v>
      </c>
      <c r="P90" s="28" t="s">
        <v>51</v>
      </c>
      <c r="Q90" s="28" t="s">
        <v>49</v>
      </c>
      <c r="R90" s="28" t="s">
        <v>45</v>
      </c>
      <c r="S90" s="28" t="s">
        <v>43</v>
      </c>
      <c r="T90" s="28" t="s">
        <v>44</v>
      </c>
      <c r="U90" s="28" t="s">
        <v>57</v>
      </c>
      <c r="V90" s="28" t="s">
        <v>50</v>
      </c>
      <c r="W90" s="28" t="s">
        <v>47</v>
      </c>
      <c r="X90" s="28" t="s">
        <v>48</v>
      </c>
      <c r="Y90" s="28" t="s">
        <v>46</v>
      </c>
      <c r="Z90" s="28" t="s">
        <v>51</v>
      </c>
      <c r="AA90" s="28" t="s">
        <v>49</v>
      </c>
      <c r="AB90" s="28" t="s">
        <v>45</v>
      </c>
      <c r="AC90" s="28" t="s">
        <v>43</v>
      </c>
      <c r="AD90" s="28" t="s">
        <v>44</v>
      </c>
      <c r="AE90" s="28" t="s">
        <v>57</v>
      </c>
      <c r="AF90" s="28" t="s">
        <v>50</v>
      </c>
      <c r="AG90" s="28" t="s">
        <v>47</v>
      </c>
      <c r="AH90" s="28" t="s">
        <v>48</v>
      </c>
      <c r="AI90" s="28" t="s">
        <v>46</v>
      </c>
      <c r="AJ90" s="28" t="s">
        <v>51</v>
      </c>
      <c r="AK90" s="28" t="s">
        <v>49</v>
      </c>
      <c r="AL90" s="28" t="s">
        <v>45</v>
      </c>
      <c r="AM90" s="17"/>
      <c r="AN90" s="17"/>
      <c r="AO90" s="28" t="s">
        <v>4</v>
      </c>
      <c r="AP90" s="28" t="s">
        <v>43</v>
      </c>
      <c r="AQ90" s="28" t="s">
        <v>44</v>
      </c>
      <c r="AR90" s="28" t="s">
        <v>57</v>
      </c>
      <c r="AS90" s="28" t="s">
        <v>50</v>
      </c>
      <c r="AT90" s="28" t="s">
        <v>47</v>
      </c>
      <c r="AU90" s="28" t="s">
        <v>48</v>
      </c>
      <c r="AV90" s="28" t="s">
        <v>46</v>
      </c>
      <c r="AW90" s="28" t="s">
        <v>51</v>
      </c>
      <c r="AX90" s="28" t="s">
        <v>49</v>
      </c>
      <c r="AY90" s="28" t="s">
        <v>45</v>
      </c>
      <c r="AZ90" s="28" t="s">
        <v>43</v>
      </c>
      <c r="BA90" s="28" t="s">
        <v>44</v>
      </c>
      <c r="BB90" s="28" t="s">
        <v>57</v>
      </c>
      <c r="BC90" s="28" t="s">
        <v>50</v>
      </c>
      <c r="BD90" s="28" t="s">
        <v>47</v>
      </c>
      <c r="BE90" s="28" t="s">
        <v>48</v>
      </c>
      <c r="BF90" s="28" t="s">
        <v>46</v>
      </c>
      <c r="BG90" s="28" t="s">
        <v>51</v>
      </c>
      <c r="BH90" s="28" t="s">
        <v>49</v>
      </c>
      <c r="BI90" s="28" t="s">
        <v>45</v>
      </c>
      <c r="BJ90" s="28" t="s">
        <v>43</v>
      </c>
      <c r="BK90" s="28" t="s">
        <v>44</v>
      </c>
      <c r="BL90" s="28" t="s">
        <v>57</v>
      </c>
      <c r="BM90" s="28" t="s">
        <v>50</v>
      </c>
      <c r="BN90" s="28" t="s">
        <v>47</v>
      </c>
      <c r="BO90" s="28" t="s">
        <v>48</v>
      </c>
      <c r="BP90" s="28" t="s">
        <v>46</v>
      </c>
      <c r="BQ90" s="28" t="s">
        <v>51</v>
      </c>
      <c r="BR90" s="28" t="s">
        <v>49</v>
      </c>
      <c r="BS90" s="28" t="s">
        <v>45</v>
      </c>
    </row>
    <row r="91" spans="1:71" s="16" customFormat="1" x14ac:dyDescent="0.25">
      <c r="A91" s="23" t="s">
        <v>9</v>
      </c>
      <c r="B91" s="23">
        <f>IF($D$5="P",SUM(AZ73:BB73),SUM(AZ73:BI73))</f>
        <v>101.17</v>
      </c>
      <c r="C91" s="23">
        <f>IF($D$5="P",SUM(AP73:AR73),SUM(AP73:AY73))</f>
        <v>360.01</v>
      </c>
      <c r="D91" s="23">
        <f>IF($D$5="P",$B$8*SUM(AP73:AR73)+$B$9*SUM(AP91:AR91),$B$8*SUM(AP73:AY73)+$B$9*SUM(AP91:AY91))</f>
        <v>135.95400000000001</v>
      </c>
      <c r="E91" s="31">
        <f t="shared" ref="E91:E104" si="17">D91*$B$5</f>
        <v>8472.6532800000004</v>
      </c>
      <c r="H91" s="27" t="s">
        <v>9</v>
      </c>
      <c r="I91" s="27">
        <f>'Stage 2_SMFL'!I91</f>
        <v>0</v>
      </c>
      <c r="J91" s="27">
        <f>'Stage 2_SMFL'!J91</f>
        <v>39.93</v>
      </c>
      <c r="K91" s="27">
        <f>'Stage 2_SMFL'!K91</f>
        <v>0</v>
      </c>
      <c r="L91" s="27">
        <f>'Stage 2_SMFL'!L91</f>
        <v>0</v>
      </c>
      <c r="M91" s="27">
        <f>'Stage 2_SMFL'!M91</f>
        <v>0</v>
      </c>
      <c r="N91" s="27">
        <f>'Stage 2_SMFL'!N91</f>
        <v>0</v>
      </c>
      <c r="O91" s="27">
        <f>'Stage 2_SMFL'!O91</f>
        <v>0</v>
      </c>
      <c r="P91" s="27">
        <f>'Stage 2_SMFL'!P91</f>
        <v>0</v>
      </c>
      <c r="Q91" s="27">
        <f>'Stage 2_SMFL'!Q91</f>
        <v>0</v>
      </c>
      <c r="R91" s="27">
        <f>'Stage 2_SMFL'!R91</f>
        <v>0</v>
      </c>
      <c r="S91" s="27">
        <f>'Stage 2_SMFL'!S91</f>
        <v>0</v>
      </c>
      <c r="T91" s="27">
        <f>'Stage 2_SMFL'!T91</f>
        <v>18.809999999999999</v>
      </c>
      <c r="U91" s="27">
        <f>'Stage 2_SMFL'!U91</f>
        <v>0</v>
      </c>
      <c r="V91" s="27">
        <f>'Stage 2_SMFL'!V91</f>
        <v>0</v>
      </c>
      <c r="W91" s="27">
        <f>'Stage 2_SMFL'!W91</f>
        <v>0</v>
      </c>
      <c r="X91" s="27">
        <f>'Stage 2_SMFL'!X91</f>
        <v>0</v>
      </c>
      <c r="Y91" s="27">
        <f>'Stage 2_SMFL'!Y91</f>
        <v>0</v>
      </c>
      <c r="Z91" s="27">
        <f>'Stage 2_SMFL'!Z91</f>
        <v>0</v>
      </c>
      <c r="AA91" s="27">
        <f>'Stage 2_SMFL'!AA91</f>
        <v>0</v>
      </c>
      <c r="AB91" s="27">
        <f>'Stage 2_SMFL'!AB91</f>
        <v>0</v>
      </c>
      <c r="AC91" s="27">
        <f>'Stage 2_SMFL'!AC91</f>
        <v>0</v>
      </c>
      <c r="AD91" s="27">
        <f>'Stage 2_SMFL'!AD91</f>
        <v>3</v>
      </c>
      <c r="AE91" s="27">
        <f>'Stage 2_SMFL'!AE91</f>
        <v>0</v>
      </c>
      <c r="AF91" s="27">
        <f>'Stage 2_SMFL'!AF91</f>
        <v>0</v>
      </c>
      <c r="AG91" s="27">
        <f>'Stage 2_SMFL'!AG91</f>
        <v>0</v>
      </c>
      <c r="AH91" s="27">
        <f>'Stage 2_SMFL'!AH91</f>
        <v>0</v>
      </c>
      <c r="AI91" s="27">
        <f>'Stage 2_SMFL'!AI91</f>
        <v>0</v>
      </c>
      <c r="AJ91" s="27">
        <f>'Stage 2_SMFL'!AJ91</f>
        <v>0</v>
      </c>
      <c r="AK91" s="27">
        <f>'Stage 2_SMFL'!AK91</f>
        <v>0</v>
      </c>
      <c r="AL91" s="27">
        <f>'Stage 2_SMFL'!AL91</f>
        <v>0</v>
      </c>
      <c r="AM91" s="17"/>
      <c r="AN91" s="17"/>
      <c r="AO91" s="27" t="s">
        <v>9</v>
      </c>
      <c r="AP91" s="27">
        <f>'Stage 2_SMFL'!AP91</f>
        <v>0</v>
      </c>
      <c r="AQ91" s="27">
        <f>'Stage 2_SMFL'!AQ91</f>
        <v>39.93</v>
      </c>
      <c r="AR91" s="27">
        <f>'Stage 2_SMFL'!AR91</f>
        <v>0</v>
      </c>
      <c r="AS91" s="27">
        <f>'Stage 2_SMFL'!AS91</f>
        <v>0</v>
      </c>
      <c r="AT91" s="27">
        <f>'Stage 2_SMFL'!AT91</f>
        <v>0</v>
      </c>
      <c r="AU91" s="27">
        <f>'Stage 2_SMFL'!AU91</f>
        <v>0</v>
      </c>
      <c r="AV91" s="27">
        <f>'Stage 2_SMFL'!AV91</f>
        <v>0</v>
      </c>
      <c r="AW91" s="27">
        <f>'Stage 2_SMFL'!AW91</f>
        <v>0</v>
      </c>
      <c r="AX91" s="27">
        <f>'Stage 2_SMFL'!AX91</f>
        <v>0</v>
      </c>
      <c r="AY91" s="27">
        <f>'Stage 2_SMFL'!AY91</f>
        <v>0</v>
      </c>
      <c r="AZ91" s="27">
        <f>'Stage 2_SMFL'!AZ91</f>
        <v>0</v>
      </c>
      <c r="BA91" s="27">
        <f>'Stage 2_SMFL'!BA91</f>
        <v>18.809999999999999</v>
      </c>
      <c r="BB91" s="27">
        <f>'Stage 2_SMFL'!BB91</f>
        <v>0</v>
      </c>
      <c r="BC91" s="27">
        <f>'Stage 2_SMFL'!BC91</f>
        <v>0</v>
      </c>
      <c r="BD91" s="27">
        <f>'Stage 2_SMFL'!BD91</f>
        <v>0</v>
      </c>
      <c r="BE91" s="27">
        <f>'Stage 2_SMFL'!BE91</f>
        <v>0</v>
      </c>
      <c r="BF91" s="27">
        <f>'Stage 2_SMFL'!BF91</f>
        <v>0</v>
      </c>
      <c r="BG91" s="27">
        <f>'Stage 2_SMFL'!BG91</f>
        <v>0</v>
      </c>
      <c r="BH91" s="27">
        <f>'Stage 2_SMFL'!BH91</f>
        <v>0</v>
      </c>
      <c r="BI91" s="27">
        <f>'Stage 2_SMFL'!BI91</f>
        <v>0</v>
      </c>
      <c r="BJ91" s="27">
        <f>'Stage 2_SMFL'!BJ91</f>
        <v>0</v>
      </c>
      <c r="BK91" s="27">
        <f>'Stage 2_SMFL'!BK91</f>
        <v>3</v>
      </c>
      <c r="BL91" s="27">
        <f>'Stage 2_SMFL'!BL91</f>
        <v>0</v>
      </c>
      <c r="BM91" s="27">
        <f>'Stage 2_SMFL'!BM91</f>
        <v>0</v>
      </c>
      <c r="BN91" s="27">
        <f>'Stage 2_SMFL'!BN91</f>
        <v>0</v>
      </c>
      <c r="BO91" s="27">
        <f>'Stage 2_SMFL'!BO91</f>
        <v>0</v>
      </c>
      <c r="BP91" s="27">
        <f>'Stage 2_SMFL'!BP91</f>
        <v>0</v>
      </c>
      <c r="BQ91" s="27">
        <f>'Stage 2_SMFL'!BQ91</f>
        <v>0</v>
      </c>
      <c r="BR91" s="27">
        <f>'Stage 2_SMFL'!BR91</f>
        <v>0</v>
      </c>
      <c r="BS91" s="27">
        <f>'Stage 2_SMFL'!BS91</f>
        <v>0</v>
      </c>
    </row>
    <row r="92" spans="1:71" s="16" customFormat="1" x14ac:dyDescent="0.25">
      <c r="A92" s="23" t="s">
        <v>10</v>
      </c>
      <c r="B92" s="23">
        <f t="shared" ref="B92:B104" si="18">IF($D$5="P",SUM(AZ74:BB74),SUM(AZ74:BI74))</f>
        <v>115.89</v>
      </c>
      <c r="C92" s="23">
        <f t="shared" ref="C92:C104" si="19">IF($D$5="P",SUM(AP74:AR74),SUM(AP74:AY74))</f>
        <v>434.75</v>
      </c>
      <c r="D92" s="23">
        <f t="shared" ref="D92:D104" si="20">IF($D$5="P",$B$8*SUM(AP74:AR74)+$B$9*SUM(AP92:AR92),$B$8*SUM(AP74:AY74)+$B$9*SUM(AP92:AY92))</f>
        <v>138.27199999999999</v>
      </c>
      <c r="E92" s="31">
        <f t="shared" si="17"/>
        <v>8617.1110399999998</v>
      </c>
      <c r="H92" s="29" t="s">
        <v>10</v>
      </c>
      <c r="I92" s="27">
        <f>'Stage 2_SMFL'!I92</f>
        <v>11.21</v>
      </c>
      <c r="J92" s="27">
        <f>'Stage 2_SMFL'!J92</f>
        <v>0</v>
      </c>
      <c r="K92" s="27">
        <f>'Stage 2_SMFL'!K92</f>
        <v>0</v>
      </c>
      <c r="L92" s="27">
        <f>'Stage 2_SMFL'!L92</f>
        <v>0</v>
      </c>
      <c r="M92" s="27">
        <f>'Stage 2_SMFL'!M92</f>
        <v>0</v>
      </c>
      <c r="N92" s="27">
        <f>'Stage 2_SMFL'!N92</f>
        <v>0</v>
      </c>
      <c r="O92" s="27">
        <f>'Stage 2_SMFL'!O92</f>
        <v>0</v>
      </c>
      <c r="P92" s="27">
        <f>'Stage 2_SMFL'!P92</f>
        <v>0</v>
      </c>
      <c r="Q92" s="27">
        <f>'Stage 2_SMFL'!Q92</f>
        <v>0</v>
      </c>
      <c r="R92" s="27">
        <f>'Stage 2_SMFL'!R92</f>
        <v>0</v>
      </c>
      <c r="S92" s="27">
        <f>'Stage 2_SMFL'!S92</f>
        <v>11.21</v>
      </c>
      <c r="T92" s="27">
        <f>'Stage 2_SMFL'!T92</f>
        <v>0</v>
      </c>
      <c r="U92" s="27">
        <f>'Stage 2_SMFL'!U92</f>
        <v>0</v>
      </c>
      <c r="V92" s="27">
        <f>'Stage 2_SMFL'!V92</f>
        <v>0</v>
      </c>
      <c r="W92" s="27">
        <f>'Stage 2_SMFL'!W92</f>
        <v>0</v>
      </c>
      <c r="X92" s="27">
        <f>'Stage 2_SMFL'!X92</f>
        <v>0</v>
      </c>
      <c r="Y92" s="27">
        <f>'Stage 2_SMFL'!Y92</f>
        <v>0</v>
      </c>
      <c r="Z92" s="27">
        <f>'Stage 2_SMFL'!Z92</f>
        <v>0</v>
      </c>
      <c r="AA92" s="27">
        <f>'Stage 2_SMFL'!AA92</f>
        <v>0</v>
      </c>
      <c r="AB92" s="27">
        <f>'Stage 2_SMFL'!AB92</f>
        <v>0</v>
      </c>
      <c r="AC92" s="27">
        <f>'Stage 2_SMFL'!AC92</f>
        <v>1</v>
      </c>
      <c r="AD92" s="27">
        <f>'Stage 2_SMFL'!AD92</f>
        <v>0</v>
      </c>
      <c r="AE92" s="27">
        <f>'Stage 2_SMFL'!AE92</f>
        <v>0</v>
      </c>
      <c r="AF92" s="27">
        <f>'Stage 2_SMFL'!AF92</f>
        <v>0</v>
      </c>
      <c r="AG92" s="27">
        <f>'Stage 2_SMFL'!AG92</f>
        <v>0</v>
      </c>
      <c r="AH92" s="27">
        <f>'Stage 2_SMFL'!AH92</f>
        <v>0</v>
      </c>
      <c r="AI92" s="27">
        <f>'Stage 2_SMFL'!AI92</f>
        <v>0</v>
      </c>
      <c r="AJ92" s="27">
        <f>'Stage 2_SMFL'!AJ92</f>
        <v>0</v>
      </c>
      <c r="AK92" s="27">
        <f>'Stage 2_SMFL'!AK92</f>
        <v>0</v>
      </c>
      <c r="AL92" s="27">
        <f>'Stage 2_SMFL'!AL92</f>
        <v>0</v>
      </c>
      <c r="AM92" s="17"/>
      <c r="AN92" s="17"/>
      <c r="AO92" s="29" t="s">
        <v>10</v>
      </c>
      <c r="AP92" s="27">
        <f>'Stage 2_SMFL'!AP92</f>
        <v>11.21</v>
      </c>
      <c r="AQ92" s="27">
        <f>'Stage 2_SMFL'!AQ92</f>
        <v>0</v>
      </c>
      <c r="AR92" s="27">
        <f>'Stage 2_SMFL'!AR92</f>
        <v>0</v>
      </c>
      <c r="AS92" s="27">
        <f>'Stage 2_SMFL'!AS92</f>
        <v>0</v>
      </c>
      <c r="AT92" s="27">
        <f>'Stage 2_SMFL'!AT92</f>
        <v>0</v>
      </c>
      <c r="AU92" s="27">
        <f>'Stage 2_SMFL'!AU92</f>
        <v>0</v>
      </c>
      <c r="AV92" s="27">
        <f>'Stage 2_SMFL'!AV92</f>
        <v>0</v>
      </c>
      <c r="AW92" s="27">
        <f>'Stage 2_SMFL'!AW92</f>
        <v>0</v>
      </c>
      <c r="AX92" s="27">
        <f>'Stage 2_SMFL'!AX92</f>
        <v>0</v>
      </c>
      <c r="AY92" s="27">
        <f>'Stage 2_SMFL'!AY92</f>
        <v>0</v>
      </c>
      <c r="AZ92" s="27">
        <f>'Stage 2_SMFL'!AZ92</f>
        <v>11.21</v>
      </c>
      <c r="BA92" s="27">
        <f>'Stage 2_SMFL'!BA92</f>
        <v>0</v>
      </c>
      <c r="BB92" s="27">
        <f>'Stage 2_SMFL'!BB92</f>
        <v>0</v>
      </c>
      <c r="BC92" s="27">
        <f>'Stage 2_SMFL'!BC92</f>
        <v>0</v>
      </c>
      <c r="BD92" s="27">
        <f>'Stage 2_SMFL'!BD92</f>
        <v>0</v>
      </c>
      <c r="BE92" s="27">
        <f>'Stage 2_SMFL'!BE92</f>
        <v>0</v>
      </c>
      <c r="BF92" s="27">
        <f>'Stage 2_SMFL'!BF92</f>
        <v>0</v>
      </c>
      <c r="BG92" s="27">
        <f>'Stage 2_SMFL'!BG92</f>
        <v>0</v>
      </c>
      <c r="BH92" s="27">
        <f>'Stage 2_SMFL'!BH92</f>
        <v>0</v>
      </c>
      <c r="BI92" s="27">
        <f>'Stage 2_SMFL'!BI92</f>
        <v>0</v>
      </c>
      <c r="BJ92" s="27">
        <f>'Stage 2_SMFL'!BJ92</f>
        <v>1</v>
      </c>
      <c r="BK92" s="27">
        <f>'Stage 2_SMFL'!BK92</f>
        <v>0</v>
      </c>
      <c r="BL92" s="27">
        <f>'Stage 2_SMFL'!BL92</f>
        <v>0</v>
      </c>
      <c r="BM92" s="27">
        <f>'Stage 2_SMFL'!BM92</f>
        <v>0</v>
      </c>
      <c r="BN92" s="27">
        <f>'Stage 2_SMFL'!BN92</f>
        <v>0</v>
      </c>
      <c r="BO92" s="27">
        <f>'Stage 2_SMFL'!BO92</f>
        <v>0</v>
      </c>
      <c r="BP92" s="27">
        <f>'Stage 2_SMFL'!BP92</f>
        <v>0</v>
      </c>
      <c r="BQ92" s="27">
        <f>'Stage 2_SMFL'!BQ92</f>
        <v>0</v>
      </c>
      <c r="BR92" s="27">
        <f>'Stage 2_SMFL'!BR92</f>
        <v>0</v>
      </c>
      <c r="BS92" s="27">
        <f>'Stage 2_SMFL'!BS92</f>
        <v>0</v>
      </c>
    </row>
    <row r="93" spans="1:71" s="16" customFormat="1" x14ac:dyDescent="0.25">
      <c r="A93" s="23" t="s">
        <v>11</v>
      </c>
      <c r="B93" s="23">
        <f t="shared" si="18"/>
        <v>152.1</v>
      </c>
      <c r="C93" s="23">
        <f t="shared" si="19"/>
        <v>536.5</v>
      </c>
      <c r="D93" s="23">
        <f t="shared" si="20"/>
        <v>188.60699999999997</v>
      </c>
      <c r="E93" s="31">
        <f t="shared" si="17"/>
        <v>11753.988239999999</v>
      </c>
      <c r="H93" s="29" t="s">
        <v>11</v>
      </c>
      <c r="I93" s="27">
        <f>'Stage 2_SMFL'!I93</f>
        <v>0</v>
      </c>
      <c r="J93" s="27">
        <f>'Stage 2_SMFL'!J93</f>
        <v>0</v>
      </c>
      <c r="K93" s="27">
        <f>'Stage 2_SMFL'!K93</f>
        <v>0</v>
      </c>
      <c r="L93" s="27">
        <f>'Stage 2_SMFL'!L93</f>
        <v>0</v>
      </c>
      <c r="M93" s="27">
        <f>'Stage 2_SMFL'!M93</f>
        <v>0</v>
      </c>
      <c r="N93" s="27">
        <f>'Stage 2_SMFL'!N93</f>
        <v>0</v>
      </c>
      <c r="O93" s="27">
        <f>'Stage 2_SMFL'!O93</f>
        <v>0</v>
      </c>
      <c r="P93" s="27">
        <f>'Stage 2_SMFL'!P93</f>
        <v>0</v>
      </c>
      <c r="Q93" s="27">
        <f>'Stage 2_SMFL'!Q93</f>
        <v>0</v>
      </c>
      <c r="R93" s="27">
        <f>'Stage 2_SMFL'!R93</f>
        <v>0</v>
      </c>
      <c r="S93" s="27">
        <f>'Stage 2_SMFL'!S93</f>
        <v>0</v>
      </c>
      <c r="T93" s="27">
        <f>'Stage 2_SMFL'!T93</f>
        <v>0</v>
      </c>
      <c r="U93" s="27">
        <f>'Stage 2_SMFL'!U93</f>
        <v>0</v>
      </c>
      <c r="V93" s="27">
        <f>'Stage 2_SMFL'!V93</f>
        <v>0</v>
      </c>
      <c r="W93" s="27">
        <f>'Stage 2_SMFL'!W93</f>
        <v>0</v>
      </c>
      <c r="X93" s="27">
        <f>'Stage 2_SMFL'!X93</f>
        <v>0</v>
      </c>
      <c r="Y93" s="27">
        <f>'Stage 2_SMFL'!Y93</f>
        <v>0</v>
      </c>
      <c r="Z93" s="27">
        <f>'Stage 2_SMFL'!Z93</f>
        <v>0</v>
      </c>
      <c r="AA93" s="27">
        <f>'Stage 2_SMFL'!AA93</f>
        <v>0</v>
      </c>
      <c r="AB93" s="27">
        <f>'Stage 2_SMFL'!AB93</f>
        <v>0</v>
      </c>
      <c r="AC93" s="27">
        <f>'Stage 2_SMFL'!AC93</f>
        <v>0</v>
      </c>
      <c r="AD93" s="27">
        <f>'Stage 2_SMFL'!AD93</f>
        <v>0</v>
      </c>
      <c r="AE93" s="27">
        <f>'Stage 2_SMFL'!AE93</f>
        <v>0</v>
      </c>
      <c r="AF93" s="27">
        <f>'Stage 2_SMFL'!AF93</f>
        <v>0</v>
      </c>
      <c r="AG93" s="27">
        <f>'Stage 2_SMFL'!AG93</f>
        <v>0</v>
      </c>
      <c r="AH93" s="27">
        <f>'Stage 2_SMFL'!AH93</f>
        <v>0</v>
      </c>
      <c r="AI93" s="27">
        <f>'Stage 2_SMFL'!AI93</f>
        <v>0</v>
      </c>
      <c r="AJ93" s="27">
        <f>'Stage 2_SMFL'!AJ93</f>
        <v>0</v>
      </c>
      <c r="AK93" s="27">
        <f>'Stage 2_SMFL'!AK93</f>
        <v>0</v>
      </c>
      <c r="AL93" s="27">
        <f>'Stage 2_SMFL'!AL93</f>
        <v>0</v>
      </c>
      <c r="AM93" s="17"/>
      <c r="AN93" s="17"/>
      <c r="AO93" s="29" t="s">
        <v>11</v>
      </c>
      <c r="AP93" s="27">
        <f>'Stage 2_SMFL'!AP93</f>
        <v>39.51</v>
      </c>
      <c r="AQ93" s="27">
        <f>'Stage 2_SMFL'!AQ93</f>
        <v>0</v>
      </c>
      <c r="AR93" s="27">
        <f>'Stage 2_SMFL'!AR93</f>
        <v>0</v>
      </c>
      <c r="AS93" s="27">
        <f>'Stage 2_SMFL'!AS93</f>
        <v>0</v>
      </c>
      <c r="AT93" s="27">
        <f>'Stage 2_SMFL'!AT93</f>
        <v>0</v>
      </c>
      <c r="AU93" s="27">
        <f>'Stage 2_SMFL'!AU93</f>
        <v>0</v>
      </c>
      <c r="AV93" s="27">
        <f>'Stage 2_SMFL'!AV93</f>
        <v>0</v>
      </c>
      <c r="AW93" s="27">
        <f>'Stage 2_SMFL'!AW93</f>
        <v>0</v>
      </c>
      <c r="AX93" s="27">
        <f>'Stage 2_SMFL'!AX93</f>
        <v>0</v>
      </c>
      <c r="AY93" s="27">
        <f>'Stage 2_SMFL'!AY93</f>
        <v>0</v>
      </c>
      <c r="AZ93" s="27">
        <f>'Stage 2_SMFL'!AZ93</f>
        <v>19.38</v>
      </c>
      <c r="BA93" s="27">
        <f>'Stage 2_SMFL'!BA93</f>
        <v>0</v>
      </c>
      <c r="BB93" s="27">
        <f>'Stage 2_SMFL'!BB93</f>
        <v>0</v>
      </c>
      <c r="BC93" s="27">
        <f>'Stage 2_SMFL'!BC93</f>
        <v>0</v>
      </c>
      <c r="BD93" s="27">
        <f>'Stage 2_SMFL'!BD93</f>
        <v>0</v>
      </c>
      <c r="BE93" s="27">
        <f>'Stage 2_SMFL'!BE93</f>
        <v>0</v>
      </c>
      <c r="BF93" s="27">
        <f>'Stage 2_SMFL'!BF93</f>
        <v>0</v>
      </c>
      <c r="BG93" s="27">
        <f>'Stage 2_SMFL'!BG93</f>
        <v>0</v>
      </c>
      <c r="BH93" s="27">
        <f>'Stage 2_SMFL'!BH93</f>
        <v>0</v>
      </c>
      <c r="BI93" s="27">
        <f>'Stage 2_SMFL'!BI93</f>
        <v>0</v>
      </c>
      <c r="BJ93" s="27">
        <f>'Stage 2_SMFL'!BJ93</f>
        <v>3</v>
      </c>
      <c r="BK93" s="27">
        <f>'Stage 2_SMFL'!BK93</f>
        <v>0</v>
      </c>
      <c r="BL93" s="27">
        <f>'Stage 2_SMFL'!BL93</f>
        <v>0</v>
      </c>
      <c r="BM93" s="27">
        <f>'Stage 2_SMFL'!BM93</f>
        <v>0</v>
      </c>
      <c r="BN93" s="27">
        <f>'Stage 2_SMFL'!BN93</f>
        <v>0</v>
      </c>
      <c r="BO93" s="27">
        <f>'Stage 2_SMFL'!BO93</f>
        <v>0</v>
      </c>
      <c r="BP93" s="27">
        <f>'Stage 2_SMFL'!BP93</f>
        <v>0</v>
      </c>
      <c r="BQ93" s="27">
        <f>'Stage 2_SMFL'!BQ93</f>
        <v>0</v>
      </c>
      <c r="BR93" s="27">
        <f>'Stage 2_SMFL'!BR93</f>
        <v>0</v>
      </c>
      <c r="BS93" s="27">
        <f>'Stage 2_SMFL'!BS93</f>
        <v>0</v>
      </c>
    </row>
    <row r="94" spans="1:71" s="16" customFormat="1" x14ac:dyDescent="0.25">
      <c r="A94" s="23" t="s">
        <v>12</v>
      </c>
      <c r="B94" s="23">
        <f t="shared" si="18"/>
        <v>1.66</v>
      </c>
      <c r="C94" s="23">
        <f t="shared" si="19"/>
        <v>1.66</v>
      </c>
      <c r="D94" s="23">
        <f t="shared" si="20"/>
        <v>0.49799999999999994</v>
      </c>
      <c r="E94" s="31">
        <f t="shared" si="17"/>
        <v>31.035359999999997</v>
      </c>
      <c r="F94" s="82"/>
      <c r="G94" s="82"/>
      <c r="H94" s="29" t="s">
        <v>12</v>
      </c>
      <c r="I94" s="29">
        <v>0</v>
      </c>
      <c r="J94" s="29">
        <v>0</v>
      </c>
      <c r="K94" s="29">
        <v>0</v>
      </c>
      <c r="L94" s="29">
        <v>0</v>
      </c>
      <c r="M94" s="29">
        <v>0</v>
      </c>
      <c r="N94" s="29">
        <v>0</v>
      </c>
      <c r="O94" s="29">
        <v>0</v>
      </c>
      <c r="P94" s="29">
        <v>0</v>
      </c>
      <c r="Q94" s="29">
        <v>0</v>
      </c>
      <c r="R94" s="29">
        <v>0</v>
      </c>
      <c r="S94" s="29">
        <v>0</v>
      </c>
      <c r="T94" s="29">
        <v>0</v>
      </c>
      <c r="U94" s="29">
        <v>0</v>
      </c>
      <c r="V94" s="29">
        <v>0</v>
      </c>
      <c r="W94" s="29">
        <v>0</v>
      </c>
      <c r="X94" s="29">
        <v>0</v>
      </c>
      <c r="Y94" s="29">
        <v>0</v>
      </c>
      <c r="Z94" s="29">
        <v>0</v>
      </c>
      <c r="AA94" s="29">
        <v>0</v>
      </c>
      <c r="AB94" s="29">
        <v>0</v>
      </c>
      <c r="AC94" s="29">
        <v>0</v>
      </c>
      <c r="AD94" s="29">
        <v>0</v>
      </c>
      <c r="AE94" s="29">
        <v>0</v>
      </c>
      <c r="AF94" s="29">
        <v>0</v>
      </c>
      <c r="AG94" s="29">
        <v>0</v>
      </c>
      <c r="AH94" s="29">
        <v>0</v>
      </c>
      <c r="AI94" s="29">
        <v>0</v>
      </c>
      <c r="AJ94" s="29">
        <v>0</v>
      </c>
      <c r="AK94" s="29">
        <v>0</v>
      </c>
      <c r="AL94" s="29">
        <v>0</v>
      </c>
      <c r="AM94" s="17"/>
      <c r="AN94" s="17"/>
      <c r="AO94" s="29" t="s">
        <v>12</v>
      </c>
      <c r="AP94" s="29">
        <v>0</v>
      </c>
      <c r="AQ94" s="29">
        <v>0</v>
      </c>
      <c r="AR94" s="29">
        <v>0</v>
      </c>
      <c r="AS94" s="29">
        <v>0</v>
      </c>
      <c r="AT94" s="29">
        <v>0</v>
      </c>
      <c r="AU94" s="29">
        <v>0</v>
      </c>
      <c r="AV94" s="29">
        <v>0</v>
      </c>
      <c r="AW94" s="29">
        <v>0</v>
      </c>
      <c r="AX94" s="29">
        <v>0</v>
      </c>
      <c r="AY94" s="29">
        <v>0</v>
      </c>
      <c r="AZ94" s="29">
        <v>0</v>
      </c>
      <c r="BA94" s="29">
        <v>0</v>
      </c>
      <c r="BB94" s="29">
        <v>0</v>
      </c>
      <c r="BC94" s="29">
        <v>0</v>
      </c>
      <c r="BD94" s="29">
        <v>0</v>
      </c>
      <c r="BE94" s="29">
        <v>0</v>
      </c>
      <c r="BF94" s="29">
        <v>0</v>
      </c>
      <c r="BG94" s="29">
        <v>0</v>
      </c>
      <c r="BH94" s="29">
        <v>0</v>
      </c>
      <c r="BI94" s="29">
        <v>0</v>
      </c>
      <c r="BJ94" s="29">
        <v>0</v>
      </c>
      <c r="BK94" s="29">
        <v>0</v>
      </c>
      <c r="BL94" s="29">
        <v>0</v>
      </c>
      <c r="BM94" s="29">
        <v>0</v>
      </c>
      <c r="BN94" s="29">
        <v>0</v>
      </c>
      <c r="BO94" s="29">
        <v>0</v>
      </c>
      <c r="BP94" s="29">
        <v>0</v>
      </c>
      <c r="BQ94" s="29">
        <v>0</v>
      </c>
      <c r="BR94" s="29">
        <v>0</v>
      </c>
      <c r="BS94" s="29">
        <v>0</v>
      </c>
    </row>
    <row r="95" spans="1:71" s="16" customFormat="1" x14ac:dyDescent="0.25">
      <c r="A95" s="23" t="s">
        <v>13</v>
      </c>
      <c r="B95" s="23">
        <f t="shared" si="18"/>
        <v>4.3</v>
      </c>
      <c r="C95" s="23">
        <f t="shared" si="19"/>
        <v>4.3</v>
      </c>
      <c r="D95" s="23">
        <f t="shared" si="20"/>
        <v>1.2899999999999998</v>
      </c>
      <c r="E95" s="23">
        <f t="shared" si="17"/>
        <v>80.392799999999994</v>
      </c>
      <c r="F95" s="82"/>
      <c r="G95" s="82"/>
      <c r="H95" s="29" t="s">
        <v>13</v>
      </c>
      <c r="I95" s="29">
        <v>0</v>
      </c>
      <c r="J95" s="29">
        <v>0</v>
      </c>
      <c r="K95" s="29">
        <v>0</v>
      </c>
      <c r="L95" s="29">
        <v>0</v>
      </c>
      <c r="M95" s="29">
        <v>0</v>
      </c>
      <c r="N95" s="29">
        <v>0</v>
      </c>
      <c r="O95" s="29">
        <v>0</v>
      </c>
      <c r="P95" s="29">
        <v>0</v>
      </c>
      <c r="Q95" s="29">
        <v>0</v>
      </c>
      <c r="R95" s="29">
        <v>0</v>
      </c>
      <c r="S95" s="29">
        <v>0</v>
      </c>
      <c r="T95" s="29">
        <v>0</v>
      </c>
      <c r="U95" s="29">
        <v>0</v>
      </c>
      <c r="V95" s="29">
        <v>0</v>
      </c>
      <c r="W95" s="29">
        <v>0</v>
      </c>
      <c r="X95" s="29">
        <v>0</v>
      </c>
      <c r="Y95" s="29">
        <v>0</v>
      </c>
      <c r="Z95" s="29">
        <v>0</v>
      </c>
      <c r="AA95" s="29">
        <v>0</v>
      </c>
      <c r="AB95" s="29">
        <v>0</v>
      </c>
      <c r="AC95" s="29">
        <v>0</v>
      </c>
      <c r="AD95" s="29">
        <v>0</v>
      </c>
      <c r="AE95" s="29">
        <v>0</v>
      </c>
      <c r="AF95" s="29">
        <v>0</v>
      </c>
      <c r="AG95" s="29">
        <v>0</v>
      </c>
      <c r="AH95" s="29">
        <v>0</v>
      </c>
      <c r="AI95" s="29">
        <v>0</v>
      </c>
      <c r="AJ95" s="29">
        <v>0</v>
      </c>
      <c r="AK95" s="29">
        <v>0</v>
      </c>
      <c r="AL95" s="29">
        <v>0</v>
      </c>
      <c r="AM95" s="17"/>
      <c r="AN95" s="17"/>
      <c r="AO95" s="29" t="s">
        <v>13</v>
      </c>
      <c r="AP95" s="29">
        <v>0</v>
      </c>
      <c r="AQ95" s="29">
        <v>0</v>
      </c>
      <c r="AR95" s="29">
        <v>0</v>
      </c>
      <c r="AS95" s="29">
        <v>0</v>
      </c>
      <c r="AT95" s="29">
        <v>0</v>
      </c>
      <c r="AU95" s="29">
        <v>0</v>
      </c>
      <c r="AV95" s="29">
        <v>0</v>
      </c>
      <c r="AW95" s="29">
        <v>0</v>
      </c>
      <c r="AX95" s="29">
        <v>0</v>
      </c>
      <c r="AY95" s="29">
        <v>0</v>
      </c>
      <c r="AZ95" s="29">
        <v>0</v>
      </c>
      <c r="BA95" s="29">
        <v>0</v>
      </c>
      <c r="BB95" s="29">
        <v>0</v>
      </c>
      <c r="BC95" s="29">
        <v>0</v>
      </c>
      <c r="BD95" s="29">
        <v>0</v>
      </c>
      <c r="BE95" s="29">
        <v>0</v>
      </c>
      <c r="BF95" s="29">
        <v>0</v>
      </c>
      <c r="BG95" s="29">
        <v>0</v>
      </c>
      <c r="BH95" s="29">
        <v>0</v>
      </c>
      <c r="BI95" s="29">
        <v>0</v>
      </c>
      <c r="BJ95" s="29">
        <v>0</v>
      </c>
      <c r="BK95" s="29">
        <v>0</v>
      </c>
      <c r="BL95" s="29">
        <v>0</v>
      </c>
      <c r="BM95" s="29">
        <v>0</v>
      </c>
      <c r="BN95" s="29">
        <v>0</v>
      </c>
      <c r="BO95" s="29">
        <v>0</v>
      </c>
      <c r="BP95" s="29">
        <v>0</v>
      </c>
      <c r="BQ95" s="29">
        <v>0</v>
      </c>
      <c r="BR95" s="29">
        <v>0</v>
      </c>
      <c r="BS95" s="29">
        <v>0</v>
      </c>
    </row>
    <row r="96" spans="1:71" s="16" customFormat="1" x14ac:dyDescent="0.25">
      <c r="A96" s="23" t="s">
        <v>52</v>
      </c>
      <c r="B96" s="23">
        <f t="shared" si="18"/>
        <v>8.08</v>
      </c>
      <c r="C96" s="23">
        <f t="shared" si="19"/>
        <v>8.08</v>
      </c>
      <c r="D96" s="23">
        <f t="shared" si="20"/>
        <v>2.4239999999999999</v>
      </c>
      <c r="E96" s="23">
        <f t="shared" si="17"/>
        <v>151.06368000000001</v>
      </c>
      <c r="F96" s="82"/>
      <c r="G96" s="82"/>
      <c r="H96" s="29" t="s">
        <v>52</v>
      </c>
      <c r="I96" s="29">
        <v>0</v>
      </c>
      <c r="J96" s="29">
        <v>0</v>
      </c>
      <c r="K96" s="29">
        <v>0</v>
      </c>
      <c r="L96" s="29">
        <v>0</v>
      </c>
      <c r="M96" s="29">
        <v>0</v>
      </c>
      <c r="N96" s="29">
        <v>0</v>
      </c>
      <c r="O96" s="29">
        <v>0</v>
      </c>
      <c r="P96" s="29">
        <v>0</v>
      </c>
      <c r="Q96" s="29">
        <v>0</v>
      </c>
      <c r="R96" s="29">
        <v>0</v>
      </c>
      <c r="S96" s="29">
        <v>0</v>
      </c>
      <c r="T96" s="29">
        <v>0</v>
      </c>
      <c r="U96" s="29">
        <v>0</v>
      </c>
      <c r="V96" s="29">
        <v>0</v>
      </c>
      <c r="W96" s="29">
        <v>0</v>
      </c>
      <c r="X96" s="29">
        <v>0</v>
      </c>
      <c r="Y96" s="29">
        <v>0</v>
      </c>
      <c r="Z96" s="29">
        <v>0</v>
      </c>
      <c r="AA96" s="29">
        <v>0</v>
      </c>
      <c r="AB96" s="29">
        <v>0</v>
      </c>
      <c r="AC96" s="29">
        <v>0</v>
      </c>
      <c r="AD96" s="29">
        <v>0</v>
      </c>
      <c r="AE96" s="29">
        <v>0</v>
      </c>
      <c r="AF96" s="29">
        <v>0</v>
      </c>
      <c r="AG96" s="29">
        <v>0</v>
      </c>
      <c r="AH96" s="29">
        <v>0</v>
      </c>
      <c r="AI96" s="29">
        <v>0</v>
      </c>
      <c r="AJ96" s="29">
        <v>0</v>
      </c>
      <c r="AK96" s="29">
        <v>0</v>
      </c>
      <c r="AL96" s="29">
        <v>0</v>
      </c>
      <c r="AM96" s="17"/>
      <c r="AN96" s="17"/>
      <c r="AO96" s="29" t="s">
        <v>52</v>
      </c>
      <c r="AP96" s="29">
        <v>0</v>
      </c>
      <c r="AQ96" s="29">
        <v>0</v>
      </c>
      <c r="AR96" s="29">
        <v>0</v>
      </c>
      <c r="AS96" s="29">
        <v>0</v>
      </c>
      <c r="AT96" s="29">
        <v>0</v>
      </c>
      <c r="AU96" s="29">
        <v>0</v>
      </c>
      <c r="AV96" s="29">
        <v>0</v>
      </c>
      <c r="AW96" s="29">
        <v>0</v>
      </c>
      <c r="AX96" s="29">
        <v>0</v>
      </c>
      <c r="AY96" s="29">
        <v>0</v>
      </c>
      <c r="AZ96" s="29">
        <v>0</v>
      </c>
      <c r="BA96" s="29">
        <v>0</v>
      </c>
      <c r="BB96" s="29">
        <v>0</v>
      </c>
      <c r="BC96" s="29">
        <v>0</v>
      </c>
      <c r="BD96" s="29">
        <v>0</v>
      </c>
      <c r="BE96" s="29">
        <v>0</v>
      </c>
      <c r="BF96" s="29">
        <v>0</v>
      </c>
      <c r="BG96" s="29">
        <v>0</v>
      </c>
      <c r="BH96" s="29">
        <v>0</v>
      </c>
      <c r="BI96" s="29">
        <v>0</v>
      </c>
      <c r="BJ96" s="29">
        <v>0</v>
      </c>
      <c r="BK96" s="29">
        <v>0</v>
      </c>
      <c r="BL96" s="29">
        <v>0</v>
      </c>
      <c r="BM96" s="29">
        <v>0</v>
      </c>
      <c r="BN96" s="29">
        <v>0</v>
      </c>
      <c r="BO96" s="29">
        <v>0</v>
      </c>
      <c r="BP96" s="29">
        <v>0</v>
      </c>
      <c r="BQ96" s="29">
        <v>0</v>
      </c>
      <c r="BR96" s="29">
        <v>0</v>
      </c>
      <c r="BS96" s="29">
        <v>0</v>
      </c>
    </row>
    <row r="97" spans="1:71" s="16" customFormat="1" x14ac:dyDescent="0.25">
      <c r="A97" s="23" t="s">
        <v>14</v>
      </c>
      <c r="B97" s="23">
        <f t="shared" si="18"/>
        <v>12.63</v>
      </c>
      <c r="C97" s="23">
        <f t="shared" si="19"/>
        <v>12.63</v>
      </c>
      <c r="D97" s="23">
        <f t="shared" si="20"/>
        <v>3.7890000000000001</v>
      </c>
      <c r="E97" s="23">
        <f t="shared" si="17"/>
        <v>236.13048000000001</v>
      </c>
      <c r="F97" s="82"/>
      <c r="G97" s="82"/>
      <c r="H97" s="29" t="s">
        <v>14</v>
      </c>
      <c r="I97" s="29">
        <v>0</v>
      </c>
      <c r="J97" s="29">
        <v>0</v>
      </c>
      <c r="K97" s="29">
        <v>0</v>
      </c>
      <c r="L97" s="29">
        <v>0</v>
      </c>
      <c r="M97" s="29">
        <v>0</v>
      </c>
      <c r="N97" s="29">
        <v>0</v>
      </c>
      <c r="O97" s="29">
        <v>0</v>
      </c>
      <c r="P97" s="29">
        <v>0</v>
      </c>
      <c r="Q97" s="29">
        <v>0</v>
      </c>
      <c r="R97" s="29">
        <v>0</v>
      </c>
      <c r="S97" s="29">
        <v>0</v>
      </c>
      <c r="T97" s="29">
        <v>0</v>
      </c>
      <c r="U97" s="29">
        <v>0</v>
      </c>
      <c r="V97" s="29">
        <v>0</v>
      </c>
      <c r="W97" s="29">
        <v>0</v>
      </c>
      <c r="X97" s="29">
        <v>0</v>
      </c>
      <c r="Y97" s="29">
        <v>0</v>
      </c>
      <c r="Z97" s="29">
        <v>0</v>
      </c>
      <c r="AA97" s="29">
        <v>0</v>
      </c>
      <c r="AB97" s="29">
        <v>0</v>
      </c>
      <c r="AC97" s="29">
        <v>0</v>
      </c>
      <c r="AD97" s="29">
        <v>0</v>
      </c>
      <c r="AE97" s="29">
        <v>0</v>
      </c>
      <c r="AF97" s="29">
        <v>0</v>
      </c>
      <c r="AG97" s="29">
        <v>0</v>
      </c>
      <c r="AH97" s="29">
        <v>0</v>
      </c>
      <c r="AI97" s="29">
        <v>0</v>
      </c>
      <c r="AJ97" s="29">
        <v>0</v>
      </c>
      <c r="AK97" s="29">
        <v>0</v>
      </c>
      <c r="AL97" s="29">
        <v>0</v>
      </c>
      <c r="AM97" s="17"/>
      <c r="AN97" s="17"/>
      <c r="AO97" s="29" t="s">
        <v>14</v>
      </c>
      <c r="AP97" s="29">
        <v>0</v>
      </c>
      <c r="AQ97" s="29">
        <v>0</v>
      </c>
      <c r="AR97" s="29">
        <v>0</v>
      </c>
      <c r="AS97" s="29">
        <v>0</v>
      </c>
      <c r="AT97" s="29">
        <v>0</v>
      </c>
      <c r="AU97" s="29">
        <v>0</v>
      </c>
      <c r="AV97" s="29">
        <v>0</v>
      </c>
      <c r="AW97" s="29">
        <v>0</v>
      </c>
      <c r="AX97" s="29">
        <v>0</v>
      </c>
      <c r="AY97" s="29">
        <v>0</v>
      </c>
      <c r="AZ97" s="29">
        <v>0</v>
      </c>
      <c r="BA97" s="29">
        <v>0</v>
      </c>
      <c r="BB97" s="29">
        <v>0</v>
      </c>
      <c r="BC97" s="29">
        <v>0</v>
      </c>
      <c r="BD97" s="29">
        <v>0</v>
      </c>
      <c r="BE97" s="29">
        <v>0</v>
      </c>
      <c r="BF97" s="29">
        <v>0</v>
      </c>
      <c r="BG97" s="29">
        <v>0</v>
      </c>
      <c r="BH97" s="29">
        <v>0</v>
      </c>
      <c r="BI97" s="29">
        <v>0</v>
      </c>
      <c r="BJ97" s="29">
        <v>0</v>
      </c>
      <c r="BK97" s="29">
        <v>0</v>
      </c>
      <c r="BL97" s="29">
        <v>0</v>
      </c>
      <c r="BM97" s="29">
        <v>0</v>
      </c>
      <c r="BN97" s="29">
        <v>0</v>
      </c>
      <c r="BO97" s="29">
        <v>0</v>
      </c>
      <c r="BP97" s="29">
        <v>0</v>
      </c>
      <c r="BQ97" s="29">
        <v>0</v>
      </c>
      <c r="BR97" s="29">
        <v>0</v>
      </c>
      <c r="BS97" s="29">
        <v>0</v>
      </c>
    </row>
    <row r="98" spans="1:71" s="16" customFormat="1" x14ac:dyDescent="0.25">
      <c r="A98" s="23" t="s">
        <v>15</v>
      </c>
      <c r="B98" s="23">
        <f t="shared" si="18"/>
        <v>15.3</v>
      </c>
      <c r="C98" s="23">
        <f t="shared" si="19"/>
        <v>15.3</v>
      </c>
      <c r="D98" s="23">
        <f t="shared" si="20"/>
        <v>4.59</v>
      </c>
      <c r="E98" s="23">
        <f t="shared" si="17"/>
        <v>286.04879999999997</v>
      </c>
      <c r="F98" s="82"/>
      <c r="G98" s="82"/>
      <c r="H98" s="29" t="s">
        <v>15</v>
      </c>
      <c r="I98" s="29">
        <v>0</v>
      </c>
      <c r="J98" s="29">
        <v>0</v>
      </c>
      <c r="K98" s="29">
        <v>0</v>
      </c>
      <c r="L98" s="29">
        <v>0</v>
      </c>
      <c r="M98" s="29">
        <v>0</v>
      </c>
      <c r="N98" s="29">
        <v>0</v>
      </c>
      <c r="O98" s="29">
        <v>0</v>
      </c>
      <c r="P98" s="29">
        <v>0</v>
      </c>
      <c r="Q98" s="29">
        <v>0</v>
      </c>
      <c r="R98" s="29">
        <v>0</v>
      </c>
      <c r="S98" s="29">
        <v>0</v>
      </c>
      <c r="T98" s="29">
        <v>0</v>
      </c>
      <c r="U98" s="29">
        <v>0</v>
      </c>
      <c r="V98" s="29">
        <v>0</v>
      </c>
      <c r="W98" s="29">
        <v>0</v>
      </c>
      <c r="X98" s="29">
        <v>0</v>
      </c>
      <c r="Y98" s="29">
        <v>0</v>
      </c>
      <c r="Z98" s="29">
        <v>0</v>
      </c>
      <c r="AA98" s="29">
        <v>0</v>
      </c>
      <c r="AB98" s="29">
        <v>0</v>
      </c>
      <c r="AC98" s="29">
        <v>0</v>
      </c>
      <c r="AD98" s="29">
        <v>0</v>
      </c>
      <c r="AE98" s="29">
        <v>0</v>
      </c>
      <c r="AF98" s="29">
        <v>0</v>
      </c>
      <c r="AG98" s="29">
        <v>0</v>
      </c>
      <c r="AH98" s="29">
        <v>0</v>
      </c>
      <c r="AI98" s="29">
        <v>0</v>
      </c>
      <c r="AJ98" s="29">
        <v>0</v>
      </c>
      <c r="AK98" s="29">
        <v>0</v>
      </c>
      <c r="AL98" s="29">
        <v>0</v>
      </c>
      <c r="AM98" s="17"/>
      <c r="AN98" s="17"/>
      <c r="AO98" s="29" t="s">
        <v>15</v>
      </c>
      <c r="AP98" s="29">
        <v>0</v>
      </c>
      <c r="AQ98" s="29">
        <v>0</v>
      </c>
      <c r="AR98" s="29">
        <v>0</v>
      </c>
      <c r="AS98" s="29">
        <v>0</v>
      </c>
      <c r="AT98" s="29">
        <v>0</v>
      </c>
      <c r="AU98" s="29">
        <v>0</v>
      </c>
      <c r="AV98" s="29">
        <v>0</v>
      </c>
      <c r="AW98" s="29">
        <v>0</v>
      </c>
      <c r="AX98" s="29">
        <v>0</v>
      </c>
      <c r="AY98" s="29">
        <v>0</v>
      </c>
      <c r="AZ98" s="29">
        <v>0</v>
      </c>
      <c r="BA98" s="29">
        <v>0</v>
      </c>
      <c r="BB98" s="29">
        <v>0</v>
      </c>
      <c r="BC98" s="29">
        <v>0</v>
      </c>
      <c r="BD98" s="29">
        <v>0</v>
      </c>
      <c r="BE98" s="29">
        <v>0</v>
      </c>
      <c r="BF98" s="29">
        <v>0</v>
      </c>
      <c r="BG98" s="29">
        <v>0</v>
      </c>
      <c r="BH98" s="29">
        <v>0</v>
      </c>
      <c r="BI98" s="29">
        <v>0</v>
      </c>
      <c r="BJ98" s="29">
        <v>0</v>
      </c>
      <c r="BK98" s="29">
        <v>0</v>
      </c>
      <c r="BL98" s="29">
        <v>0</v>
      </c>
      <c r="BM98" s="29">
        <v>0</v>
      </c>
      <c r="BN98" s="29">
        <v>0</v>
      </c>
      <c r="BO98" s="29">
        <v>0</v>
      </c>
      <c r="BP98" s="29">
        <v>0</v>
      </c>
      <c r="BQ98" s="29">
        <v>0</v>
      </c>
      <c r="BR98" s="29">
        <v>0</v>
      </c>
      <c r="BS98" s="29">
        <v>0</v>
      </c>
    </row>
    <row r="99" spans="1:71" s="16" customFormat="1" x14ac:dyDescent="0.25">
      <c r="A99" s="23" t="s">
        <v>16</v>
      </c>
      <c r="B99" s="23">
        <f t="shared" si="18"/>
        <v>19.96</v>
      </c>
      <c r="C99" s="23">
        <f t="shared" si="19"/>
        <v>19.96</v>
      </c>
      <c r="D99" s="23">
        <f t="shared" si="20"/>
        <v>5.9880000000000004</v>
      </c>
      <c r="E99" s="23">
        <f t="shared" si="17"/>
        <v>373.17216000000002</v>
      </c>
      <c r="F99" s="82"/>
      <c r="G99" s="82"/>
      <c r="H99" s="29" t="s">
        <v>16</v>
      </c>
      <c r="I99" s="29">
        <v>0</v>
      </c>
      <c r="J99" s="29">
        <v>0</v>
      </c>
      <c r="K99" s="29">
        <v>0</v>
      </c>
      <c r="L99" s="29">
        <v>0</v>
      </c>
      <c r="M99" s="29">
        <v>0</v>
      </c>
      <c r="N99" s="29">
        <v>0</v>
      </c>
      <c r="O99" s="29">
        <v>0</v>
      </c>
      <c r="P99" s="29">
        <v>0</v>
      </c>
      <c r="Q99" s="29">
        <v>0</v>
      </c>
      <c r="R99" s="29">
        <v>0</v>
      </c>
      <c r="S99" s="29">
        <v>0</v>
      </c>
      <c r="T99" s="29">
        <v>0</v>
      </c>
      <c r="U99" s="29">
        <v>0</v>
      </c>
      <c r="V99" s="29">
        <v>0</v>
      </c>
      <c r="W99" s="29">
        <v>0</v>
      </c>
      <c r="X99" s="29">
        <v>0</v>
      </c>
      <c r="Y99" s="29">
        <v>0</v>
      </c>
      <c r="Z99" s="29">
        <v>0</v>
      </c>
      <c r="AA99" s="29">
        <v>0</v>
      </c>
      <c r="AB99" s="29">
        <v>0</v>
      </c>
      <c r="AC99" s="29">
        <v>0</v>
      </c>
      <c r="AD99" s="29">
        <v>0</v>
      </c>
      <c r="AE99" s="29">
        <v>0</v>
      </c>
      <c r="AF99" s="29">
        <v>0</v>
      </c>
      <c r="AG99" s="29">
        <v>0</v>
      </c>
      <c r="AH99" s="29">
        <v>0</v>
      </c>
      <c r="AI99" s="29">
        <v>0</v>
      </c>
      <c r="AJ99" s="29">
        <v>0</v>
      </c>
      <c r="AK99" s="29">
        <v>0</v>
      </c>
      <c r="AL99" s="29">
        <v>0</v>
      </c>
      <c r="AM99" s="17"/>
      <c r="AN99" s="17"/>
      <c r="AO99" s="29" t="s">
        <v>16</v>
      </c>
      <c r="AP99" s="29">
        <v>0</v>
      </c>
      <c r="AQ99" s="29">
        <v>0</v>
      </c>
      <c r="AR99" s="29">
        <v>0</v>
      </c>
      <c r="AS99" s="29">
        <v>0</v>
      </c>
      <c r="AT99" s="29">
        <v>0</v>
      </c>
      <c r="AU99" s="29">
        <v>0</v>
      </c>
      <c r="AV99" s="29">
        <v>0</v>
      </c>
      <c r="AW99" s="29">
        <v>0</v>
      </c>
      <c r="AX99" s="29">
        <v>0</v>
      </c>
      <c r="AY99" s="29">
        <v>0</v>
      </c>
      <c r="AZ99" s="29">
        <v>0</v>
      </c>
      <c r="BA99" s="29">
        <v>0</v>
      </c>
      <c r="BB99" s="29">
        <v>0</v>
      </c>
      <c r="BC99" s="29">
        <v>0</v>
      </c>
      <c r="BD99" s="29">
        <v>0</v>
      </c>
      <c r="BE99" s="29">
        <v>0</v>
      </c>
      <c r="BF99" s="29">
        <v>0</v>
      </c>
      <c r="BG99" s="29">
        <v>0</v>
      </c>
      <c r="BH99" s="29">
        <v>0</v>
      </c>
      <c r="BI99" s="29">
        <v>0</v>
      </c>
      <c r="BJ99" s="29">
        <v>0</v>
      </c>
      <c r="BK99" s="29">
        <v>0</v>
      </c>
      <c r="BL99" s="29">
        <v>0</v>
      </c>
      <c r="BM99" s="29">
        <v>0</v>
      </c>
      <c r="BN99" s="29">
        <v>0</v>
      </c>
      <c r="BO99" s="29">
        <v>0</v>
      </c>
      <c r="BP99" s="29">
        <v>0</v>
      </c>
      <c r="BQ99" s="29">
        <v>0</v>
      </c>
      <c r="BR99" s="29">
        <v>0</v>
      </c>
      <c r="BS99" s="29">
        <v>0</v>
      </c>
    </row>
    <row r="100" spans="1:71" s="16" customFormat="1" x14ac:dyDescent="0.25">
      <c r="A100" s="23" t="s">
        <v>24</v>
      </c>
      <c r="B100" s="23">
        <f t="shared" si="18"/>
        <v>21.37</v>
      </c>
      <c r="C100" s="23">
        <f t="shared" si="19"/>
        <v>21.37</v>
      </c>
      <c r="D100" s="23">
        <f t="shared" si="20"/>
        <v>6.4110000000000005</v>
      </c>
      <c r="E100" s="23">
        <f t="shared" si="17"/>
        <v>399.53352000000001</v>
      </c>
      <c r="F100" s="82"/>
      <c r="G100" s="82"/>
      <c r="H100" s="29" t="s">
        <v>24</v>
      </c>
      <c r="I100" s="29">
        <v>0</v>
      </c>
      <c r="J100" s="29">
        <v>0</v>
      </c>
      <c r="K100" s="29">
        <v>0</v>
      </c>
      <c r="L100" s="29">
        <v>0</v>
      </c>
      <c r="M100" s="29">
        <v>0</v>
      </c>
      <c r="N100" s="29">
        <v>0</v>
      </c>
      <c r="O100" s="29">
        <v>0</v>
      </c>
      <c r="P100" s="29">
        <v>0</v>
      </c>
      <c r="Q100" s="29">
        <v>0</v>
      </c>
      <c r="R100" s="29">
        <v>0</v>
      </c>
      <c r="S100" s="29">
        <v>0</v>
      </c>
      <c r="T100" s="29">
        <v>0</v>
      </c>
      <c r="U100" s="29">
        <v>0</v>
      </c>
      <c r="V100" s="29">
        <v>0</v>
      </c>
      <c r="W100" s="29">
        <v>0</v>
      </c>
      <c r="X100" s="29">
        <v>0</v>
      </c>
      <c r="Y100" s="29">
        <v>0</v>
      </c>
      <c r="Z100" s="29">
        <v>0</v>
      </c>
      <c r="AA100" s="29">
        <v>0</v>
      </c>
      <c r="AB100" s="29">
        <v>0</v>
      </c>
      <c r="AC100" s="29">
        <v>0</v>
      </c>
      <c r="AD100" s="29">
        <v>0</v>
      </c>
      <c r="AE100" s="29">
        <v>0</v>
      </c>
      <c r="AF100" s="29">
        <v>0</v>
      </c>
      <c r="AG100" s="29">
        <v>0</v>
      </c>
      <c r="AH100" s="29">
        <v>0</v>
      </c>
      <c r="AI100" s="29">
        <v>0</v>
      </c>
      <c r="AJ100" s="29">
        <v>0</v>
      </c>
      <c r="AK100" s="29">
        <v>0</v>
      </c>
      <c r="AL100" s="29">
        <v>0</v>
      </c>
      <c r="AM100" s="17"/>
      <c r="AN100" s="17"/>
      <c r="AO100" s="29" t="s">
        <v>24</v>
      </c>
      <c r="AP100" s="29">
        <v>0</v>
      </c>
      <c r="AQ100" s="29">
        <v>0</v>
      </c>
      <c r="AR100" s="29">
        <v>0</v>
      </c>
      <c r="AS100" s="29">
        <v>0</v>
      </c>
      <c r="AT100" s="29">
        <v>0</v>
      </c>
      <c r="AU100" s="29">
        <v>0</v>
      </c>
      <c r="AV100" s="29">
        <v>0</v>
      </c>
      <c r="AW100" s="29">
        <v>0</v>
      </c>
      <c r="AX100" s="29">
        <v>0</v>
      </c>
      <c r="AY100" s="29">
        <v>0</v>
      </c>
      <c r="AZ100" s="29">
        <v>0</v>
      </c>
      <c r="BA100" s="29">
        <v>0</v>
      </c>
      <c r="BB100" s="29">
        <v>0</v>
      </c>
      <c r="BC100" s="29">
        <v>0</v>
      </c>
      <c r="BD100" s="29">
        <v>0</v>
      </c>
      <c r="BE100" s="29">
        <v>0</v>
      </c>
      <c r="BF100" s="29">
        <v>0</v>
      </c>
      <c r="BG100" s="29">
        <v>0</v>
      </c>
      <c r="BH100" s="29">
        <v>0</v>
      </c>
      <c r="BI100" s="29">
        <v>0</v>
      </c>
      <c r="BJ100" s="29">
        <v>0</v>
      </c>
      <c r="BK100" s="29">
        <v>0</v>
      </c>
      <c r="BL100" s="29">
        <v>0</v>
      </c>
      <c r="BM100" s="29">
        <v>0</v>
      </c>
      <c r="BN100" s="29">
        <v>0</v>
      </c>
      <c r="BO100" s="29">
        <v>0</v>
      </c>
      <c r="BP100" s="29">
        <v>0</v>
      </c>
      <c r="BQ100" s="29">
        <v>0</v>
      </c>
      <c r="BR100" s="29">
        <v>0</v>
      </c>
      <c r="BS100" s="29">
        <v>0</v>
      </c>
    </row>
    <row r="101" spans="1:71" s="16" customFormat="1" x14ac:dyDescent="0.25">
      <c r="A101" s="23" t="s">
        <v>53</v>
      </c>
      <c r="B101" s="23">
        <f t="shared" si="18"/>
        <v>25.04</v>
      </c>
      <c r="C101" s="23">
        <f t="shared" si="19"/>
        <v>25.04</v>
      </c>
      <c r="D101" s="23">
        <f t="shared" si="20"/>
        <v>7.5119999999999996</v>
      </c>
      <c r="E101" s="23">
        <f t="shared" si="17"/>
        <v>468.14783999999997</v>
      </c>
      <c r="F101" s="82"/>
      <c r="G101" s="82"/>
      <c r="H101" s="29" t="s">
        <v>53</v>
      </c>
      <c r="I101" s="29">
        <v>0</v>
      </c>
      <c r="J101" s="29">
        <v>0</v>
      </c>
      <c r="K101" s="29">
        <v>0</v>
      </c>
      <c r="L101" s="29">
        <v>0</v>
      </c>
      <c r="M101" s="29">
        <v>0</v>
      </c>
      <c r="N101" s="29">
        <v>0</v>
      </c>
      <c r="O101" s="29">
        <v>0</v>
      </c>
      <c r="P101" s="29">
        <v>0</v>
      </c>
      <c r="Q101" s="29">
        <v>0</v>
      </c>
      <c r="R101" s="29">
        <v>0</v>
      </c>
      <c r="S101" s="29">
        <v>0</v>
      </c>
      <c r="T101" s="29">
        <v>0</v>
      </c>
      <c r="U101" s="29">
        <v>0</v>
      </c>
      <c r="V101" s="29">
        <v>0</v>
      </c>
      <c r="W101" s="29">
        <v>0</v>
      </c>
      <c r="X101" s="29">
        <v>0</v>
      </c>
      <c r="Y101" s="29">
        <v>0</v>
      </c>
      <c r="Z101" s="29">
        <v>0</v>
      </c>
      <c r="AA101" s="29">
        <v>0</v>
      </c>
      <c r="AB101" s="29">
        <v>0</v>
      </c>
      <c r="AC101" s="29">
        <v>0</v>
      </c>
      <c r="AD101" s="29">
        <v>0</v>
      </c>
      <c r="AE101" s="29">
        <v>0</v>
      </c>
      <c r="AF101" s="29">
        <v>0</v>
      </c>
      <c r="AG101" s="29">
        <v>0</v>
      </c>
      <c r="AH101" s="29">
        <v>0</v>
      </c>
      <c r="AI101" s="29">
        <v>0</v>
      </c>
      <c r="AJ101" s="29">
        <v>0</v>
      </c>
      <c r="AK101" s="29">
        <v>0</v>
      </c>
      <c r="AL101" s="29">
        <v>0</v>
      </c>
      <c r="AM101" s="17"/>
      <c r="AN101" s="17"/>
      <c r="AO101" s="29" t="s">
        <v>53</v>
      </c>
      <c r="AP101" s="29">
        <v>0</v>
      </c>
      <c r="AQ101" s="29">
        <v>0</v>
      </c>
      <c r="AR101" s="29">
        <v>0</v>
      </c>
      <c r="AS101" s="29">
        <v>0</v>
      </c>
      <c r="AT101" s="29">
        <v>0</v>
      </c>
      <c r="AU101" s="29">
        <v>0</v>
      </c>
      <c r="AV101" s="29">
        <v>0</v>
      </c>
      <c r="AW101" s="29">
        <v>0</v>
      </c>
      <c r="AX101" s="29">
        <v>0</v>
      </c>
      <c r="AY101" s="29">
        <v>0</v>
      </c>
      <c r="AZ101" s="29">
        <v>0</v>
      </c>
      <c r="BA101" s="29">
        <v>0</v>
      </c>
      <c r="BB101" s="29">
        <v>0</v>
      </c>
      <c r="BC101" s="29">
        <v>0</v>
      </c>
      <c r="BD101" s="29">
        <v>0</v>
      </c>
      <c r="BE101" s="29">
        <v>0</v>
      </c>
      <c r="BF101" s="29">
        <v>0</v>
      </c>
      <c r="BG101" s="29">
        <v>0</v>
      </c>
      <c r="BH101" s="29">
        <v>0</v>
      </c>
      <c r="BI101" s="29">
        <v>0</v>
      </c>
      <c r="BJ101" s="29">
        <v>0</v>
      </c>
      <c r="BK101" s="29">
        <v>0</v>
      </c>
      <c r="BL101" s="29">
        <v>0</v>
      </c>
      <c r="BM101" s="29">
        <v>0</v>
      </c>
      <c r="BN101" s="29">
        <v>0</v>
      </c>
      <c r="BO101" s="29">
        <v>0</v>
      </c>
      <c r="BP101" s="29">
        <v>0</v>
      </c>
      <c r="BQ101" s="29">
        <v>0</v>
      </c>
      <c r="BR101" s="29">
        <v>0</v>
      </c>
      <c r="BS101" s="29">
        <v>0</v>
      </c>
    </row>
    <row r="102" spans="1:71" x14ac:dyDescent="0.25">
      <c r="A102" s="23" t="s">
        <v>54</v>
      </c>
      <c r="B102" s="23">
        <f t="shared" si="18"/>
        <v>30.75</v>
      </c>
      <c r="C102" s="23">
        <f t="shared" si="19"/>
        <v>30.75</v>
      </c>
      <c r="D102" s="23">
        <f t="shared" si="20"/>
        <v>9.2249999999999996</v>
      </c>
      <c r="E102" s="23">
        <f t="shared" si="17"/>
        <v>574.90199999999993</v>
      </c>
      <c r="H102" s="29" t="s">
        <v>54</v>
      </c>
      <c r="I102" s="29">
        <v>0</v>
      </c>
      <c r="J102" s="29">
        <v>0</v>
      </c>
      <c r="K102" s="29">
        <v>0</v>
      </c>
      <c r="L102" s="29">
        <v>0</v>
      </c>
      <c r="M102" s="29">
        <v>0</v>
      </c>
      <c r="N102" s="29">
        <v>0</v>
      </c>
      <c r="O102" s="29">
        <v>0</v>
      </c>
      <c r="P102" s="29">
        <v>0</v>
      </c>
      <c r="Q102" s="29">
        <v>0</v>
      </c>
      <c r="R102" s="29">
        <v>0</v>
      </c>
      <c r="S102" s="29">
        <v>0</v>
      </c>
      <c r="T102" s="29">
        <v>0</v>
      </c>
      <c r="U102" s="29">
        <v>0</v>
      </c>
      <c r="V102" s="29">
        <v>0</v>
      </c>
      <c r="W102" s="29">
        <v>0</v>
      </c>
      <c r="X102" s="29">
        <v>0</v>
      </c>
      <c r="Y102" s="29">
        <v>0</v>
      </c>
      <c r="Z102" s="29">
        <v>0</v>
      </c>
      <c r="AA102" s="29">
        <v>0</v>
      </c>
      <c r="AB102" s="29">
        <v>0</v>
      </c>
      <c r="AC102" s="29">
        <v>0</v>
      </c>
      <c r="AD102" s="29">
        <v>0</v>
      </c>
      <c r="AE102" s="29">
        <v>0</v>
      </c>
      <c r="AF102" s="29">
        <v>0</v>
      </c>
      <c r="AG102" s="29">
        <v>0</v>
      </c>
      <c r="AH102" s="29">
        <v>0</v>
      </c>
      <c r="AI102" s="29">
        <v>0</v>
      </c>
      <c r="AJ102" s="29">
        <v>0</v>
      </c>
      <c r="AK102" s="29">
        <v>0</v>
      </c>
      <c r="AL102" s="29">
        <v>0</v>
      </c>
      <c r="AO102" s="29" t="s">
        <v>54</v>
      </c>
      <c r="AP102" s="29">
        <v>0</v>
      </c>
      <c r="AQ102" s="29">
        <v>0</v>
      </c>
      <c r="AR102" s="29">
        <v>0</v>
      </c>
      <c r="AS102" s="29">
        <v>0</v>
      </c>
      <c r="AT102" s="29">
        <v>0</v>
      </c>
      <c r="AU102" s="29">
        <v>0</v>
      </c>
      <c r="AV102" s="29">
        <v>0</v>
      </c>
      <c r="AW102" s="29">
        <v>0</v>
      </c>
      <c r="AX102" s="29">
        <v>0</v>
      </c>
      <c r="AY102" s="29">
        <v>0</v>
      </c>
      <c r="AZ102" s="29">
        <v>0</v>
      </c>
      <c r="BA102" s="29">
        <v>0</v>
      </c>
      <c r="BB102" s="29">
        <v>0</v>
      </c>
      <c r="BC102" s="29">
        <v>0</v>
      </c>
      <c r="BD102" s="29">
        <v>0</v>
      </c>
      <c r="BE102" s="29">
        <v>0</v>
      </c>
      <c r="BF102" s="29">
        <v>0</v>
      </c>
      <c r="BG102" s="29">
        <v>0</v>
      </c>
      <c r="BH102" s="29">
        <v>0</v>
      </c>
      <c r="BI102" s="29">
        <v>0</v>
      </c>
      <c r="BJ102" s="29">
        <v>0</v>
      </c>
      <c r="BK102" s="29">
        <v>0</v>
      </c>
      <c r="BL102" s="29">
        <v>0</v>
      </c>
      <c r="BM102" s="29">
        <v>0</v>
      </c>
      <c r="BN102" s="29">
        <v>0</v>
      </c>
      <c r="BO102" s="29">
        <v>0</v>
      </c>
      <c r="BP102" s="29">
        <v>0</v>
      </c>
      <c r="BQ102" s="29">
        <v>0</v>
      </c>
      <c r="BR102" s="29">
        <v>0</v>
      </c>
      <c r="BS102" s="29">
        <v>0</v>
      </c>
    </row>
    <row r="103" spans="1:71" x14ac:dyDescent="0.25">
      <c r="A103" s="23" t="s">
        <v>55</v>
      </c>
      <c r="B103" s="23">
        <f t="shared" si="18"/>
        <v>43.79</v>
      </c>
      <c r="C103" s="23">
        <f t="shared" si="19"/>
        <v>52.839999999999996</v>
      </c>
      <c r="D103" s="23">
        <f t="shared" si="20"/>
        <v>15.851999999999999</v>
      </c>
      <c r="E103" s="23">
        <f t="shared" si="17"/>
        <v>987.89663999999993</v>
      </c>
      <c r="H103" s="29" t="s">
        <v>55</v>
      </c>
      <c r="I103" s="29">
        <v>0</v>
      </c>
      <c r="J103" s="29">
        <v>0</v>
      </c>
      <c r="K103" s="29">
        <v>0</v>
      </c>
      <c r="L103" s="29">
        <v>0</v>
      </c>
      <c r="M103" s="29">
        <v>0</v>
      </c>
      <c r="N103" s="29">
        <v>0</v>
      </c>
      <c r="O103" s="29">
        <v>0</v>
      </c>
      <c r="P103" s="29">
        <v>0</v>
      </c>
      <c r="Q103" s="29">
        <v>0</v>
      </c>
      <c r="R103" s="29">
        <v>0</v>
      </c>
      <c r="S103" s="29">
        <v>0</v>
      </c>
      <c r="T103" s="29">
        <v>0</v>
      </c>
      <c r="U103" s="29">
        <v>0</v>
      </c>
      <c r="V103" s="29">
        <v>0</v>
      </c>
      <c r="W103" s="29">
        <v>0</v>
      </c>
      <c r="X103" s="29">
        <v>0</v>
      </c>
      <c r="Y103" s="29">
        <v>0</v>
      </c>
      <c r="Z103" s="29">
        <v>0</v>
      </c>
      <c r="AA103" s="29">
        <v>0</v>
      </c>
      <c r="AB103" s="29">
        <v>0</v>
      </c>
      <c r="AC103" s="29">
        <v>0</v>
      </c>
      <c r="AD103" s="29">
        <v>0</v>
      </c>
      <c r="AE103" s="29">
        <v>0</v>
      </c>
      <c r="AF103" s="29">
        <v>0</v>
      </c>
      <c r="AG103" s="29">
        <v>0</v>
      </c>
      <c r="AH103" s="29">
        <v>0</v>
      </c>
      <c r="AI103" s="29">
        <v>0</v>
      </c>
      <c r="AJ103" s="29">
        <v>0</v>
      </c>
      <c r="AK103" s="29">
        <v>0</v>
      </c>
      <c r="AL103" s="29">
        <v>0</v>
      </c>
      <c r="AO103" s="29" t="s">
        <v>55</v>
      </c>
      <c r="AP103" s="29">
        <v>0</v>
      </c>
      <c r="AQ103" s="29">
        <v>0</v>
      </c>
      <c r="AR103" s="29">
        <v>0</v>
      </c>
      <c r="AS103" s="29">
        <v>0</v>
      </c>
      <c r="AT103" s="29">
        <v>0</v>
      </c>
      <c r="AU103" s="29">
        <v>0</v>
      </c>
      <c r="AV103" s="29">
        <v>0</v>
      </c>
      <c r="AW103" s="29">
        <v>0</v>
      </c>
      <c r="AX103" s="29">
        <v>0</v>
      </c>
      <c r="AY103" s="29">
        <v>0</v>
      </c>
      <c r="AZ103" s="29">
        <v>0</v>
      </c>
      <c r="BA103" s="29">
        <v>0</v>
      </c>
      <c r="BB103" s="29">
        <v>0</v>
      </c>
      <c r="BC103" s="29">
        <v>0</v>
      </c>
      <c r="BD103" s="29">
        <v>0</v>
      </c>
      <c r="BE103" s="29">
        <v>0</v>
      </c>
      <c r="BF103" s="29">
        <v>0</v>
      </c>
      <c r="BG103" s="29">
        <v>0</v>
      </c>
      <c r="BH103" s="29">
        <v>0</v>
      </c>
      <c r="BI103" s="29">
        <v>0</v>
      </c>
      <c r="BJ103" s="29">
        <v>0</v>
      </c>
      <c r="BK103" s="29">
        <v>0</v>
      </c>
      <c r="BL103" s="29">
        <v>0</v>
      </c>
      <c r="BM103" s="29">
        <v>0</v>
      </c>
      <c r="BN103" s="29">
        <v>0</v>
      </c>
      <c r="BO103" s="29">
        <v>0</v>
      </c>
      <c r="BP103" s="29">
        <v>0</v>
      </c>
      <c r="BQ103" s="29">
        <v>0</v>
      </c>
      <c r="BR103" s="29">
        <v>0</v>
      </c>
      <c r="BS103" s="29">
        <v>0</v>
      </c>
    </row>
    <row r="104" spans="1:71" x14ac:dyDescent="0.25">
      <c r="A104" s="23" t="s">
        <v>56</v>
      </c>
      <c r="B104" s="23">
        <f t="shared" si="18"/>
        <v>56.13</v>
      </c>
      <c r="C104" s="23">
        <f t="shared" si="19"/>
        <v>92.42</v>
      </c>
      <c r="D104" s="23">
        <f t="shared" si="20"/>
        <v>27.725999999999999</v>
      </c>
      <c r="E104" s="23">
        <f t="shared" si="17"/>
        <v>1727.8843199999999</v>
      </c>
      <c r="H104" s="29" t="s">
        <v>56</v>
      </c>
      <c r="I104" s="29">
        <v>0</v>
      </c>
      <c r="J104" s="29">
        <v>0</v>
      </c>
      <c r="K104" s="29">
        <v>0</v>
      </c>
      <c r="L104" s="29">
        <v>0</v>
      </c>
      <c r="M104" s="29">
        <v>0</v>
      </c>
      <c r="N104" s="29">
        <v>0</v>
      </c>
      <c r="O104" s="29">
        <v>0</v>
      </c>
      <c r="P104" s="29">
        <v>0</v>
      </c>
      <c r="Q104" s="29">
        <v>0</v>
      </c>
      <c r="R104" s="29">
        <v>0</v>
      </c>
      <c r="S104" s="29">
        <v>0</v>
      </c>
      <c r="T104" s="29">
        <v>0</v>
      </c>
      <c r="U104" s="29">
        <v>0</v>
      </c>
      <c r="V104" s="29">
        <v>0</v>
      </c>
      <c r="W104" s="29">
        <v>0</v>
      </c>
      <c r="X104" s="29">
        <v>0</v>
      </c>
      <c r="Y104" s="29">
        <v>0</v>
      </c>
      <c r="Z104" s="29">
        <v>0</v>
      </c>
      <c r="AA104" s="29">
        <v>0</v>
      </c>
      <c r="AB104" s="29">
        <v>0</v>
      </c>
      <c r="AC104" s="29">
        <v>0</v>
      </c>
      <c r="AD104" s="29">
        <v>0</v>
      </c>
      <c r="AE104" s="29">
        <v>0</v>
      </c>
      <c r="AF104" s="29">
        <v>0</v>
      </c>
      <c r="AG104" s="29">
        <v>0</v>
      </c>
      <c r="AH104" s="29">
        <v>0</v>
      </c>
      <c r="AI104" s="29">
        <v>0</v>
      </c>
      <c r="AJ104" s="29">
        <v>0</v>
      </c>
      <c r="AK104" s="29">
        <v>0</v>
      </c>
      <c r="AL104" s="29">
        <v>0</v>
      </c>
      <c r="AO104" s="29" t="s">
        <v>56</v>
      </c>
      <c r="AP104" s="29">
        <v>0</v>
      </c>
      <c r="AQ104" s="29">
        <v>0</v>
      </c>
      <c r="AR104" s="29">
        <v>0</v>
      </c>
      <c r="AS104" s="29">
        <v>0</v>
      </c>
      <c r="AT104" s="29">
        <v>0</v>
      </c>
      <c r="AU104" s="29">
        <v>0</v>
      </c>
      <c r="AV104" s="29">
        <v>0</v>
      </c>
      <c r="AW104" s="29">
        <v>0</v>
      </c>
      <c r="AX104" s="29">
        <v>0</v>
      </c>
      <c r="AY104" s="29">
        <v>0</v>
      </c>
      <c r="AZ104" s="29">
        <v>0</v>
      </c>
      <c r="BA104" s="29">
        <v>0</v>
      </c>
      <c r="BB104" s="29">
        <v>0</v>
      </c>
      <c r="BC104" s="29">
        <v>0</v>
      </c>
      <c r="BD104" s="29">
        <v>0</v>
      </c>
      <c r="BE104" s="29">
        <v>0</v>
      </c>
      <c r="BF104" s="29">
        <v>0</v>
      </c>
      <c r="BG104" s="29">
        <v>0</v>
      </c>
      <c r="BH104" s="29">
        <v>0</v>
      </c>
      <c r="BI104" s="29">
        <v>0</v>
      </c>
      <c r="BJ104" s="29">
        <v>0</v>
      </c>
      <c r="BK104" s="29">
        <v>0</v>
      </c>
      <c r="BL104" s="29">
        <v>0</v>
      </c>
      <c r="BM104" s="29">
        <v>0</v>
      </c>
      <c r="BN104" s="29">
        <v>0</v>
      </c>
      <c r="BO104" s="29">
        <v>0</v>
      </c>
      <c r="BP104" s="29">
        <v>0</v>
      </c>
      <c r="BQ104" s="29">
        <v>0</v>
      </c>
      <c r="BR104" s="29">
        <v>0</v>
      </c>
      <c r="BS104" s="29">
        <v>0</v>
      </c>
    </row>
    <row r="107" spans="1:71" x14ac:dyDescent="0.25">
      <c r="H107" s="82" t="s">
        <v>80</v>
      </c>
    </row>
    <row r="108" spans="1:71" ht="15.75" x14ac:dyDescent="0.25">
      <c r="A108" s="260" t="s">
        <v>82</v>
      </c>
      <c r="B108" s="260"/>
      <c r="C108" s="260"/>
      <c r="D108" s="260"/>
      <c r="E108" s="260"/>
      <c r="H108" s="29"/>
      <c r="I108" s="29" t="s">
        <v>40</v>
      </c>
      <c r="J108" s="29" t="s">
        <v>40</v>
      </c>
      <c r="K108" s="29" t="s">
        <v>40</v>
      </c>
      <c r="L108" s="29" t="s">
        <v>40</v>
      </c>
      <c r="M108" s="29" t="s">
        <v>40</v>
      </c>
      <c r="N108" s="29" t="s">
        <v>40</v>
      </c>
      <c r="O108" s="29" t="s">
        <v>40</v>
      </c>
      <c r="P108" s="29" t="s">
        <v>40</v>
      </c>
      <c r="Q108" s="29" t="s">
        <v>40</v>
      </c>
      <c r="R108" s="29" t="s">
        <v>40</v>
      </c>
      <c r="S108" s="29" t="s">
        <v>41</v>
      </c>
      <c r="T108" s="29" t="s">
        <v>41</v>
      </c>
      <c r="U108" s="29" t="s">
        <v>41</v>
      </c>
      <c r="V108" s="29" t="s">
        <v>41</v>
      </c>
      <c r="W108" s="29" t="s">
        <v>41</v>
      </c>
      <c r="X108" s="29" t="s">
        <v>41</v>
      </c>
      <c r="Y108" s="29" t="s">
        <v>41</v>
      </c>
      <c r="Z108" s="29" t="s">
        <v>41</v>
      </c>
      <c r="AA108" s="29" t="s">
        <v>41</v>
      </c>
      <c r="AB108" s="29" t="s">
        <v>41</v>
      </c>
      <c r="AC108" s="29" t="s">
        <v>42</v>
      </c>
      <c r="AD108" s="29" t="s">
        <v>42</v>
      </c>
      <c r="AE108" s="29" t="s">
        <v>42</v>
      </c>
      <c r="AF108" s="29" t="s">
        <v>42</v>
      </c>
      <c r="AG108" s="29" t="s">
        <v>42</v>
      </c>
      <c r="AH108" s="29" t="s">
        <v>42</v>
      </c>
      <c r="AI108" s="29" t="s">
        <v>42</v>
      </c>
      <c r="AJ108" s="29" t="s">
        <v>42</v>
      </c>
      <c r="AK108" s="29" t="s">
        <v>42</v>
      </c>
      <c r="AL108" s="29" t="s">
        <v>42</v>
      </c>
    </row>
    <row r="109" spans="1:71" ht="45.75" thickBot="1" x14ac:dyDescent="0.3">
      <c r="A109" s="21" t="s">
        <v>4</v>
      </c>
      <c r="B109" s="22" t="s">
        <v>17</v>
      </c>
      <c r="C109" s="22" t="s">
        <v>5</v>
      </c>
      <c r="D109" s="6" t="s">
        <v>0</v>
      </c>
      <c r="E109" s="22" t="s">
        <v>7</v>
      </c>
      <c r="H109" s="28" t="s">
        <v>4</v>
      </c>
      <c r="I109" s="28" t="s">
        <v>43</v>
      </c>
      <c r="J109" s="28" t="s">
        <v>44</v>
      </c>
      <c r="K109" s="28" t="s">
        <v>57</v>
      </c>
      <c r="L109" s="28" t="s">
        <v>50</v>
      </c>
      <c r="M109" s="28" t="s">
        <v>47</v>
      </c>
      <c r="N109" s="28" t="s">
        <v>48</v>
      </c>
      <c r="O109" s="28" t="s">
        <v>46</v>
      </c>
      <c r="P109" s="28" t="s">
        <v>51</v>
      </c>
      <c r="Q109" s="28" t="s">
        <v>49</v>
      </c>
      <c r="R109" s="28" t="s">
        <v>45</v>
      </c>
      <c r="S109" s="28" t="s">
        <v>43</v>
      </c>
      <c r="T109" s="28" t="s">
        <v>44</v>
      </c>
      <c r="U109" s="28" t="s">
        <v>57</v>
      </c>
      <c r="V109" s="28" t="s">
        <v>50</v>
      </c>
      <c r="W109" s="28" t="s">
        <v>47</v>
      </c>
      <c r="X109" s="28" t="s">
        <v>48</v>
      </c>
      <c r="Y109" s="28" t="s">
        <v>46</v>
      </c>
      <c r="Z109" s="28" t="s">
        <v>51</v>
      </c>
      <c r="AA109" s="28" t="s">
        <v>49</v>
      </c>
      <c r="AB109" s="28" t="s">
        <v>45</v>
      </c>
      <c r="AC109" s="28" t="s">
        <v>43</v>
      </c>
      <c r="AD109" s="28" t="s">
        <v>44</v>
      </c>
      <c r="AE109" s="28" t="s">
        <v>57</v>
      </c>
      <c r="AF109" s="28" t="s">
        <v>50</v>
      </c>
      <c r="AG109" s="28" t="s">
        <v>47</v>
      </c>
      <c r="AH109" s="28" t="s">
        <v>48</v>
      </c>
      <c r="AI109" s="28" t="s">
        <v>46</v>
      </c>
      <c r="AJ109" s="28" t="s">
        <v>51</v>
      </c>
      <c r="AK109" s="28" t="s">
        <v>49</v>
      </c>
      <c r="AL109" s="28" t="s">
        <v>45</v>
      </c>
    </row>
    <row r="110" spans="1:71" x14ac:dyDescent="0.25">
      <c r="A110" s="23" t="s">
        <v>9</v>
      </c>
      <c r="B110" s="23">
        <f>IF($D$5="P",SUM(S110:U110),SUM(S110:AB110))</f>
        <v>0</v>
      </c>
      <c r="C110" s="23">
        <f>IF($D$5="P",SUM(I110:K110),SUM(I110:R110))</f>
        <v>0</v>
      </c>
      <c r="D110" s="23">
        <f>IF($D$5="P",$B$8*SUM(I110:K110)+$B$9*SUM(I128:K128),$B$8*SUM(I110:R110)+$B$9*SUM(I128:R128))</f>
        <v>0</v>
      </c>
      <c r="E110" s="31">
        <f t="shared" ref="E110:E123" si="21">D110*$B$5</f>
        <v>0</v>
      </c>
      <c r="H110" s="27" t="s">
        <v>9</v>
      </c>
      <c r="I110" s="27"/>
      <c r="J110" s="27"/>
      <c r="K110" s="27"/>
      <c r="L110" s="27"/>
      <c r="M110" s="27"/>
      <c r="N110" s="27"/>
      <c r="O110" s="27"/>
      <c r="P110" s="27"/>
      <c r="Q110" s="27"/>
      <c r="R110" s="27"/>
      <c r="S110" s="27"/>
      <c r="T110" s="27"/>
      <c r="U110" s="27"/>
      <c r="V110" s="27"/>
      <c r="W110" s="27"/>
      <c r="X110" s="27"/>
      <c r="Y110" s="27"/>
      <c r="Z110" s="27"/>
      <c r="AA110" s="27"/>
      <c r="AB110" s="27"/>
      <c r="AC110" s="27"/>
      <c r="AD110" s="27"/>
      <c r="AE110" s="27"/>
      <c r="AF110" s="27"/>
      <c r="AG110" s="27"/>
      <c r="AH110" s="27"/>
      <c r="AI110" s="27"/>
      <c r="AJ110" s="27"/>
      <c r="AK110" s="27"/>
      <c r="AL110" s="27"/>
    </row>
    <row r="111" spans="1:71" x14ac:dyDescent="0.25">
      <c r="A111" s="23" t="s">
        <v>10</v>
      </c>
      <c r="B111" s="23">
        <f t="shared" ref="B111:B123" si="22">IF($D$5="P",SUM(S111:U111),SUM(S111:AB111))</f>
        <v>207.10999999999999</v>
      </c>
      <c r="C111" s="23">
        <f>IF($D$5="P",SUM(I111:K111),SUM(I111:R111))</f>
        <v>990.79000000000008</v>
      </c>
      <c r="D111" s="23">
        <f>IF($D$5="P",$B$8*SUM(I111:K111)+$B$9*SUM(I129:K129),$B$8*SUM(I111:R111)+$B$9*SUM(I129:R129))</f>
        <v>521.29300000000001</v>
      </c>
      <c r="E111" s="31">
        <f t="shared" si="21"/>
        <v>32486.979760000002</v>
      </c>
      <c r="H111" s="29" t="s">
        <v>10</v>
      </c>
      <c r="I111" s="29">
        <v>647.95000000000005</v>
      </c>
      <c r="J111" s="29">
        <v>328.02</v>
      </c>
      <c r="K111" s="29"/>
      <c r="L111" s="29"/>
      <c r="M111" s="29"/>
      <c r="N111" s="29">
        <v>14.82</v>
      </c>
      <c r="O111" s="29"/>
      <c r="P111" s="29"/>
      <c r="Q111" s="29"/>
      <c r="R111" s="29"/>
      <c r="S111" s="29">
        <v>121.8</v>
      </c>
      <c r="T111" s="29">
        <v>70.489999999999995</v>
      </c>
      <c r="U111" s="29"/>
      <c r="V111" s="29"/>
      <c r="W111" s="29"/>
      <c r="X111" s="29">
        <v>14.82</v>
      </c>
      <c r="Y111" s="29"/>
      <c r="Z111" s="29"/>
      <c r="AA111" s="29"/>
      <c r="AB111" s="29"/>
      <c r="AC111" s="29">
        <v>4</v>
      </c>
      <c r="AD111" s="29"/>
      <c r="AE111" s="29"/>
      <c r="AF111" s="29"/>
      <c r="AG111" s="29">
        <v>1</v>
      </c>
      <c r="AH111" s="29">
        <v>1</v>
      </c>
      <c r="AI111" s="29"/>
      <c r="AJ111" s="29"/>
      <c r="AK111" s="29"/>
      <c r="AL111" s="29"/>
    </row>
    <row r="112" spans="1:71" x14ac:dyDescent="0.25">
      <c r="A112" s="23" t="s">
        <v>11</v>
      </c>
      <c r="B112" s="23">
        <f t="shared" si="22"/>
        <v>207.10999999999999</v>
      </c>
      <c r="C112" s="23">
        <f t="shared" ref="C112:C123" si="23">IF($D$5="P",SUM(I112:K112),SUM(I112:R112))</f>
        <v>990.79000000000008</v>
      </c>
      <c r="D112" s="23">
        <f t="shared" ref="D112:D123" si="24">IF($D$5="P",$B$8*SUM(I112:K112)+$B$9*SUM(I130:K130),$B$8*SUM(I112:R112)+$B$9*SUM(I130:R130))</f>
        <v>521.29300000000001</v>
      </c>
      <c r="E112" s="31">
        <f t="shared" si="21"/>
        <v>32486.979760000002</v>
      </c>
      <c r="H112" s="29" t="s">
        <v>11</v>
      </c>
      <c r="I112" s="29">
        <v>647.95000000000005</v>
      </c>
      <c r="J112" s="29">
        <v>328.02</v>
      </c>
      <c r="K112" s="29"/>
      <c r="L112" s="29"/>
      <c r="M112" s="29"/>
      <c r="N112" s="29">
        <v>14.82</v>
      </c>
      <c r="O112" s="29"/>
      <c r="P112" s="29"/>
      <c r="Q112" s="29"/>
      <c r="R112" s="29"/>
      <c r="S112" s="29">
        <v>121.8</v>
      </c>
      <c r="T112" s="29">
        <v>70.489999999999995</v>
      </c>
      <c r="U112" s="29"/>
      <c r="V112" s="29"/>
      <c r="W112" s="29"/>
      <c r="X112" s="29">
        <v>14.82</v>
      </c>
      <c r="Y112" s="29"/>
      <c r="Z112" s="29"/>
      <c r="AA112" s="29"/>
      <c r="AB112" s="29"/>
      <c r="AC112" s="29"/>
      <c r="AD112" s="29"/>
      <c r="AE112" s="29"/>
      <c r="AF112" s="29"/>
      <c r="AG112" s="29"/>
      <c r="AH112" s="29"/>
      <c r="AI112" s="29"/>
      <c r="AJ112" s="29"/>
      <c r="AK112" s="29"/>
      <c r="AL112" s="29"/>
    </row>
    <row r="113" spans="1:38" s="17" customFormat="1" x14ac:dyDescent="0.25">
      <c r="A113" s="23" t="s">
        <v>12</v>
      </c>
      <c r="B113" s="23">
        <f t="shared" si="22"/>
        <v>10.94</v>
      </c>
      <c r="C113" s="23">
        <f t="shared" si="23"/>
        <v>10.94</v>
      </c>
      <c r="D113" s="23">
        <f t="shared" si="24"/>
        <v>3.2819999999999996</v>
      </c>
      <c r="E113" s="31">
        <f t="shared" si="21"/>
        <v>204.53423999999998</v>
      </c>
      <c r="F113" s="82"/>
      <c r="G113" s="82"/>
      <c r="H113" s="38" t="s">
        <v>12</v>
      </c>
      <c r="I113" s="29"/>
      <c r="J113" s="29"/>
      <c r="K113" s="29"/>
      <c r="L113" s="29"/>
      <c r="M113" s="29"/>
      <c r="N113" s="29">
        <v>10.94</v>
      </c>
      <c r="O113" s="29"/>
      <c r="P113" s="29"/>
      <c r="Q113" s="29"/>
      <c r="R113" s="29"/>
      <c r="S113" s="29"/>
      <c r="T113" s="29"/>
      <c r="U113" s="29"/>
      <c r="V113" s="29"/>
      <c r="W113" s="29"/>
      <c r="X113" s="29">
        <v>10.94</v>
      </c>
      <c r="Y113" s="29"/>
      <c r="Z113" s="29"/>
      <c r="AA113" s="29"/>
      <c r="AB113" s="29"/>
      <c r="AC113" s="29"/>
      <c r="AD113" s="29"/>
      <c r="AE113" s="29"/>
      <c r="AF113" s="29"/>
      <c r="AG113" s="29"/>
      <c r="AH113" s="29"/>
      <c r="AI113" s="29"/>
      <c r="AJ113" s="29"/>
      <c r="AK113" s="29"/>
      <c r="AL113" s="29"/>
    </row>
    <row r="114" spans="1:38" s="17" customFormat="1" x14ac:dyDescent="0.25">
      <c r="A114" s="23" t="s">
        <v>13</v>
      </c>
      <c r="B114" s="23">
        <f t="shared" si="22"/>
        <v>10.94</v>
      </c>
      <c r="C114" s="23">
        <f t="shared" si="23"/>
        <v>10.94</v>
      </c>
      <c r="D114" s="23">
        <f t="shared" si="24"/>
        <v>3.2819999999999996</v>
      </c>
      <c r="E114" s="23">
        <f t="shared" si="21"/>
        <v>204.53423999999998</v>
      </c>
      <c r="F114" s="82"/>
      <c r="G114" s="82"/>
      <c r="H114" s="29" t="s">
        <v>13</v>
      </c>
      <c r="I114" s="29"/>
      <c r="J114" s="29"/>
      <c r="K114" s="29"/>
      <c r="L114" s="29"/>
      <c r="M114" s="29"/>
      <c r="N114" s="29">
        <v>10.94</v>
      </c>
      <c r="O114" s="29"/>
      <c r="P114" s="29"/>
      <c r="Q114" s="29"/>
      <c r="R114" s="29"/>
      <c r="S114" s="29"/>
      <c r="T114" s="29"/>
      <c r="U114" s="29"/>
      <c r="V114" s="29"/>
      <c r="W114" s="29"/>
      <c r="X114" s="29">
        <v>10.94</v>
      </c>
      <c r="Y114" s="29"/>
      <c r="Z114" s="29"/>
      <c r="AA114" s="29"/>
      <c r="AB114" s="29"/>
      <c r="AC114" s="29"/>
      <c r="AD114" s="29"/>
      <c r="AE114" s="29"/>
      <c r="AF114" s="29"/>
      <c r="AG114" s="29"/>
      <c r="AH114" s="29"/>
      <c r="AI114" s="29"/>
      <c r="AJ114" s="29"/>
      <c r="AK114" s="29"/>
      <c r="AL114" s="29"/>
    </row>
    <row r="115" spans="1:38" s="17" customFormat="1" x14ac:dyDescent="0.25">
      <c r="A115" s="23" t="s">
        <v>52</v>
      </c>
      <c r="B115" s="23">
        <f t="shared" si="22"/>
        <v>10.94</v>
      </c>
      <c r="C115" s="23">
        <f t="shared" si="23"/>
        <v>10.94</v>
      </c>
      <c r="D115" s="23">
        <f t="shared" si="24"/>
        <v>3.2819999999999996</v>
      </c>
      <c r="E115" s="23">
        <f t="shared" si="21"/>
        <v>204.53423999999998</v>
      </c>
      <c r="F115" s="82"/>
      <c r="G115" s="82"/>
      <c r="H115" s="29" t="s">
        <v>52</v>
      </c>
      <c r="I115" s="29"/>
      <c r="J115" s="29"/>
      <c r="K115" s="29"/>
      <c r="L115" s="29"/>
      <c r="M115" s="29"/>
      <c r="N115" s="29">
        <v>10.94</v>
      </c>
      <c r="O115" s="29"/>
      <c r="P115" s="29"/>
      <c r="Q115" s="29"/>
      <c r="R115" s="29"/>
      <c r="S115" s="29"/>
      <c r="T115" s="29"/>
      <c r="U115" s="29"/>
      <c r="V115" s="29"/>
      <c r="W115" s="29"/>
      <c r="X115" s="29">
        <v>10.94</v>
      </c>
      <c r="Y115" s="29"/>
      <c r="Z115" s="29"/>
      <c r="AA115" s="29"/>
      <c r="AB115" s="29"/>
      <c r="AC115" s="29"/>
      <c r="AD115" s="29"/>
      <c r="AE115" s="29"/>
      <c r="AF115" s="29"/>
      <c r="AG115" s="29"/>
      <c r="AH115" s="29"/>
      <c r="AI115" s="29"/>
      <c r="AJ115" s="29"/>
      <c r="AK115" s="29"/>
      <c r="AL115" s="29"/>
    </row>
    <row r="116" spans="1:38" s="17" customFormat="1" x14ac:dyDescent="0.25">
      <c r="A116" s="23" t="s">
        <v>14</v>
      </c>
      <c r="B116" s="23">
        <f t="shared" si="22"/>
        <v>10.94</v>
      </c>
      <c r="C116" s="23">
        <f t="shared" si="23"/>
        <v>10.94</v>
      </c>
      <c r="D116" s="23">
        <f t="shared" si="24"/>
        <v>3.2819999999999996</v>
      </c>
      <c r="E116" s="23">
        <f t="shared" si="21"/>
        <v>204.53423999999998</v>
      </c>
      <c r="F116" s="82"/>
      <c r="G116" s="82"/>
      <c r="H116" s="29" t="s">
        <v>14</v>
      </c>
      <c r="I116" s="29"/>
      <c r="J116" s="29"/>
      <c r="K116" s="29"/>
      <c r="L116" s="29"/>
      <c r="M116" s="29"/>
      <c r="N116" s="29">
        <v>10.94</v>
      </c>
      <c r="O116" s="29"/>
      <c r="P116" s="29"/>
      <c r="Q116" s="29"/>
      <c r="R116" s="29"/>
      <c r="S116" s="29"/>
      <c r="T116" s="29"/>
      <c r="U116" s="29"/>
      <c r="V116" s="29"/>
      <c r="W116" s="29"/>
      <c r="X116" s="29">
        <v>10.94</v>
      </c>
      <c r="Y116" s="29"/>
      <c r="Z116" s="29"/>
      <c r="AA116" s="29"/>
      <c r="AB116" s="29"/>
      <c r="AC116" s="29"/>
      <c r="AD116" s="29"/>
      <c r="AE116" s="29"/>
      <c r="AF116" s="29"/>
      <c r="AG116" s="29"/>
      <c r="AH116" s="29"/>
      <c r="AI116" s="29"/>
      <c r="AJ116" s="29"/>
      <c r="AK116" s="29"/>
      <c r="AL116" s="29"/>
    </row>
    <row r="117" spans="1:38" s="17" customFormat="1" x14ac:dyDescent="0.25">
      <c r="A117" s="23" t="s">
        <v>15</v>
      </c>
      <c r="B117" s="23">
        <f t="shared" si="22"/>
        <v>10.94</v>
      </c>
      <c r="C117" s="23">
        <f t="shared" si="23"/>
        <v>10.94</v>
      </c>
      <c r="D117" s="23">
        <f t="shared" si="24"/>
        <v>3.2819999999999996</v>
      </c>
      <c r="E117" s="23">
        <f t="shared" si="21"/>
        <v>204.53423999999998</v>
      </c>
      <c r="F117" s="82"/>
      <c r="G117" s="82"/>
      <c r="H117" s="29" t="s">
        <v>15</v>
      </c>
      <c r="I117" s="29"/>
      <c r="J117" s="29"/>
      <c r="K117" s="29"/>
      <c r="L117" s="29"/>
      <c r="M117" s="29"/>
      <c r="N117" s="29">
        <v>10.94</v>
      </c>
      <c r="O117" s="29"/>
      <c r="P117" s="29"/>
      <c r="Q117" s="29"/>
      <c r="R117" s="29"/>
      <c r="S117" s="29"/>
      <c r="T117" s="29"/>
      <c r="U117" s="29"/>
      <c r="V117" s="29"/>
      <c r="W117" s="29"/>
      <c r="X117" s="29">
        <v>10.94</v>
      </c>
      <c r="Y117" s="29"/>
      <c r="Z117" s="29"/>
      <c r="AA117" s="29"/>
      <c r="AB117" s="29"/>
      <c r="AC117" s="29"/>
      <c r="AD117" s="29"/>
      <c r="AE117" s="29"/>
      <c r="AF117" s="29"/>
      <c r="AG117" s="29"/>
      <c r="AH117" s="29"/>
      <c r="AI117" s="29"/>
      <c r="AJ117" s="29"/>
      <c r="AK117" s="29"/>
      <c r="AL117" s="29"/>
    </row>
    <row r="118" spans="1:38" s="17" customFormat="1" x14ac:dyDescent="0.25">
      <c r="A118" s="23" t="s">
        <v>16</v>
      </c>
      <c r="B118" s="23">
        <f t="shared" si="22"/>
        <v>10.94</v>
      </c>
      <c r="C118" s="23">
        <f t="shared" si="23"/>
        <v>10.94</v>
      </c>
      <c r="D118" s="23">
        <f t="shared" si="24"/>
        <v>3.2819999999999996</v>
      </c>
      <c r="E118" s="23">
        <f t="shared" si="21"/>
        <v>204.53423999999998</v>
      </c>
      <c r="F118" s="82"/>
      <c r="G118" s="82"/>
      <c r="H118" s="29" t="s">
        <v>16</v>
      </c>
      <c r="I118" s="29"/>
      <c r="J118" s="29"/>
      <c r="K118" s="29"/>
      <c r="L118" s="29"/>
      <c r="M118" s="29"/>
      <c r="N118" s="29">
        <v>10.94</v>
      </c>
      <c r="O118" s="29"/>
      <c r="P118" s="29"/>
      <c r="Q118" s="29"/>
      <c r="R118" s="29"/>
      <c r="S118" s="29"/>
      <c r="T118" s="29"/>
      <c r="U118" s="29"/>
      <c r="V118" s="29"/>
      <c r="W118" s="29"/>
      <c r="X118" s="29">
        <v>10.94</v>
      </c>
      <c r="Y118" s="29"/>
      <c r="Z118" s="29"/>
      <c r="AA118" s="29"/>
      <c r="AB118" s="29"/>
      <c r="AC118" s="29"/>
      <c r="AD118" s="29"/>
      <c r="AE118" s="29"/>
      <c r="AF118" s="29"/>
      <c r="AG118" s="29"/>
      <c r="AH118" s="29"/>
      <c r="AI118" s="29"/>
      <c r="AJ118" s="29"/>
      <c r="AK118" s="29"/>
      <c r="AL118" s="29"/>
    </row>
    <row r="119" spans="1:38" s="17" customFormat="1" x14ac:dyDescent="0.25">
      <c r="A119" s="23" t="s">
        <v>24</v>
      </c>
      <c r="B119" s="23">
        <f t="shared" si="22"/>
        <v>10.94</v>
      </c>
      <c r="C119" s="23">
        <f t="shared" si="23"/>
        <v>10.94</v>
      </c>
      <c r="D119" s="23">
        <f t="shared" si="24"/>
        <v>3.2819999999999996</v>
      </c>
      <c r="E119" s="23">
        <f t="shared" si="21"/>
        <v>204.53423999999998</v>
      </c>
      <c r="F119" s="82"/>
      <c r="G119" s="82"/>
      <c r="H119" s="29" t="s">
        <v>24</v>
      </c>
      <c r="I119" s="29"/>
      <c r="J119" s="29"/>
      <c r="K119" s="29"/>
      <c r="L119" s="29"/>
      <c r="M119" s="29"/>
      <c r="N119" s="29">
        <v>10.94</v>
      </c>
      <c r="O119" s="29"/>
      <c r="P119" s="29"/>
      <c r="Q119" s="29"/>
      <c r="R119" s="29"/>
      <c r="S119" s="29"/>
      <c r="T119" s="29"/>
      <c r="U119" s="29"/>
      <c r="V119" s="29"/>
      <c r="W119" s="29"/>
      <c r="X119" s="29">
        <v>10.94</v>
      </c>
      <c r="Y119" s="29"/>
      <c r="Z119" s="29"/>
      <c r="AA119" s="29"/>
      <c r="AB119" s="29"/>
      <c r="AC119" s="29"/>
      <c r="AD119" s="29"/>
      <c r="AE119" s="29"/>
      <c r="AF119" s="29"/>
      <c r="AG119" s="29"/>
      <c r="AH119" s="29"/>
      <c r="AI119" s="29"/>
      <c r="AJ119" s="29"/>
      <c r="AK119" s="29"/>
      <c r="AL119" s="29"/>
    </row>
    <row r="120" spans="1:38" s="17" customFormat="1" x14ac:dyDescent="0.25">
      <c r="A120" s="23" t="s">
        <v>53</v>
      </c>
      <c r="B120" s="23">
        <f t="shared" si="22"/>
        <v>10.94</v>
      </c>
      <c r="C120" s="23">
        <f t="shared" si="23"/>
        <v>10.94</v>
      </c>
      <c r="D120" s="23">
        <f t="shared" si="24"/>
        <v>3.2819999999999996</v>
      </c>
      <c r="E120" s="23">
        <f t="shared" si="21"/>
        <v>204.53423999999998</v>
      </c>
      <c r="F120" s="82"/>
      <c r="G120" s="82"/>
      <c r="H120" s="29" t="s">
        <v>53</v>
      </c>
      <c r="I120" s="29"/>
      <c r="J120" s="29"/>
      <c r="K120" s="29"/>
      <c r="L120" s="29"/>
      <c r="M120" s="29"/>
      <c r="N120" s="29">
        <v>10.94</v>
      </c>
      <c r="O120" s="29"/>
      <c r="P120" s="29"/>
      <c r="Q120" s="29"/>
      <c r="R120" s="29"/>
      <c r="S120" s="29"/>
      <c r="T120" s="29"/>
      <c r="U120" s="29"/>
      <c r="V120" s="29"/>
      <c r="W120" s="29"/>
      <c r="X120" s="29">
        <v>10.94</v>
      </c>
      <c r="Y120" s="29"/>
      <c r="Z120" s="29"/>
      <c r="AA120" s="29"/>
      <c r="AB120" s="29"/>
      <c r="AC120" s="29"/>
      <c r="AD120" s="29"/>
      <c r="AE120" s="29"/>
      <c r="AF120" s="29"/>
      <c r="AG120" s="29"/>
      <c r="AH120" s="29"/>
      <c r="AI120" s="29"/>
      <c r="AJ120" s="29"/>
      <c r="AK120" s="29"/>
      <c r="AL120" s="29"/>
    </row>
    <row r="121" spans="1:38" s="17" customFormat="1" x14ac:dyDescent="0.25">
      <c r="A121" s="23" t="s">
        <v>54</v>
      </c>
      <c r="B121" s="23">
        <f t="shared" si="22"/>
        <v>10.94</v>
      </c>
      <c r="C121" s="23">
        <f t="shared" si="23"/>
        <v>10.94</v>
      </c>
      <c r="D121" s="23">
        <f t="shared" si="24"/>
        <v>3.2819999999999996</v>
      </c>
      <c r="E121" s="23">
        <f t="shared" si="21"/>
        <v>204.53423999999998</v>
      </c>
      <c r="F121" s="82"/>
      <c r="G121" s="82"/>
      <c r="H121" s="29" t="s">
        <v>54</v>
      </c>
      <c r="I121" s="29"/>
      <c r="J121" s="29"/>
      <c r="K121" s="29"/>
      <c r="L121" s="29"/>
      <c r="M121" s="29"/>
      <c r="N121" s="29">
        <v>10.94</v>
      </c>
      <c r="O121" s="29"/>
      <c r="P121" s="29"/>
      <c r="Q121" s="29"/>
      <c r="R121" s="29"/>
      <c r="S121" s="29"/>
      <c r="T121" s="29"/>
      <c r="U121" s="29"/>
      <c r="V121" s="29"/>
      <c r="W121" s="29"/>
      <c r="X121" s="29">
        <v>10.94</v>
      </c>
      <c r="Y121" s="29"/>
      <c r="Z121" s="29"/>
      <c r="AA121" s="29"/>
      <c r="AB121" s="29"/>
      <c r="AC121" s="29"/>
      <c r="AD121" s="29"/>
      <c r="AE121" s="29"/>
      <c r="AF121" s="29"/>
      <c r="AG121" s="29"/>
      <c r="AH121" s="29"/>
      <c r="AI121" s="29"/>
      <c r="AJ121" s="29"/>
      <c r="AK121" s="29"/>
      <c r="AL121" s="29"/>
    </row>
    <row r="122" spans="1:38" s="17" customFormat="1" x14ac:dyDescent="0.25">
      <c r="A122" s="23" t="s">
        <v>55</v>
      </c>
      <c r="B122" s="23">
        <f t="shared" si="22"/>
        <v>10.94</v>
      </c>
      <c r="C122" s="23">
        <f t="shared" si="23"/>
        <v>10.94</v>
      </c>
      <c r="D122" s="23">
        <f t="shared" si="24"/>
        <v>3.2819999999999996</v>
      </c>
      <c r="E122" s="23">
        <f t="shared" si="21"/>
        <v>204.53423999999998</v>
      </c>
      <c r="F122" s="82"/>
      <c r="G122" s="82"/>
      <c r="H122" s="29" t="s">
        <v>55</v>
      </c>
      <c r="I122" s="29"/>
      <c r="J122" s="29"/>
      <c r="K122" s="29"/>
      <c r="L122" s="29"/>
      <c r="M122" s="29"/>
      <c r="N122" s="29">
        <v>10.94</v>
      </c>
      <c r="O122" s="29"/>
      <c r="P122" s="29"/>
      <c r="Q122" s="29"/>
      <c r="R122" s="29"/>
      <c r="S122" s="29"/>
      <c r="T122" s="29"/>
      <c r="U122" s="29"/>
      <c r="V122" s="29"/>
      <c r="W122" s="29"/>
      <c r="X122" s="29">
        <v>10.94</v>
      </c>
      <c r="Y122" s="29"/>
      <c r="Z122" s="29"/>
      <c r="AA122" s="29"/>
      <c r="AB122" s="29"/>
      <c r="AC122" s="29"/>
      <c r="AD122" s="29"/>
      <c r="AE122" s="29"/>
      <c r="AF122" s="29"/>
      <c r="AG122" s="29"/>
      <c r="AH122" s="29"/>
      <c r="AI122" s="29"/>
      <c r="AJ122" s="29"/>
      <c r="AK122" s="29"/>
      <c r="AL122" s="29"/>
    </row>
    <row r="123" spans="1:38" s="17" customFormat="1" x14ac:dyDescent="0.25">
      <c r="A123" s="23" t="s">
        <v>56</v>
      </c>
      <c r="B123" s="23">
        <f t="shared" si="22"/>
        <v>10.94</v>
      </c>
      <c r="C123" s="23">
        <f t="shared" si="23"/>
        <v>10.94</v>
      </c>
      <c r="D123" s="23">
        <f t="shared" si="24"/>
        <v>3.2819999999999996</v>
      </c>
      <c r="E123" s="23">
        <f t="shared" si="21"/>
        <v>204.53423999999998</v>
      </c>
      <c r="F123" s="82"/>
      <c r="G123" s="82"/>
      <c r="H123" s="29" t="s">
        <v>56</v>
      </c>
      <c r="I123" s="29"/>
      <c r="J123" s="29"/>
      <c r="K123" s="29"/>
      <c r="L123" s="29"/>
      <c r="M123" s="29"/>
      <c r="N123" s="29">
        <v>10.94</v>
      </c>
      <c r="O123" s="29"/>
      <c r="P123" s="29"/>
      <c r="Q123" s="29"/>
      <c r="R123" s="29"/>
      <c r="S123" s="29"/>
      <c r="T123" s="29"/>
      <c r="U123" s="29"/>
      <c r="V123" s="29"/>
      <c r="W123" s="29"/>
      <c r="X123" s="29">
        <v>10.94</v>
      </c>
      <c r="Y123" s="29"/>
      <c r="Z123" s="29"/>
      <c r="AA123" s="29"/>
      <c r="AB123" s="29"/>
      <c r="AC123" s="29"/>
      <c r="AD123" s="29"/>
      <c r="AE123" s="29"/>
      <c r="AF123" s="29"/>
      <c r="AG123" s="29"/>
      <c r="AH123" s="29"/>
      <c r="AI123" s="29"/>
      <c r="AJ123" s="29"/>
      <c r="AK123" s="29"/>
      <c r="AL123" s="29"/>
    </row>
    <row r="124" spans="1:38" s="17" customFormat="1" x14ac:dyDescent="0.25">
      <c r="A124" s="82"/>
      <c r="B124" s="82"/>
      <c r="C124" s="82"/>
      <c r="D124" s="82"/>
      <c r="E124" s="82"/>
      <c r="F124" s="82"/>
      <c r="G124" s="82"/>
    </row>
    <row r="125" spans="1:38" s="17" customFormat="1" x14ac:dyDescent="0.25">
      <c r="A125" s="82"/>
      <c r="B125" s="82"/>
      <c r="C125" s="82"/>
      <c r="D125" s="82"/>
      <c r="E125" s="82"/>
      <c r="F125" s="82"/>
      <c r="G125" s="82"/>
      <c r="H125" s="82" t="s">
        <v>81</v>
      </c>
      <c r="I125" s="82"/>
      <c r="J125" s="82"/>
      <c r="K125" s="82"/>
      <c r="L125" s="82"/>
      <c r="M125" s="82"/>
      <c r="N125" s="82"/>
      <c r="O125" s="82"/>
      <c r="P125" s="82"/>
      <c r="Q125" s="82"/>
      <c r="R125" s="82"/>
      <c r="S125" s="82"/>
      <c r="T125" s="82"/>
      <c r="U125" s="82"/>
      <c r="V125" s="82"/>
      <c r="W125" s="82"/>
      <c r="X125" s="82"/>
      <c r="Y125" s="82"/>
      <c r="Z125" s="82"/>
      <c r="AA125" s="82"/>
      <c r="AB125" s="82"/>
      <c r="AC125" s="82"/>
      <c r="AD125" s="82"/>
      <c r="AE125" s="82"/>
      <c r="AF125" s="82"/>
      <c r="AG125" s="82"/>
      <c r="AH125" s="82"/>
      <c r="AI125" s="82"/>
      <c r="AJ125" s="82"/>
      <c r="AK125" s="82"/>
      <c r="AL125" s="82"/>
    </row>
    <row r="126" spans="1:38" s="17" customFormat="1" x14ac:dyDescent="0.25">
      <c r="A126" s="82"/>
      <c r="B126" s="82"/>
      <c r="C126" s="82"/>
      <c r="D126" s="82"/>
      <c r="E126" s="82"/>
      <c r="F126" s="82"/>
      <c r="G126" s="82"/>
      <c r="H126" s="29"/>
      <c r="I126" s="29" t="s">
        <v>40</v>
      </c>
      <c r="J126" s="29" t="s">
        <v>40</v>
      </c>
      <c r="K126" s="29" t="s">
        <v>40</v>
      </c>
      <c r="L126" s="29" t="s">
        <v>40</v>
      </c>
      <c r="M126" s="29" t="s">
        <v>40</v>
      </c>
      <c r="N126" s="29" t="s">
        <v>40</v>
      </c>
      <c r="O126" s="29" t="s">
        <v>40</v>
      </c>
      <c r="P126" s="29" t="s">
        <v>40</v>
      </c>
      <c r="Q126" s="29" t="s">
        <v>40</v>
      </c>
      <c r="R126" s="29" t="s">
        <v>40</v>
      </c>
      <c r="S126" s="29" t="s">
        <v>41</v>
      </c>
      <c r="T126" s="29" t="s">
        <v>41</v>
      </c>
      <c r="U126" s="29" t="s">
        <v>41</v>
      </c>
      <c r="V126" s="29" t="s">
        <v>41</v>
      </c>
      <c r="W126" s="29" t="s">
        <v>41</v>
      </c>
      <c r="X126" s="29" t="s">
        <v>41</v>
      </c>
      <c r="Y126" s="29" t="s">
        <v>41</v>
      </c>
      <c r="Z126" s="29" t="s">
        <v>41</v>
      </c>
      <c r="AA126" s="29" t="s">
        <v>41</v>
      </c>
      <c r="AB126" s="29" t="s">
        <v>41</v>
      </c>
      <c r="AC126" s="29" t="s">
        <v>42</v>
      </c>
      <c r="AD126" s="29" t="s">
        <v>42</v>
      </c>
      <c r="AE126" s="29" t="s">
        <v>42</v>
      </c>
      <c r="AF126" s="29" t="s">
        <v>42</v>
      </c>
      <c r="AG126" s="29" t="s">
        <v>42</v>
      </c>
      <c r="AH126" s="29" t="s">
        <v>42</v>
      </c>
      <c r="AI126" s="29" t="s">
        <v>42</v>
      </c>
      <c r="AJ126" s="29" t="s">
        <v>42</v>
      </c>
      <c r="AK126" s="29" t="s">
        <v>42</v>
      </c>
      <c r="AL126" s="29" t="s">
        <v>42</v>
      </c>
    </row>
    <row r="127" spans="1:38" s="17" customFormat="1" ht="15.75" thickBot="1" x14ac:dyDescent="0.3">
      <c r="A127" s="82"/>
      <c r="B127" s="82"/>
      <c r="C127" s="82"/>
      <c r="D127" s="82"/>
      <c r="E127" s="82"/>
      <c r="F127" s="82"/>
      <c r="G127" s="82"/>
      <c r="H127" s="28" t="s">
        <v>4</v>
      </c>
      <c r="I127" s="28" t="s">
        <v>43</v>
      </c>
      <c r="J127" s="28" t="s">
        <v>44</v>
      </c>
      <c r="K127" s="28" t="s">
        <v>57</v>
      </c>
      <c r="L127" s="28" t="s">
        <v>50</v>
      </c>
      <c r="M127" s="28" t="s">
        <v>47</v>
      </c>
      <c r="N127" s="28" t="s">
        <v>48</v>
      </c>
      <c r="O127" s="28" t="s">
        <v>46</v>
      </c>
      <c r="P127" s="28" t="s">
        <v>51</v>
      </c>
      <c r="Q127" s="28" t="s">
        <v>49</v>
      </c>
      <c r="R127" s="28" t="s">
        <v>45</v>
      </c>
      <c r="S127" s="28" t="s">
        <v>43</v>
      </c>
      <c r="T127" s="28" t="s">
        <v>44</v>
      </c>
      <c r="U127" s="28" t="s">
        <v>57</v>
      </c>
      <c r="V127" s="28" t="s">
        <v>50</v>
      </c>
      <c r="W127" s="28" t="s">
        <v>47</v>
      </c>
      <c r="X127" s="28" t="s">
        <v>48</v>
      </c>
      <c r="Y127" s="28" t="s">
        <v>46</v>
      </c>
      <c r="Z127" s="28" t="s">
        <v>51</v>
      </c>
      <c r="AA127" s="28" t="s">
        <v>49</v>
      </c>
      <c r="AB127" s="28" t="s">
        <v>45</v>
      </c>
      <c r="AC127" s="28" t="s">
        <v>43</v>
      </c>
      <c r="AD127" s="28" t="s">
        <v>44</v>
      </c>
      <c r="AE127" s="28" t="s">
        <v>57</v>
      </c>
      <c r="AF127" s="28" t="s">
        <v>50</v>
      </c>
      <c r="AG127" s="28" t="s">
        <v>47</v>
      </c>
      <c r="AH127" s="28" t="s">
        <v>48</v>
      </c>
      <c r="AI127" s="28" t="s">
        <v>46</v>
      </c>
      <c r="AJ127" s="28" t="s">
        <v>51</v>
      </c>
      <c r="AK127" s="28" t="s">
        <v>49</v>
      </c>
      <c r="AL127" s="28" t="s">
        <v>45</v>
      </c>
    </row>
    <row r="128" spans="1:38" s="17" customFormat="1" x14ac:dyDescent="0.25">
      <c r="A128" s="82"/>
      <c r="B128" s="82"/>
      <c r="C128" s="82"/>
      <c r="D128" s="82"/>
      <c r="E128" s="82"/>
      <c r="F128" s="82"/>
      <c r="G128" s="82"/>
      <c r="H128" s="27" t="s">
        <v>9</v>
      </c>
      <c r="I128" s="27"/>
      <c r="J128" s="27"/>
      <c r="K128" s="27"/>
      <c r="L128" s="27"/>
      <c r="M128" s="27"/>
      <c r="N128" s="27"/>
      <c r="O128" s="27"/>
      <c r="P128" s="27"/>
      <c r="Q128" s="27"/>
      <c r="R128" s="27"/>
      <c r="S128" s="27"/>
      <c r="T128" s="27"/>
      <c r="U128" s="27"/>
      <c r="V128" s="27"/>
      <c r="W128" s="27"/>
      <c r="X128" s="27"/>
      <c r="Y128" s="27"/>
      <c r="Z128" s="27"/>
      <c r="AA128" s="27"/>
      <c r="AB128" s="27"/>
      <c r="AC128" s="27"/>
      <c r="AD128" s="27"/>
      <c r="AE128" s="27"/>
      <c r="AF128" s="27"/>
      <c r="AG128" s="27"/>
      <c r="AH128" s="27"/>
      <c r="AI128" s="27"/>
      <c r="AJ128" s="27"/>
      <c r="AK128" s="27"/>
      <c r="AL128" s="27"/>
    </row>
    <row r="129" spans="8:38" s="17" customFormat="1" x14ac:dyDescent="0.25">
      <c r="H129" s="29" t="s">
        <v>10</v>
      </c>
      <c r="I129" s="29">
        <v>288.39</v>
      </c>
      <c r="J129" s="29">
        <v>31.69</v>
      </c>
      <c r="K129" s="29"/>
      <c r="L129" s="29"/>
      <c r="M129" s="29"/>
      <c r="N129" s="29"/>
      <c r="O129" s="29"/>
      <c r="P129" s="29"/>
      <c r="Q129" s="29"/>
      <c r="R129" s="29"/>
      <c r="S129" s="29">
        <v>78.19</v>
      </c>
      <c r="T129" s="29">
        <v>21.07</v>
      </c>
      <c r="U129" s="29"/>
      <c r="V129" s="29"/>
      <c r="W129" s="29"/>
      <c r="X129" s="29"/>
      <c r="Y129" s="29"/>
      <c r="Z129" s="29"/>
      <c r="AA129" s="29"/>
      <c r="AB129" s="29"/>
      <c r="AC129" s="29"/>
      <c r="AD129" s="29"/>
      <c r="AE129" s="29"/>
      <c r="AF129" s="29"/>
      <c r="AG129" s="29"/>
      <c r="AH129" s="29"/>
      <c r="AI129" s="29"/>
      <c r="AJ129" s="29"/>
      <c r="AK129" s="29"/>
      <c r="AL129" s="29"/>
    </row>
    <row r="130" spans="8:38" s="17" customFormat="1" x14ac:dyDescent="0.25">
      <c r="H130" s="29" t="s">
        <v>11</v>
      </c>
      <c r="I130" s="29">
        <v>288.39</v>
      </c>
      <c r="J130" s="29">
        <v>31.69</v>
      </c>
      <c r="K130" s="29"/>
      <c r="L130" s="29"/>
      <c r="M130" s="29"/>
      <c r="N130" s="29"/>
      <c r="O130" s="29"/>
      <c r="P130" s="29"/>
      <c r="Q130" s="29"/>
      <c r="R130" s="29"/>
      <c r="S130" s="29">
        <v>78.19</v>
      </c>
      <c r="T130" s="29">
        <v>21.07</v>
      </c>
      <c r="U130" s="29"/>
      <c r="V130" s="29"/>
      <c r="W130" s="29"/>
      <c r="X130" s="29"/>
      <c r="Y130" s="29"/>
      <c r="Z130" s="29"/>
      <c r="AA130" s="29"/>
      <c r="AB130" s="29"/>
      <c r="AC130" s="29"/>
      <c r="AD130" s="29"/>
      <c r="AE130" s="29"/>
      <c r="AF130" s="29"/>
      <c r="AG130" s="29"/>
      <c r="AH130" s="29"/>
      <c r="AI130" s="29"/>
      <c r="AJ130" s="29"/>
      <c r="AK130" s="29"/>
      <c r="AL130" s="29"/>
    </row>
    <row r="131" spans="8:38" s="17" customFormat="1" x14ac:dyDescent="0.25">
      <c r="H131" s="29" t="s">
        <v>12</v>
      </c>
      <c r="I131" s="29"/>
      <c r="J131" s="29"/>
      <c r="K131" s="29"/>
      <c r="L131" s="29"/>
      <c r="M131" s="29"/>
      <c r="N131" s="29"/>
      <c r="O131" s="29"/>
      <c r="P131" s="29"/>
      <c r="Q131" s="29"/>
      <c r="R131" s="29"/>
      <c r="S131" s="29"/>
      <c r="T131" s="29"/>
      <c r="U131" s="29"/>
      <c r="V131" s="29"/>
      <c r="W131" s="29"/>
      <c r="X131" s="29"/>
      <c r="Y131" s="29"/>
      <c r="Z131" s="29"/>
      <c r="AA131" s="29"/>
      <c r="AB131" s="29"/>
      <c r="AC131" s="29"/>
      <c r="AD131" s="29"/>
      <c r="AE131" s="29"/>
      <c r="AF131" s="29"/>
      <c r="AG131" s="29"/>
      <c r="AH131" s="29"/>
      <c r="AI131" s="29"/>
      <c r="AJ131" s="29"/>
      <c r="AK131" s="29"/>
      <c r="AL131" s="29"/>
    </row>
    <row r="132" spans="8:38" s="17" customFormat="1" x14ac:dyDescent="0.25">
      <c r="H132" s="29" t="s">
        <v>13</v>
      </c>
      <c r="I132" s="29"/>
      <c r="J132" s="29"/>
      <c r="K132" s="29"/>
      <c r="L132" s="29"/>
      <c r="M132" s="29"/>
      <c r="N132" s="29"/>
      <c r="O132" s="29"/>
      <c r="P132" s="29"/>
      <c r="Q132" s="29"/>
      <c r="R132" s="29"/>
      <c r="S132" s="29"/>
      <c r="T132" s="29"/>
      <c r="U132" s="29"/>
      <c r="V132" s="29"/>
      <c r="W132" s="29"/>
      <c r="X132" s="29"/>
      <c r="Y132" s="29"/>
      <c r="Z132" s="29"/>
      <c r="AA132" s="29"/>
      <c r="AB132" s="29"/>
      <c r="AC132" s="29"/>
      <c r="AD132" s="29"/>
      <c r="AE132" s="29"/>
      <c r="AF132" s="29"/>
      <c r="AG132" s="29"/>
      <c r="AH132" s="29"/>
      <c r="AI132" s="29"/>
      <c r="AJ132" s="29"/>
      <c r="AK132" s="29"/>
      <c r="AL132" s="29"/>
    </row>
    <row r="133" spans="8:38" s="17" customFormat="1" x14ac:dyDescent="0.25">
      <c r="H133" s="29" t="s">
        <v>52</v>
      </c>
      <c r="I133" s="29"/>
      <c r="J133" s="29"/>
      <c r="K133" s="29"/>
      <c r="L133" s="29"/>
      <c r="M133" s="29"/>
      <c r="N133" s="29"/>
      <c r="O133" s="29"/>
      <c r="P133" s="29"/>
      <c r="Q133" s="29"/>
      <c r="R133" s="29"/>
      <c r="S133" s="29"/>
      <c r="T133" s="29"/>
      <c r="U133" s="29"/>
      <c r="V133" s="29"/>
      <c r="W133" s="29"/>
      <c r="X133" s="29"/>
      <c r="Y133" s="29"/>
      <c r="Z133" s="29"/>
      <c r="AA133" s="29"/>
      <c r="AB133" s="29"/>
      <c r="AC133" s="29"/>
      <c r="AD133" s="29"/>
      <c r="AE133" s="29"/>
      <c r="AF133" s="29"/>
      <c r="AG133" s="29"/>
      <c r="AH133" s="29"/>
      <c r="AI133" s="29"/>
      <c r="AJ133" s="29"/>
      <c r="AK133" s="29"/>
      <c r="AL133" s="29"/>
    </row>
    <row r="134" spans="8:38" s="17" customFormat="1" x14ac:dyDescent="0.25">
      <c r="H134" s="29" t="s">
        <v>14</v>
      </c>
      <c r="I134" s="29"/>
      <c r="J134" s="29"/>
      <c r="K134" s="29"/>
      <c r="L134" s="29"/>
      <c r="M134" s="29"/>
      <c r="N134" s="29"/>
      <c r="O134" s="29"/>
      <c r="P134" s="29"/>
      <c r="Q134" s="29"/>
      <c r="R134" s="29"/>
      <c r="S134" s="29"/>
      <c r="T134" s="29"/>
      <c r="U134" s="29"/>
      <c r="V134" s="29"/>
      <c r="W134" s="29"/>
      <c r="X134" s="29"/>
      <c r="Y134" s="29"/>
      <c r="Z134" s="29"/>
      <c r="AA134" s="29"/>
      <c r="AB134" s="29"/>
      <c r="AC134" s="29"/>
      <c r="AD134" s="29"/>
      <c r="AE134" s="29"/>
      <c r="AF134" s="29"/>
      <c r="AG134" s="29"/>
      <c r="AH134" s="29"/>
      <c r="AI134" s="29"/>
      <c r="AJ134" s="29"/>
      <c r="AK134" s="29"/>
      <c r="AL134" s="29"/>
    </row>
    <row r="135" spans="8:38" s="17" customFormat="1" x14ac:dyDescent="0.25">
      <c r="H135" s="29" t="s">
        <v>15</v>
      </c>
      <c r="I135" s="29"/>
      <c r="J135" s="29"/>
      <c r="K135" s="29"/>
      <c r="L135" s="29"/>
      <c r="M135" s="29"/>
      <c r="N135" s="29"/>
      <c r="O135" s="29"/>
      <c r="P135" s="29"/>
      <c r="Q135" s="29"/>
      <c r="R135" s="29"/>
      <c r="S135" s="29"/>
      <c r="T135" s="29"/>
      <c r="U135" s="29"/>
      <c r="V135" s="29"/>
      <c r="W135" s="29"/>
      <c r="X135" s="29"/>
      <c r="Y135" s="29"/>
      <c r="Z135" s="29"/>
      <c r="AA135" s="29"/>
      <c r="AB135" s="29"/>
      <c r="AC135" s="29"/>
      <c r="AD135" s="29"/>
      <c r="AE135" s="29"/>
      <c r="AF135" s="29"/>
      <c r="AG135" s="29"/>
      <c r="AH135" s="29"/>
      <c r="AI135" s="29"/>
      <c r="AJ135" s="29"/>
      <c r="AK135" s="29"/>
      <c r="AL135" s="29"/>
    </row>
    <row r="136" spans="8:38" s="17" customFormat="1" x14ac:dyDescent="0.25">
      <c r="H136" s="29" t="s">
        <v>16</v>
      </c>
      <c r="I136" s="29"/>
      <c r="J136" s="29"/>
      <c r="K136" s="29"/>
      <c r="L136" s="29"/>
      <c r="M136" s="29"/>
      <c r="N136" s="29"/>
      <c r="O136" s="29"/>
      <c r="P136" s="29"/>
      <c r="Q136" s="29"/>
      <c r="R136" s="29"/>
      <c r="S136" s="29"/>
      <c r="T136" s="29"/>
      <c r="U136" s="29"/>
      <c r="V136" s="29"/>
      <c r="W136" s="29"/>
      <c r="X136" s="29"/>
      <c r="Y136" s="29"/>
      <c r="Z136" s="29"/>
      <c r="AA136" s="29"/>
      <c r="AB136" s="29"/>
      <c r="AC136" s="29"/>
      <c r="AD136" s="29"/>
      <c r="AE136" s="29"/>
      <c r="AF136" s="29"/>
      <c r="AG136" s="29"/>
      <c r="AH136" s="29"/>
      <c r="AI136" s="29"/>
      <c r="AJ136" s="29"/>
      <c r="AK136" s="29"/>
      <c r="AL136" s="29"/>
    </row>
    <row r="137" spans="8:38" s="17" customFormat="1" x14ac:dyDescent="0.25">
      <c r="H137" s="29" t="s">
        <v>24</v>
      </c>
      <c r="I137" s="29"/>
      <c r="J137" s="29"/>
      <c r="K137" s="29"/>
      <c r="L137" s="29"/>
      <c r="M137" s="29"/>
      <c r="N137" s="29"/>
      <c r="O137" s="29"/>
      <c r="P137" s="29"/>
      <c r="Q137" s="29"/>
      <c r="R137" s="29"/>
      <c r="S137" s="29"/>
      <c r="T137" s="29"/>
      <c r="U137" s="29"/>
      <c r="V137" s="29"/>
      <c r="W137" s="29"/>
      <c r="X137" s="29"/>
      <c r="Y137" s="29"/>
      <c r="Z137" s="29"/>
      <c r="AA137" s="29"/>
      <c r="AB137" s="29"/>
      <c r="AC137" s="29"/>
      <c r="AD137" s="29"/>
      <c r="AE137" s="29"/>
      <c r="AF137" s="29"/>
      <c r="AG137" s="29"/>
      <c r="AH137" s="29"/>
      <c r="AI137" s="29"/>
      <c r="AJ137" s="29"/>
      <c r="AK137" s="29"/>
      <c r="AL137" s="29"/>
    </row>
    <row r="138" spans="8:38" s="17" customFormat="1" x14ac:dyDescent="0.25">
      <c r="H138" s="29" t="s">
        <v>53</v>
      </c>
      <c r="I138" s="29"/>
      <c r="J138" s="29"/>
      <c r="K138" s="29"/>
      <c r="L138" s="29"/>
      <c r="M138" s="29"/>
      <c r="N138" s="29"/>
      <c r="O138" s="29"/>
      <c r="P138" s="29"/>
      <c r="Q138" s="29"/>
      <c r="R138" s="29"/>
      <c r="S138" s="29"/>
      <c r="T138" s="29"/>
      <c r="U138" s="29"/>
      <c r="V138" s="29"/>
      <c r="W138" s="29"/>
      <c r="X138" s="29"/>
      <c r="Y138" s="29"/>
      <c r="Z138" s="29"/>
      <c r="AA138" s="29"/>
      <c r="AB138" s="29"/>
      <c r="AC138" s="29"/>
      <c r="AD138" s="29"/>
      <c r="AE138" s="29"/>
      <c r="AF138" s="29"/>
      <c r="AG138" s="29"/>
      <c r="AH138" s="29"/>
      <c r="AI138" s="29"/>
      <c r="AJ138" s="29"/>
      <c r="AK138" s="29"/>
      <c r="AL138" s="29"/>
    </row>
    <row r="139" spans="8:38" s="17" customFormat="1" x14ac:dyDescent="0.25">
      <c r="H139" s="29" t="s">
        <v>54</v>
      </c>
      <c r="I139" s="29"/>
      <c r="J139" s="29"/>
      <c r="K139" s="29"/>
      <c r="L139" s="29"/>
      <c r="M139" s="29"/>
      <c r="N139" s="29"/>
      <c r="O139" s="29"/>
      <c r="P139" s="29"/>
      <c r="Q139" s="29"/>
      <c r="R139" s="29"/>
      <c r="S139" s="29"/>
      <c r="T139" s="29"/>
      <c r="U139" s="29"/>
      <c r="V139" s="29"/>
      <c r="W139" s="29"/>
      <c r="X139" s="29"/>
      <c r="Y139" s="29"/>
      <c r="Z139" s="29"/>
      <c r="AA139" s="29"/>
      <c r="AB139" s="29"/>
      <c r="AC139" s="29"/>
      <c r="AD139" s="29"/>
      <c r="AE139" s="29"/>
      <c r="AF139" s="29"/>
      <c r="AG139" s="29"/>
      <c r="AH139" s="29"/>
      <c r="AI139" s="29"/>
      <c r="AJ139" s="29"/>
      <c r="AK139" s="29"/>
      <c r="AL139" s="29"/>
    </row>
    <row r="140" spans="8:38" s="17" customFormat="1" x14ac:dyDescent="0.25">
      <c r="H140" s="29" t="s">
        <v>55</v>
      </c>
      <c r="I140" s="29"/>
      <c r="J140" s="29"/>
      <c r="K140" s="29"/>
      <c r="L140" s="29"/>
      <c r="M140" s="29"/>
      <c r="N140" s="29"/>
      <c r="O140" s="29"/>
      <c r="P140" s="29"/>
      <c r="Q140" s="29"/>
      <c r="R140" s="29"/>
      <c r="S140" s="29"/>
      <c r="T140" s="29"/>
      <c r="U140" s="29"/>
      <c r="V140" s="29"/>
      <c r="W140" s="29"/>
      <c r="X140" s="29"/>
      <c r="Y140" s="29"/>
      <c r="Z140" s="29"/>
      <c r="AA140" s="29"/>
      <c r="AB140" s="29"/>
      <c r="AC140" s="29"/>
      <c r="AD140" s="29"/>
      <c r="AE140" s="29"/>
      <c r="AF140" s="29"/>
      <c r="AG140" s="29"/>
      <c r="AH140" s="29"/>
      <c r="AI140" s="29"/>
      <c r="AJ140" s="29"/>
      <c r="AK140" s="29"/>
      <c r="AL140" s="29"/>
    </row>
    <row r="141" spans="8:38" s="17" customFormat="1" x14ac:dyDescent="0.25">
      <c r="H141" s="29" t="s">
        <v>56</v>
      </c>
      <c r="I141" s="29"/>
      <c r="J141" s="29"/>
      <c r="K141" s="29"/>
      <c r="L141" s="29"/>
      <c r="M141" s="29"/>
      <c r="N141" s="29"/>
      <c r="O141" s="29"/>
      <c r="P141" s="29"/>
      <c r="Q141" s="29"/>
      <c r="R141" s="29"/>
      <c r="S141" s="29"/>
      <c r="T141" s="29"/>
      <c r="U141" s="29"/>
      <c r="V141" s="29"/>
      <c r="W141" s="29"/>
      <c r="X141" s="29"/>
      <c r="Y141" s="29"/>
      <c r="Z141" s="29"/>
      <c r="AA141" s="29"/>
      <c r="AB141" s="29"/>
      <c r="AC141" s="29"/>
      <c r="AD141" s="29"/>
      <c r="AE141" s="29"/>
      <c r="AF141" s="29"/>
      <c r="AG141" s="29"/>
      <c r="AH141" s="29"/>
      <c r="AI141" s="29"/>
      <c r="AJ141" s="29"/>
      <c r="AK141" s="29"/>
      <c r="AL141" s="29"/>
    </row>
  </sheetData>
  <mergeCells count="6">
    <mergeCell ref="A108:E108"/>
    <mergeCell ref="A17:E17"/>
    <mergeCell ref="A35:E35"/>
    <mergeCell ref="A53:E53"/>
    <mergeCell ref="A71:E71"/>
    <mergeCell ref="A89:E89"/>
  </mergeCells>
  <pageMargins left="0.7" right="0.7" top="0.75" bottom="0.75" header="0.3" footer="0.3"/>
  <pageSetup paperSize="8" scale="60" orientation="landscape" r:id="rId1"/>
  <colBreaks count="1" manualBreakCount="1">
    <brk id="39" min="33" max="103"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BS141"/>
  <sheetViews>
    <sheetView view="pageBreakPreview" topLeftCell="AB1" zoomScale="60" zoomScaleNormal="25" workbookViewId="0">
      <selection activeCell="AS20" sqref="AS20"/>
    </sheetView>
  </sheetViews>
  <sheetFormatPr defaultColWidth="8.85546875" defaultRowHeight="15" x14ac:dyDescent="0.25"/>
  <cols>
    <col min="1" max="1" width="38.7109375" style="37" customWidth="1"/>
    <col min="2" max="6" width="15.7109375" style="37" customWidth="1"/>
    <col min="7" max="7" width="13.5703125" style="37" customWidth="1"/>
    <col min="8" max="25" width="10.7109375" style="37" customWidth="1"/>
    <col min="26" max="38" width="8.85546875" style="37"/>
    <col min="39" max="40" width="11.85546875" style="17" customWidth="1"/>
    <col min="41" max="41" width="8.85546875" style="37"/>
    <col min="42" max="42" width="10.140625" style="37" customWidth="1"/>
    <col min="43" max="43" width="10.7109375" style="37" customWidth="1"/>
    <col min="44" max="44" width="9" style="37" customWidth="1"/>
    <col min="45" max="16384" width="8.85546875" style="37"/>
  </cols>
  <sheetData>
    <row r="1" spans="1:6" x14ac:dyDescent="0.25">
      <c r="A1" s="14" t="s">
        <v>65</v>
      </c>
    </row>
    <row r="2" spans="1:6" x14ac:dyDescent="0.25">
      <c r="A2" s="14" t="s">
        <v>64</v>
      </c>
    </row>
    <row r="3" spans="1:6" x14ac:dyDescent="0.25">
      <c r="A3" s="14"/>
    </row>
    <row r="4" spans="1:6" x14ac:dyDescent="0.25">
      <c r="A4" s="37" t="s">
        <v>77</v>
      </c>
      <c r="B4" s="37">
        <v>85.8</v>
      </c>
      <c r="D4" s="37" t="s">
        <v>62</v>
      </c>
    </row>
    <row r="5" spans="1:6" x14ac:dyDescent="0.25">
      <c r="A5" s="7" t="s">
        <v>3</v>
      </c>
      <c r="B5" s="15">
        <f>Assumptions!B5</f>
        <v>62.32</v>
      </c>
      <c r="C5" s="11"/>
      <c r="D5" s="11" t="s">
        <v>59</v>
      </c>
      <c r="E5" s="37" t="s">
        <v>58</v>
      </c>
      <c r="F5" s="37" t="s">
        <v>60</v>
      </c>
    </row>
    <row r="6" spans="1:6" x14ac:dyDescent="0.25">
      <c r="A6" s="8" t="s">
        <v>2</v>
      </c>
      <c r="B6" s="15">
        <f>Assumptions!B6</f>
        <v>0.1</v>
      </c>
      <c r="C6" s="13"/>
      <c r="D6" s="13"/>
    </row>
    <row r="7" spans="1:6" x14ac:dyDescent="0.25">
      <c r="A7" s="8" t="s">
        <v>1</v>
      </c>
      <c r="B7" s="15">
        <f>Assumptions!B7</f>
        <v>40</v>
      </c>
      <c r="C7" s="12"/>
      <c r="D7" s="12"/>
      <c r="E7" s="37" t="s">
        <v>59</v>
      </c>
      <c r="F7" s="37" t="s">
        <v>61</v>
      </c>
    </row>
    <row r="8" spans="1:6" x14ac:dyDescent="0.25">
      <c r="A8" s="8" t="s">
        <v>23</v>
      </c>
      <c r="B8" s="15">
        <f>Assumptions!B8</f>
        <v>0.3</v>
      </c>
      <c r="C8" s="10"/>
      <c r="D8" s="10"/>
    </row>
    <row r="9" spans="1:6" x14ac:dyDescent="0.25">
      <c r="A9" s="8" t="s">
        <v>22</v>
      </c>
      <c r="B9" s="15">
        <f>Assumptions!B9</f>
        <v>0.7</v>
      </c>
      <c r="C9" s="10"/>
      <c r="D9" s="10"/>
    </row>
    <row r="10" spans="1:6" x14ac:dyDescent="0.25">
      <c r="A10" s="8" t="s">
        <v>30</v>
      </c>
      <c r="B10" s="15">
        <f>Assumptions!B10</f>
        <v>0.25</v>
      </c>
      <c r="C10" s="10"/>
      <c r="D10" s="10"/>
    </row>
    <row r="11" spans="1:6" x14ac:dyDescent="0.25">
      <c r="A11" s="8" t="s">
        <v>31</v>
      </c>
      <c r="B11" s="15">
        <f>Assumptions!B11</f>
        <v>0.25</v>
      </c>
      <c r="C11" s="2"/>
      <c r="D11" s="2"/>
    </row>
    <row r="12" spans="1:6" x14ac:dyDescent="0.25">
      <c r="A12" s="8" t="s">
        <v>32</v>
      </c>
      <c r="B12" s="15">
        <f>Assumptions!B12</f>
        <v>0.25</v>
      </c>
      <c r="C12" s="2"/>
      <c r="D12" s="2"/>
    </row>
    <row r="13" spans="1:6" x14ac:dyDescent="0.25">
      <c r="A13" s="9" t="s">
        <v>33</v>
      </c>
      <c r="B13" s="15">
        <f>Assumptions!B13</f>
        <v>0.25</v>
      </c>
      <c r="C13" s="2"/>
      <c r="D13" s="2"/>
    </row>
    <row r="14" spans="1:6" x14ac:dyDescent="0.25">
      <c r="A14" s="25"/>
      <c r="B14" s="24"/>
      <c r="C14" s="2"/>
      <c r="D14" s="2"/>
    </row>
    <row r="15" spans="1:6" x14ac:dyDescent="0.25">
      <c r="A15" s="17"/>
      <c r="B15" s="5"/>
      <c r="C15" s="2"/>
      <c r="D15" s="2"/>
    </row>
    <row r="16" spans="1:6" x14ac:dyDescent="0.25">
      <c r="A16" s="20"/>
    </row>
    <row r="17" spans="1:46" x14ac:dyDescent="0.25">
      <c r="A17" s="226" t="s">
        <v>6</v>
      </c>
      <c r="B17" s="226"/>
      <c r="C17" s="226"/>
      <c r="D17" s="226"/>
      <c r="E17" s="226"/>
    </row>
    <row r="18" spans="1:46" s="16" customFormat="1" ht="45" x14ac:dyDescent="0.25">
      <c r="A18" s="21" t="s">
        <v>4</v>
      </c>
      <c r="B18" s="22" t="s">
        <v>17</v>
      </c>
      <c r="C18" s="22" t="s">
        <v>5</v>
      </c>
      <c r="D18" s="6" t="s">
        <v>0</v>
      </c>
      <c r="E18" s="22" t="s">
        <v>18</v>
      </c>
      <c r="F18" s="34" t="s">
        <v>76</v>
      </c>
      <c r="G18" s="35" t="s">
        <v>78</v>
      </c>
      <c r="H18" s="36"/>
      <c r="I18" s="32" t="s">
        <v>79</v>
      </c>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17"/>
      <c r="AN18" s="17"/>
      <c r="AO18" s="37"/>
      <c r="AP18" s="37"/>
      <c r="AQ18" s="37"/>
      <c r="AR18" s="37"/>
      <c r="AS18" s="37"/>
      <c r="AT18" s="37"/>
    </row>
    <row r="19" spans="1:46" s="16" customFormat="1" x14ac:dyDescent="0.25">
      <c r="A19" s="23" t="s">
        <v>9</v>
      </c>
      <c r="B19" s="31">
        <f>B55</f>
        <v>175.61999999999998</v>
      </c>
      <c r="C19" s="31">
        <f>C55</f>
        <v>902.91999999999985</v>
      </c>
      <c r="D19" s="31">
        <f>$B$10*D37+$B$11*D55+$B$12*D73+$B$13*D91</f>
        <v>289.39599999999996</v>
      </c>
      <c r="E19" s="3">
        <f t="shared" ref="E19:E32" si="0">D19*$B$5/1000</f>
        <v>18.035158719999995</v>
      </c>
      <c r="F19" s="4">
        <f>($B$8*F37+$B$9*G37)*$B$10+($B$8*F55+$B$9*G55)*$B$11+($B$8*F73+$B$9*G73)*$B$12+($B$8*F91+$B$9*G91)*$B$13</f>
        <v>0</v>
      </c>
      <c r="G19" s="33">
        <f>F19*$B$4/1000</f>
        <v>0</v>
      </c>
      <c r="H19" s="37"/>
      <c r="I19" s="37"/>
      <c r="J19" s="37"/>
      <c r="K19" s="37"/>
      <c r="L19" s="37"/>
      <c r="M19" s="37"/>
      <c r="N19" s="37"/>
      <c r="O19" s="37"/>
      <c r="P19" s="37"/>
      <c r="Q19" s="37"/>
      <c r="R19" s="37"/>
      <c r="S19" s="37"/>
      <c r="T19" s="37"/>
      <c r="U19" s="37"/>
      <c r="V19" s="37"/>
      <c r="W19" s="37"/>
      <c r="X19" s="37"/>
      <c r="Y19" s="37"/>
      <c r="Z19" s="37"/>
      <c r="AA19" s="37"/>
      <c r="AB19" s="37"/>
      <c r="AC19" s="37"/>
      <c r="AD19" s="37"/>
      <c r="AE19" s="37"/>
      <c r="AF19" s="37"/>
      <c r="AG19" s="37"/>
      <c r="AH19" s="37"/>
      <c r="AI19" s="37"/>
      <c r="AJ19" s="37"/>
      <c r="AK19" s="37"/>
      <c r="AL19" s="37"/>
      <c r="AM19" s="17"/>
      <c r="AN19" s="17"/>
      <c r="AO19" s="37"/>
      <c r="AP19" s="37"/>
      <c r="AQ19" s="37"/>
      <c r="AR19" s="37"/>
      <c r="AS19" s="37"/>
      <c r="AT19" s="37"/>
    </row>
    <row r="20" spans="1:46" s="16" customFormat="1" x14ac:dyDescent="0.25">
      <c r="A20" s="23" t="s">
        <v>10</v>
      </c>
      <c r="B20" s="31">
        <f t="shared" ref="B20:C32" si="1">B56</f>
        <v>207.1</v>
      </c>
      <c r="C20" s="31">
        <f t="shared" si="1"/>
        <v>985.37</v>
      </c>
      <c r="D20" s="31">
        <f t="shared" ref="D20:D32" si="2">$B$10*D38+$B$11*D56+$B$12*D74+$B$13*D92</f>
        <v>328.89949999999999</v>
      </c>
      <c r="E20" s="3">
        <f t="shared" si="0"/>
        <v>20.497016840000001</v>
      </c>
      <c r="F20" s="4">
        <f t="shared" ref="F20:F32" si="3">($B$8*F38+$B$9*G38)*$B$10+($B$8*F56+$B$9*G56)*$B$11+($B$8*F74+$B$9*G74)*$B$12+($B$8*F92+$B$9*G92)*$B$13</f>
        <v>0</v>
      </c>
      <c r="G20" s="33">
        <f t="shared" ref="G20:G32" si="4">F20*$B$4/1000</f>
        <v>0</v>
      </c>
      <c r="H20" s="37"/>
      <c r="I20" s="37"/>
      <c r="J20" s="37"/>
      <c r="K20" s="37"/>
      <c r="L20" s="37"/>
      <c r="M20" s="37"/>
      <c r="N20" s="37"/>
      <c r="O20" s="37"/>
      <c r="P20" s="37"/>
      <c r="Q20" s="37"/>
      <c r="R20" s="37"/>
      <c r="S20" s="37"/>
      <c r="T20" s="37"/>
      <c r="U20" s="37"/>
      <c r="V20" s="37"/>
      <c r="W20" s="37"/>
      <c r="X20" s="37"/>
      <c r="Y20" s="37"/>
      <c r="Z20" s="37"/>
      <c r="AA20" s="37"/>
      <c r="AB20" s="37"/>
      <c r="AC20" s="37"/>
      <c r="AD20" s="37"/>
      <c r="AE20" s="37"/>
      <c r="AF20" s="37"/>
      <c r="AG20" s="37"/>
      <c r="AH20" s="37"/>
      <c r="AI20" s="37"/>
      <c r="AJ20" s="37"/>
      <c r="AK20" s="37"/>
      <c r="AL20" s="37"/>
      <c r="AM20" s="17"/>
      <c r="AN20" s="17"/>
      <c r="AO20" s="37"/>
      <c r="AP20" s="37"/>
      <c r="AQ20" s="37"/>
      <c r="AR20" s="37"/>
      <c r="AS20" s="37"/>
      <c r="AT20" s="37"/>
    </row>
    <row r="21" spans="1:46" s="16" customFormat="1" x14ac:dyDescent="0.25">
      <c r="A21" s="23" t="s">
        <v>11</v>
      </c>
      <c r="B21" s="31">
        <f t="shared" si="1"/>
        <v>237.82</v>
      </c>
      <c r="C21" s="31">
        <f t="shared" si="1"/>
        <v>1149.9299999999998</v>
      </c>
      <c r="D21" s="31">
        <f t="shared" si="2"/>
        <v>209.16025000000002</v>
      </c>
      <c r="E21" s="3">
        <f t="shared" si="0"/>
        <v>13.034866780000002</v>
      </c>
      <c r="F21" s="4">
        <f t="shared" si="3"/>
        <v>0</v>
      </c>
      <c r="G21" s="33">
        <f t="shared" si="4"/>
        <v>0</v>
      </c>
      <c r="H21" s="37"/>
      <c r="I21" s="37"/>
      <c r="J21" s="37"/>
      <c r="K21" s="37"/>
      <c r="L21" s="37"/>
      <c r="M21" s="37"/>
      <c r="N21" s="37"/>
      <c r="O21" s="37"/>
      <c r="P21" s="37"/>
      <c r="Q21" s="37"/>
      <c r="R21" s="37"/>
      <c r="S21" s="37"/>
      <c r="T21" s="37"/>
      <c r="U21" s="37"/>
      <c r="V21" s="37"/>
      <c r="W21" s="37"/>
      <c r="X21" s="37"/>
      <c r="Y21" s="37"/>
      <c r="Z21" s="37"/>
      <c r="AA21" s="37"/>
      <c r="AB21" s="37"/>
      <c r="AC21" s="37"/>
      <c r="AD21" s="37"/>
      <c r="AE21" s="37"/>
      <c r="AF21" s="37"/>
      <c r="AG21" s="37"/>
      <c r="AH21" s="37"/>
      <c r="AI21" s="37"/>
      <c r="AJ21" s="37"/>
      <c r="AK21" s="37"/>
      <c r="AL21" s="37"/>
      <c r="AM21" s="17"/>
      <c r="AN21" s="17"/>
      <c r="AO21" s="37"/>
      <c r="AP21" s="37"/>
      <c r="AQ21" s="37"/>
      <c r="AR21" s="37"/>
      <c r="AS21" s="37"/>
      <c r="AT21" s="37"/>
    </row>
    <row r="22" spans="1:46" s="16" customFormat="1" x14ac:dyDescent="0.25">
      <c r="A22" s="23" t="s">
        <v>12</v>
      </c>
      <c r="B22" s="31">
        <f t="shared" si="1"/>
        <v>17.57</v>
      </c>
      <c r="C22" s="31">
        <f t="shared" si="1"/>
        <v>33.18</v>
      </c>
      <c r="D22" s="31">
        <f t="shared" si="2"/>
        <v>2.7059999999999995</v>
      </c>
      <c r="E22" s="3">
        <f t="shared" si="0"/>
        <v>0.16863791999999997</v>
      </c>
      <c r="F22" s="4">
        <f t="shared" si="3"/>
        <v>200.61399999999998</v>
      </c>
      <c r="G22" s="33">
        <f t="shared" si="4"/>
        <v>17.212681199999999</v>
      </c>
      <c r="H22" s="37"/>
      <c r="I22" s="37"/>
      <c r="J22" s="37"/>
      <c r="K22" s="37"/>
      <c r="L22" s="37"/>
      <c r="M22" s="37"/>
      <c r="N22" s="37"/>
      <c r="O22" s="37"/>
      <c r="P22" s="37"/>
      <c r="Q22" s="37"/>
      <c r="R22" s="37"/>
      <c r="S22" s="37"/>
      <c r="T22" s="37"/>
      <c r="U22" s="37"/>
      <c r="V22" s="37"/>
      <c r="W22" s="37"/>
      <c r="X22" s="37"/>
      <c r="Y22" s="37"/>
      <c r="Z22" s="37"/>
      <c r="AA22" s="37"/>
      <c r="AB22" s="37"/>
      <c r="AC22" s="37"/>
      <c r="AD22" s="37"/>
      <c r="AE22" s="37"/>
      <c r="AF22" s="37"/>
      <c r="AG22" s="37"/>
      <c r="AH22" s="37"/>
      <c r="AI22" s="37"/>
      <c r="AJ22" s="37"/>
      <c r="AK22" s="37"/>
      <c r="AL22" s="37"/>
      <c r="AM22" s="17"/>
      <c r="AN22" s="17"/>
      <c r="AO22" s="37"/>
      <c r="AP22" s="37"/>
      <c r="AQ22" s="37"/>
      <c r="AR22" s="37"/>
      <c r="AS22" s="37"/>
      <c r="AT22" s="37"/>
    </row>
    <row r="23" spans="1:46" s="16" customFormat="1" x14ac:dyDescent="0.25">
      <c r="A23" s="23" t="s">
        <v>13</v>
      </c>
      <c r="B23" s="31">
        <f t="shared" si="1"/>
        <v>27.35</v>
      </c>
      <c r="C23" s="31">
        <f t="shared" si="1"/>
        <v>58.68</v>
      </c>
      <c r="D23" s="31">
        <f t="shared" si="2"/>
        <v>4.7452499999999995</v>
      </c>
      <c r="E23" s="3">
        <f t="shared" si="0"/>
        <v>0.29572398</v>
      </c>
      <c r="F23" s="4">
        <f t="shared" si="3"/>
        <v>224.54124999999999</v>
      </c>
      <c r="G23" s="33">
        <f t="shared" si="4"/>
        <v>19.26563925</v>
      </c>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17"/>
      <c r="AN23" s="17"/>
      <c r="AO23" s="37"/>
      <c r="AP23" s="37"/>
      <c r="AQ23" s="37"/>
      <c r="AR23" s="37"/>
      <c r="AS23" s="37"/>
      <c r="AT23" s="37"/>
    </row>
    <row r="24" spans="1:46" s="16" customFormat="1" x14ac:dyDescent="0.25">
      <c r="A24" s="23" t="s">
        <v>52</v>
      </c>
      <c r="B24" s="31">
        <f t="shared" si="1"/>
        <v>38.18</v>
      </c>
      <c r="C24" s="31">
        <f t="shared" si="1"/>
        <v>104.31</v>
      </c>
      <c r="D24" s="31">
        <f t="shared" si="2"/>
        <v>8.29725</v>
      </c>
      <c r="E24" s="3">
        <f t="shared" si="0"/>
        <v>0.51708461999999999</v>
      </c>
      <c r="F24" s="4">
        <f t="shared" si="3"/>
        <v>239.87649999999996</v>
      </c>
      <c r="G24" s="33">
        <f t="shared" si="4"/>
        <v>20.581403699999996</v>
      </c>
      <c r="H24" s="37"/>
      <c r="I24" s="37"/>
      <c r="J24" s="37"/>
      <c r="K24" s="37"/>
      <c r="L24" s="37"/>
      <c r="M24" s="37"/>
      <c r="N24" s="37"/>
      <c r="O24" s="37"/>
      <c r="P24" s="37"/>
      <c r="Q24" s="37"/>
      <c r="R24" s="37"/>
      <c r="S24" s="37"/>
      <c r="T24" s="37"/>
      <c r="U24" s="37"/>
      <c r="V24" s="37"/>
      <c r="W24" s="37"/>
      <c r="X24" s="37"/>
      <c r="Y24" s="37"/>
      <c r="Z24" s="37"/>
      <c r="AA24" s="37"/>
      <c r="AB24" s="37"/>
      <c r="AC24" s="37"/>
      <c r="AD24" s="37"/>
      <c r="AE24" s="37"/>
      <c r="AF24" s="37"/>
      <c r="AG24" s="37"/>
      <c r="AH24" s="37"/>
      <c r="AI24" s="37"/>
      <c r="AJ24" s="37"/>
      <c r="AK24" s="37"/>
      <c r="AL24" s="37"/>
      <c r="AM24" s="17"/>
      <c r="AN24" s="17"/>
      <c r="AO24" s="37"/>
      <c r="AP24" s="37"/>
      <c r="AQ24" s="37"/>
      <c r="AR24" s="37"/>
      <c r="AS24" s="37"/>
      <c r="AT24" s="37"/>
    </row>
    <row r="25" spans="1:46" s="16" customFormat="1" x14ac:dyDescent="0.25">
      <c r="A25" s="23" t="s">
        <v>14</v>
      </c>
      <c r="B25" s="31">
        <f t="shared" si="1"/>
        <v>46.69</v>
      </c>
      <c r="C25" s="31">
        <f t="shared" si="1"/>
        <v>161.66</v>
      </c>
      <c r="D25" s="31">
        <f t="shared" si="2"/>
        <v>12.93075</v>
      </c>
      <c r="E25" s="3">
        <f t="shared" si="0"/>
        <v>0.80584433999999994</v>
      </c>
      <c r="F25" s="4">
        <f t="shared" si="3"/>
        <v>268.98399999999998</v>
      </c>
      <c r="G25" s="33">
        <f t="shared" si="4"/>
        <v>23.078827199999996</v>
      </c>
      <c r="H25" s="37"/>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17"/>
      <c r="AN25" s="17"/>
      <c r="AO25" s="37"/>
      <c r="AP25" s="37"/>
      <c r="AQ25" s="37"/>
      <c r="AR25" s="37"/>
      <c r="AS25" s="37"/>
      <c r="AT25" s="37"/>
    </row>
    <row r="26" spans="1:46" s="16" customFormat="1" x14ac:dyDescent="0.25">
      <c r="A26" s="23" t="s">
        <v>15</v>
      </c>
      <c r="B26" s="31">
        <f t="shared" si="1"/>
        <v>55.93</v>
      </c>
      <c r="C26" s="31">
        <f t="shared" si="1"/>
        <v>198.95</v>
      </c>
      <c r="D26" s="31">
        <f t="shared" si="2"/>
        <v>17.494499999999999</v>
      </c>
      <c r="E26" s="3">
        <f t="shared" si="0"/>
        <v>1.0902572399999999</v>
      </c>
      <c r="F26" s="4">
        <f t="shared" si="3"/>
        <v>314.50824999999998</v>
      </c>
      <c r="G26" s="33">
        <f t="shared" si="4"/>
        <v>26.984807849999996</v>
      </c>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c r="AG26" s="37"/>
      <c r="AH26" s="37"/>
      <c r="AI26" s="37"/>
      <c r="AJ26" s="37"/>
      <c r="AK26" s="37"/>
      <c r="AL26" s="37"/>
      <c r="AM26" s="17"/>
      <c r="AN26" s="17"/>
      <c r="AO26" s="37"/>
      <c r="AP26" s="37"/>
      <c r="AQ26" s="37"/>
      <c r="AR26" s="37"/>
      <c r="AS26" s="37"/>
      <c r="AT26" s="37"/>
    </row>
    <row r="27" spans="1:46" s="16" customFormat="1" x14ac:dyDescent="0.25">
      <c r="A27" s="23" t="s">
        <v>16</v>
      </c>
      <c r="B27" s="31">
        <f t="shared" si="1"/>
        <v>78.740000000000009</v>
      </c>
      <c r="C27" s="31">
        <f t="shared" si="1"/>
        <v>265.89</v>
      </c>
      <c r="D27" s="31">
        <f t="shared" si="2"/>
        <v>25.4055</v>
      </c>
      <c r="E27" s="3">
        <f t="shared" si="0"/>
        <v>1.58327076</v>
      </c>
      <c r="F27" s="4">
        <f t="shared" si="3"/>
        <v>364.80974999999995</v>
      </c>
      <c r="G27" s="33">
        <f t="shared" si="4"/>
        <v>31.300676549999995</v>
      </c>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17"/>
      <c r="AN27" s="17"/>
      <c r="AO27" s="37"/>
      <c r="AP27" s="37"/>
      <c r="AQ27" s="37"/>
      <c r="AR27" s="37"/>
      <c r="AS27" s="37"/>
      <c r="AT27" s="37"/>
    </row>
    <row r="28" spans="1:46" s="16" customFormat="1" x14ac:dyDescent="0.25">
      <c r="A28" s="23" t="s">
        <v>24</v>
      </c>
      <c r="B28" s="31">
        <f t="shared" si="1"/>
        <v>92.4</v>
      </c>
      <c r="C28" s="31">
        <f t="shared" si="1"/>
        <v>334.4</v>
      </c>
      <c r="D28" s="31">
        <f t="shared" si="2"/>
        <v>36.250999999999998</v>
      </c>
      <c r="E28" s="3">
        <f t="shared" si="0"/>
        <v>2.2591623199999997</v>
      </c>
      <c r="F28" s="4">
        <f t="shared" si="3"/>
        <v>411.14349999999996</v>
      </c>
      <c r="G28" s="33">
        <f t="shared" si="4"/>
        <v>35.276112299999994</v>
      </c>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37"/>
      <c r="AI28" s="37"/>
      <c r="AJ28" s="37"/>
      <c r="AK28" s="37"/>
      <c r="AL28" s="37"/>
      <c r="AM28" s="17"/>
      <c r="AN28" s="17"/>
      <c r="AO28" s="37"/>
      <c r="AP28" s="37"/>
      <c r="AQ28" s="37"/>
      <c r="AR28" s="37"/>
      <c r="AS28" s="37"/>
      <c r="AT28" s="37"/>
    </row>
    <row r="29" spans="1:46" s="16" customFormat="1" x14ac:dyDescent="0.25">
      <c r="A29" s="23" t="s">
        <v>53</v>
      </c>
      <c r="B29" s="31">
        <f t="shared" si="1"/>
        <v>105.88000000000001</v>
      </c>
      <c r="C29" s="31">
        <f t="shared" si="1"/>
        <v>411.4</v>
      </c>
      <c r="D29" s="31">
        <f t="shared" si="2"/>
        <v>50.48</v>
      </c>
      <c r="E29" s="3">
        <f t="shared" si="0"/>
        <v>3.1459135999999996</v>
      </c>
      <c r="F29" s="4">
        <f t="shared" si="3"/>
        <v>403.529</v>
      </c>
      <c r="G29" s="33">
        <f t="shared" si="4"/>
        <v>34.622788199999995</v>
      </c>
      <c r="H29" s="37"/>
      <c r="I29" s="37"/>
      <c r="J29" s="37"/>
      <c r="K29" s="37"/>
      <c r="L29" s="37"/>
      <c r="M29" s="37"/>
      <c r="N29" s="37"/>
      <c r="O29" s="37"/>
      <c r="P29" s="37"/>
      <c r="Q29" s="37"/>
      <c r="R29" s="37"/>
      <c r="S29" s="37"/>
      <c r="T29" s="37"/>
      <c r="U29" s="37"/>
      <c r="V29" s="37"/>
      <c r="W29" s="37"/>
      <c r="X29" s="37"/>
      <c r="Y29" s="37"/>
      <c r="Z29" s="37"/>
      <c r="AA29" s="37"/>
      <c r="AB29" s="37"/>
      <c r="AC29" s="37"/>
      <c r="AD29" s="37"/>
      <c r="AE29" s="37"/>
      <c r="AF29" s="37"/>
      <c r="AG29" s="37"/>
      <c r="AH29" s="37"/>
      <c r="AI29" s="37"/>
      <c r="AJ29" s="37"/>
      <c r="AK29" s="37"/>
      <c r="AL29" s="37"/>
      <c r="AM29" s="17"/>
      <c r="AN29" s="17"/>
      <c r="AO29" s="37"/>
      <c r="AP29" s="37"/>
      <c r="AQ29" s="37"/>
      <c r="AR29" s="37"/>
      <c r="AS29" s="37"/>
      <c r="AT29" s="37"/>
    </row>
    <row r="30" spans="1:46" s="16" customFormat="1" x14ac:dyDescent="0.25">
      <c r="A30" s="23" t="s">
        <v>54</v>
      </c>
      <c r="B30" s="31">
        <f t="shared" si="1"/>
        <v>121.96000000000001</v>
      </c>
      <c r="C30" s="31">
        <f t="shared" si="1"/>
        <v>481.43000000000006</v>
      </c>
      <c r="D30" s="31">
        <f t="shared" si="2"/>
        <v>64.812749999999994</v>
      </c>
      <c r="E30" s="3">
        <f t="shared" si="0"/>
        <v>4.0391305799999992</v>
      </c>
      <c r="F30" s="4">
        <f t="shared" si="3"/>
        <v>471.01224999999999</v>
      </c>
      <c r="G30" s="33">
        <f t="shared" si="4"/>
        <v>40.41285105</v>
      </c>
      <c r="H30" s="37"/>
      <c r="I30" s="37"/>
      <c r="J30" s="37"/>
      <c r="K30" s="37"/>
      <c r="L30" s="37"/>
      <c r="M30" s="37"/>
      <c r="N30" s="37"/>
      <c r="O30" s="37"/>
      <c r="P30" s="37"/>
      <c r="Q30" s="37"/>
      <c r="R30" s="37"/>
      <c r="S30" s="37"/>
      <c r="T30" s="37"/>
      <c r="U30" s="37"/>
      <c r="V30" s="37"/>
      <c r="W30" s="37"/>
      <c r="X30" s="37"/>
      <c r="Y30" s="37"/>
      <c r="Z30" s="37"/>
      <c r="AA30" s="37"/>
      <c r="AB30" s="37"/>
      <c r="AC30" s="37"/>
      <c r="AD30" s="37"/>
      <c r="AE30" s="37"/>
      <c r="AF30" s="37"/>
      <c r="AG30" s="37"/>
      <c r="AH30" s="37"/>
      <c r="AI30" s="37"/>
      <c r="AJ30" s="37"/>
      <c r="AK30" s="37"/>
      <c r="AL30" s="37"/>
      <c r="AM30" s="17"/>
      <c r="AN30" s="17"/>
      <c r="AO30" s="37"/>
      <c r="AP30" s="37"/>
      <c r="AQ30" s="37"/>
      <c r="AR30" s="37"/>
      <c r="AS30" s="37"/>
      <c r="AT30" s="37"/>
    </row>
    <row r="31" spans="1:46" s="16" customFormat="1" x14ac:dyDescent="0.25">
      <c r="A31" s="23" t="s">
        <v>55</v>
      </c>
      <c r="B31" s="31">
        <f t="shared" si="1"/>
        <v>132.19</v>
      </c>
      <c r="C31" s="31">
        <f t="shared" si="1"/>
        <v>549.91999999999996</v>
      </c>
      <c r="D31" s="31">
        <f t="shared" si="2"/>
        <v>81.33274999999999</v>
      </c>
      <c r="E31" s="3">
        <f t="shared" si="0"/>
        <v>5.0686569800000001</v>
      </c>
      <c r="F31" s="4">
        <f t="shared" si="3"/>
        <v>641.50374999999997</v>
      </c>
      <c r="G31" s="33">
        <f t="shared" si="4"/>
        <v>55.041021749999992</v>
      </c>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7"/>
      <c r="AI31" s="37"/>
      <c r="AJ31" s="37"/>
      <c r="AK31" s="37"/>
      <c r="AL31" s="37"/>
      <c r="AM31" s="17"/>
      <c r="AN31" s="17"/>
      <c r="AO31" s="37"/>
      <c r="AP31" s="37"/>
      <c r="AQ31" s="37"/>
      <c r="AR31" s="37"/>
      <c r="AS31" s="37"/>
      <c r="AT31" s="37"/>
    </row>
    <row r="32" spans="1:46" s="16" customFormat="1" x14ac:dyDescent="0.25">
      <c r="A32" s="23" t="s">
        <v>56</v>
      </c>
      <c r="B32" s="31">
        <f t="shared" si="1"/>
        <v>148.27000000000001</v>
      </c>
      <c r="C32" s="31">
        <f t="shared" si="1"/>
        <v>665.09999999999991</v>
      </c>
      <c r="D32" s="31">
        <f t="shared" si="2"/>
        <v>105.51024999999998</v>
      </c>
      <c r="E32" s="3">
        <f t="shared" si="0"/>
        <v>6.5753987799999996</v>
      </c>
      <c r="F32" s="4">
        <f t="shared" si="3"/>
        <v>741.78624999999988</v>
      </c>
      <c r="G32" s="33">
        <f t="shared" si="4"/>
        <v>63.645260249999986</v>
      </c>
      <c r="H32" s="37"/>
      <c r="I32" s="37"/>
      <c r="J32" s="37"/>
      <c r="K32" s="37"/>
      <c r="L32" s="37"/>
      <c r="M32" s="37"/>
      <c r="N32" s="37"/>
      <c r="O32" s="37"/>
      <c r="P32" s="37"/>
      <c r="Q32" s="37"/>
      <c r="R32" s="37"/>
      <c r="S32" s="37"/>
      <c r="T32" s="37"/>
      <c r="U32" s="37"/>
      <c r="V32" s="37"/>
      <c r="W32" s="37"/>
      <c r="X32" s="37"/>
      <c r="Y32" s="37"/>
      <c r="Z32" s="37"/>
      <c r="AA32" s="37"/>
      <c r="AB32" s="37"/>
      <c r="AC32" s="37"/>
      <c r="AD32" s="37"/>
      <c r="AE32" s="37"/>
      <c r="AF32" s="37"/>
      <c r="AG32" s="37"/>
      <c r="AH32" s="37"/>
      <c r="AI32" s="37"/>
      <c r="AJ32" s="37"/>
      <c r="AK32" s="37"/>
      <c r="AL32" s="37"/>
      <c r="AM32" s="17"/>
      <c r="AN32" s="17"/>
      <c r="AO32" s="37"/>
      <c r="AP32" s="37"/>
      <c r="AQ32" s="37"/>
      <c r="AR32" s="37"/>
      <c r="AS32" s="37"/>
      <c r="AT32" s="37"/>
    </row>
    <row r="33" spans="1:71" s="16" customFormat="1" x14ac:dyDescent="0.25">
      <c r="A33" s="23"/>
      <c r="B33" s="23"/>
      <c r="C33" s="23"/>
      <c r="D33" s="23"/>
      <c r="E33" s="23"/>
      <c r="F33" s="4"/>
      <c r="G33" s="37"/>
      <c r="H33" s="37"/>
      <c r="I33" s="37"/>
      <c r="J33" s="37"/>
      <c r="K33" s="37"/>
      <c r="L33" s="37"/>
      <c r="M33" s="37"/>
      <c r="N33" s="37"/>
      <c r="O33" s="37"/>
      <c r="P33" s="37"/>
      <c r="Q33" s="37"/>
      <c r="R33" s="37"/>
      <c r="S33" s="37"/>
      <c r="T33" s="37"/>
      <c r="U33" s="37"/>
      <c r="V33" s="37"/>
      <c r="W33" s="37"/>
      <c r="X33" s="37"/>
      <c r="Y33" s="37"/>
      <c r="Z33" s="37"/>
      <c r="AA33" s="37"/>
      <c r="AB33" s="37"/>
      <c r="AC33" s="37"/>
      <c r="AD33" s="37"/>
      <c r="AE33" s="37"/>
      <c r="AF33" s="37"/>
      <c r="AG33" s="37"/>
      <c r="AH33" s="37"/>
      <c r="AI33" s="37"/>
      <c r="AJ33" s="37"/>
      <c r="AK33" s="37"/>
      <c r="AL33" s="37"/>
      <c r="AM33" s="17"/>
      <c r="AN33" s="17"/>
      <c r="AO33" s="37"/>
      <c r="AP33" s="37"/>
      <c r="AQ33" s="37"/>
      <c r="AR33" s="37"/>
      <c r="AS33" s="37"/>
      <c r="AT33" s="37"/>
    </row>
    <row r="34" spans="1:71" s="16" customFormat="1" x14ac:dyDescent="0.25">
      <c r="H34" s="37" t="s">
        <v>66</v>
      </c>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17"/>
      <c r="AN34" s="17"/>
      <c r="AO34" s="37" t="s">
        <v>67</v>
      </c>
      <c r="AP34" s="37"/>
      <c r="AQ34" s="37"/>
      <c r="AR34" s="37"/>
      <c r="AS34" s="37"/>
      <c r="AT34" s="37"/>
      <c r="AU34" s="37"/>
      <c r="AV34" s="37"/>
      <c r="AW34" s="37"/>
      <c r="AX34" s="37"/>
      <c r="AY34" s="37"/>
      <c r="AZ34" s="37"/>
      <c r="BA34" s="37"/>
      <c r="BB34" s="37"/>
      <c r="BC34" s="37"/>
      <c r="BD34" s="37"/>
      <c r="BE34" s="37"/>
      <c r="BF34" s="37"/>
      <c r="BG34" s="37"/>
      <c r="BH34" s="37"/>
      <c r="BI34" s="37"/>
    </row>
    <row r="35" spans="1:71" s="16" customFormat="1" ht="15.75" x14ac:dyDescent="0.25">
      <c r="A35" s="260" t="s">
        <v>34</v>
      </c>
      <c r="B35" s="260"/>
      <c r="C35" s="260"/>
      <c r="D35" s="260"/>
      <c r="E35" s="260"/>
      <c r="H35" s="29"/>
      <c r="I35" s="29" t="s">
        <v>40</v>
      </c>
      <c r="J35" s="29" t="s">
        <v>40</v>
      </c>
      <c r="K35" s="29" t="s">
        <v>40</v>
      </c>
      <c r="L35" s="29" t="s">
        <v>40</v>
      </c>
      <c r="M35" s="29" t="s">
        <v>40</v>
      </c>
      <c r="N35" s="29" t="s">
        <v>40</v>
      </c>
      <c r="O35" s="29" t="s">
        <v>40</v>
      </c>
      <c r="P35" s="29" t="s">
        <v>40</v>
      </c>
      <c r="Q35" s="29" t="s">
        <v>40</v>
      </c>
      <c r="R35" s="29" t="s">
        <v>40</v>
      </c>
      <c r="S35" s="29" t="s">
        <v>41</v>
      </c>
      <c r="T35" s="29" t="s">
        <v>41</v>
      </c>
      <c r="U35" s="29" t="s">
        <v>41</v>
      </c>
      <c r="V35" s="29" t="s">
        <v>41</v>
      </c>
      <c r="W35" s="29" t="s">
        <v>41</v>
      </c>
      <c r="X35" s="29" t="s">
        <v>41</v>
      </c>
      <c r="Y35" s="29" t="s">
        <v>41</v>
      </c>
      <c r="Z35" s="29" t="s">
        <v>41</v>
      </c>
      <c r="AA35" s="29" t="s">
        <v>41</v>
      </c>
      <c r="AB35" s="29" t="s">
        <v>41</v>
      </c>
      <c r="AC35" s="29" t="s">
        <v>42</v>
      </c>
      <c r="AD35" s="29" t="s">
        <v>42</v>
      </c>
      <c r="AE35" s="29" t="s">
        <v>42</v>
      </c>
      <c r="AF35" s="29" t="s">
        <v>42</v>
      </c>
      <c r="AG35" s="29" t="s">
        <v>42</v>
      </c>
      <c r="AH35" s="29" t="s">
        <v>42</v>
      </c>
      <c r="AI35" s="29" t="s">
        <v>42</v>
      </c>
      <c r="AJ35" s="29" t="s">
        <v>42</v>
      </c>
      <c r="AK35" s="29" t="s">
        <v>42</v>
      </c>
      <c r="AL35" s="29" t="s">
        <v>42</v>
      </c>
      <c r="AM35" s="17"/>
      <c r="AN35" s="17"/>
      <c r="AO35" s="29"/>
      <c r="AP35" s="29" t="s">
        <v>40</v>
      </c>
      <c r="AQ35" s="29" t="s">
        <v>40</v>
      </c>
      <c r="AR35" s="29" t="s">
        <v>40</v>
      </c>
      <c r="AS35" s="29" t="s">
        <v>40</v>
      </c>
      <c r="AT35" s="29" t="s">
        <v>40</v>
      </c>
      <c r="AU35" s="29" t="s">
        <v>40</v>
      </c>
      <c r="AV35" s="29" t="s">
        <v>40</v>
      </c>
      <c r="AW35" s="29" t="s">
        <v>40</v>
      </c>
      <c r="AX35" s="29" t="s">
        <v>40</v>
      </c>
      <c r="AY35" s="29" t="s">
        <v>40</v>
      </c>
      <c r="AZ35" s="29" t="s">
        <v>41</v>
      </c>
      <c r="BA35" s="29" t="s">
        <v>41</v>
      </c>
      <c r="BB35" s="29" t="s">
        <v>41</v>
      </c>
      <c r="BC35" s="29" t="s">
        <v>41</v>
      </c>
      <c r="BD35" s="29" t="s">
        <v>41</v>
      </c>
      <c r="BE35" s="29" t="s">
        <v>41</v>
      </c>
      <c r="BF35" s="29" t="s">
        <v>41</v>
      </c>
      <c r="BG35" s="29" t="s">
        <v>41</v>
      </c>
      <c r="BH35" s="29" t="s">
        <v>41</v>
      </c>
      <c r="BI35" s="29" t="s">
        <v>41</v>
      </c>
      <c r="BJ35" s="29" t="s">
        <v>42</v>
      </c>
      <c r="BK35" s="29" t="s">
        <v>42</v>
      </c>
      <c r="BL35" s="29" t="s">
        <v>42</v>
      </c>
      <c r="BM35" s="29" t="s">
        <v>42</v>
      </c>
      <c r="BN35" s="29" t="s">
        <v>42</v>
      </c>
      <c r="BO35" s="29" t="s">
        <v>42</v>
      </c>
      <c r="BP35" s="29" t="s">
        <v>42</v>
      </c>
      <c r="BQ35" s="29" t="s">
        <v>42</v>
      </c>
      <c r="BR35" s="29" t="s">
        <v>42</v>
      </c>
      <c r="BS35" s="29" t="s">
        <v>42</v>
      </c>
    </row>
    <row r="36" spans="1:71" s="16" customFormat="1" ht="45.75" thickBot="1" x14ac:dyDescent="0.3">
      <c r="A36" s="21" t="s">
        <v>4</v>
      </c>
      <c r="B36" s="22" t="s">
        <v>17</v>
      </c>
      <c r="C36" s="22" t="s">
        <v>5</v>
      </c>
      <c r="D36" s="6" t="s">
        <v>0</v>
      </c>
      <c r="E36" s="22" t="s">
        <v>7</v>
      </c>
      <c r="H36" s="28" t="s">
        <v>4</v>
      </c>
      <c r="I36" s="28" t="s">
        <v>43</v>
      </c>
      <c r="J36" s="28" t="s">
        <v>44</v>
      </c>
      <c r="K36" s="28" t="s">
        <v>57</v>
      </c>
      <c r="L36" s="28" t="s">
        <v>50</v>
      </c>
      <c r="M36" s="28" t="s">
        <v>47</v>
      </c>
      <c r="N36" s="28" t="s">
        <v>48</v>
      </c>
      <c r="O36" s="28" t="s">
        <v>46</v>
      </c>
      <c r="P36" s="28" t="s">
        <v>51</v>
      </c>
      <c r="Q36" s="28" t="s">
        <v>49</v>
      </c>
      <c r="R36" s="28" t="s">
        <v>45</v>
      </c>
      <c r="S36" s="28" t="s">
        <v>43</v>
      </c>
      <c r="T36" s="28" t="s">
        <v>44</v>
      </c>
      <c r="U36" s="28" t="s">
        <v>57</v>
      </c>
      <c r="V36" s="28" t="s">
        <v>50</v>
      </c>
      <c r="W36" s="28" t="s">
        <v>47</v>
      </c>
      <c r="X36" s="28" t="s">
        <v>48</v>
      </c>
      <c r="Y36" s="28" t="s">
        <v>46</v>
      </c>
      <c r="Z36" s="28" t="s">
        <v>51</v>
      </c>
      <c r="AA36" s="28" t="s">
        <v>49</v>
      </c>
      <c r="AB36" s="28" t="s">
        <v>45</v>
      </c>
      <c r="AC36" s="28" t="s">
        <v>43</v>
      </c>
      <c r="AD36" s="28" t="s">
        <v>44</v>
      </c>
      <c r="AE36" s="28" t="s">
        <v>57</v>
      </c>
      <c r="AF36" s="28" t="s">
        <v>50</v>
      </c>
      <c r="AG36" s="28" t="s">
        <v>47</v>
      </c>
      <c r="AH36" s="28" t="s">
        <v>48</v>
      </c>
      <c r="AI36" s="28" t="s">
        <v>46</v>
      </c>
      <c r="AJ36" s="28" t="s">
        <v>51</v>
      </c>
      <c r="AK36" s="28" t="s">
        <v>49</v>
      </c>
      <c r="AL36" s="28" t="s">
        <v>45</v>
      </c>
      <c r="AM36" s="17"/>
      <c r="AN36" s="17"/>
      <c r="AO36" s="28" t="s">
        <v>4</v>
      </c>
      <c r="AP36" s="28" t="s">
        <v>43</v>
      </c>
      <c r="AQ36" s="28" t="s">
        <v>44</v>
      </c>
      <c r="AR36" s="28" t="s">
        <v>57</v>
      </c>
      <c r="AS36" s="28" t="s">
        <v>50</v>
      </c>
      <c r="AT36" s="28" t="s">
        <v>47</v>
      </c>
      <c r="AU36" s="28" t="s">
        <v>48</v>
      </c>
      <c r="AV36" s="28" t="s">
        <v>46</v>
      </c>
      <c r="AW36" s="28" t="s">
        <v>51</v>
      </c>
      <c r="AX36" s="28" t="s">
        <v>49</v>
      </c>
      <c r="AY36" s="28" t="s">
        <v>45</v>
      </c>
      <c r="AZ36" s="28" t="s">
        <v>43</v>
      </c>
      <c r="BA36" s="28" t="s">
        <v>44</v>
      </c>
      <c r="BB36" s="28" t="s">
        <v>57</v>
      </c>
      <c r="BC36" s="28" t="s">
        <v>50</v>
      </c>
      <c r="BD36" s="28" t="s">
        <v>47</v>
      </c>
      <c r="BE36" s="28" t="s">
        <v>48</v>
      </c>
      <c r="BF36" s="28" t="s">
        <v>46</v>
      </c>
      <c r="BG36" s="28" t="s">
        <v>51</v>
      </c>
      <c r="BH36" s="28" t="s">
        <v>49</v>
      </c>
      <c r="BI36" s="28" t="s">
        <v>45</v>
      </c>
      <c r="BJ36" s="28" t="s">
        <v>43</v>
      </c>
      <c r="BK36" s="28" t="s">
        <v>44</v>
      </c>
      <c r="BL36" s="28" t="s">
        <v>57</v>
      </c>
      <c r="BM36" s="28" t="s">
        <v>50</v>
      </c>
      <c r="BN36" s="28" t="s">
        <v>47</v>
      </c>
      <c r="BO36" s="28" t="s">
        <v>48</v>
      </c>
      <c r="BP36" s="28" t="s">
        <v>46</v>
      </c>
      <c r="BQ36" s="28" t="s">
        <v>51</v>
      </c>
      <c r="BR36" s="28" t="s">
        <v>49</v>
      </c>
      <c r="BS36" s="28" t="s">
        <v>45</v>
      </c>
    </row>
    <row r="37" spans="1:71" s="16" customFormat="1" x14ac:dyDescent="0.25">
      <c r="A37" s="23" t="s">
        <v>9</v>
      </c>
      <c r="B37" s="23">
        <f>IF($D$5="P",S37+T37+U37,SUM(S37:AB37))</f>
        <v>175.61999999999998</v>
      </c>
      <c r="C37" s="23">
        <f>IF($D$5="P",SUM(I37:K37),SUM(I37:R37))</f>
        <v>902.91999999999985</v>
      </c>
      <c r="D37" s="23">
        <f>IF($D$5="P",$B$8*SUM(I37:K37)+$B$9*SUM(I55:K55),$B$8*SUM(I37:R37)+$B$9*SUM(I55:R55))</f>
        <v>442.83799999999991</v>
      </c>
      <c r="E37" s="23">
        <f t="shared" ref="E37:E50" si="5">D37*$B$5</f>
        <v>27597.664159999993</v>
      </c>
      <c r="H37" s="27" t="s">
        <v>9</v>
      </c>
      <c r="I37" s="27">
        <f>'Stage 2_SMFL'!I37</f>
        <v>342.09</v>
      </c>
      <c r="J37" s="27">
        <f>'Stage 2_SMFL'!J37</f>
        <v>549.29</v>
      </c>
      <c r="K37" s="27">
        <f>'Stage 2_SMFL'!K37</f>
        <v>0</v>
      </c>
      <c r="L37" s="27">
        <f>'Stage 2_SMFL'!L37</f>
        <v>0</v>
      </c>
      <c r="M37" s="27">
        <f>'Stage 2_SMFL'!M37</f>
        <v>0</v>
      </c>
      <c r="N37" s="27">
        <f>'Stage 2_SMFL'!N37</f>
        <v>11.54</v>
      </c>
      <c r="O37" s="27">
        <f>'Stage 2_SMFL'!O37</f>
        <v>0</v>
      </c>
      <c r="P37" s="27">
        <f>'Stage 2_SMFL'!P37</f>
        <v>0</v>
      </c>
      <c r="Q37" s="27">
        <f>'Stage 2_SMFL'!Q37</f>
        <v>0</v>
      </c>
      <c r="R37" s="27">
        <f>'Stage 2_SMFL'!R37</f>
        <v>0</v>
      </c>
      <c r="S37" s="27">
        <f>'Stage 2_SMFL'!S37</f>
        <v>67.63</v>
      </c>
      <c r="T37" s="27">
        <f>'Stage 2_SMFL'!T37</f>
        <v>96.45</v>
      </c>
      <c r="U37" s="27">
        <f>'Stage 2_SMFL'!U37</f>
        <v>0</v>
      </c>
      <c r="V37" s="27">
        <f>'Stage 2_SMFL'!V37</f>
        <v>0</v>
      </c>
      <c r="W37" s="27">
        <f>'Stage 2_SMFL'!W37</f>
        <v>0</v>
      </c>
      <c r="X37" s="27">
        <f>'Stage 2_SMFL'!X37</f>
        <v>11.54</v>
      </c>
      <c r="Y37" s="27">
        <f>'Stage 2_SMFL'!Y37</f>
        <v>0</v>
      </c>
      <c r="Z37" s="27">
        <f>'Stage 2_SMFL'!Z37</f>
        <v>0</v>
      </c>
      <c r="AA37" s="27">
        <f>'Stage 2_SMFL'!AA37</f>
        <v>0</v>
      </c>
      <c r="AB37" s="27">
        <f>'Stage 2_SMFL'!AB37</f>
        <v>0</v>
      </c>
      <c r="AC37" s="27">
        <f>'Stage 2_SMFL'!AC37</f>
        <v>8</v>
      </c>
      <c r="AD37" s="27">
        <f>'Stage 2_SMFL'!AD37</f>
        <v>11</v>
      </c>
      <c r="AE37" s="27">
        <f>'Stage 2_SMFL'!AE37</f>
        <v>0</v>
      </c>
      <c r="AF37" s="27">
        <f>'Stage 2_SMFL'!AF37</f>
        <v>0</v>
      </c>
      <c r="AG37" s="27">
        <f>'Stage 2_SMFL'!AG37</f>
        <v>0</v>
      </c>
      <c r="AH37" s="27">
        <f>'Stage 2_SMFL'!AH37</f>
        <v>1</v>
      </c>
      <c r="AI37" s="27">
        <f>'Stage 2_SMFL'!AI37</f>
        <v>0</v>
      </c>
      <c r="AJ37" s="27">
        <f>'Stage 2_SMFL'!AJ37</f>
        <v>0</v>
      </c>
      <c r="AK37" s="27">
        <f>'Stage 2_SMFL'!AK37</f>
        <v>0</v>
      </c>
      <c r="AL37" s="27">
        <f>'Stage 2_SMFL'!AL37</f>
        <v>0</v>
      </c>
      <c r="AM37" s="17"/>
      <c r="AN37" s="17"/>
      <c r="AO37" s="27" t="s">
        <v>9</v>
      </c>
      <c r="AP37" s="27">
        <f>'Stage 2_SMFL'!AP37</f>
        <v>342.09</v>
      </c>
      <c r="AQ37" s="27">
        <f>'Stage 2_SMFL'!AQ37</f>
        <v>549.29</v>
      </c>
      <c r="AR37" s="27">
        <f>'Stage 2_SMFL'!AR37</f>
        <v>0</v>
      </c>
      <c r="AS37" s="27">
        <f>'Stage 2_SMFL'!AS37</f>
        <v>0</v>
      </c>
      <c r="AT37" s="27">
        <f>'Stage 2_SMFL'!AT37</f>
        <v>0</v>
      </c>
      <c r="AU37" s="27">
        <f>'Stage 2_SMFL'!AU37</f>
        <v>11.54</v>
      </c>
      <c r="AV37" s="27">
        <f>'Stage 2_SMFL'!AV37</f>
        <v>0</v>
      </c>
      <c r="AW37" s="27">
        <f>'Stage 2_SMFL'!AW37</f>
        <v>0</v>
      </c>
      <c r="AX37" s="27">
        <f>'Stage 2_SMFL'!AX37</f>
        <v>0</v>
      </c>
      <c r="AY37" s="27">
        <f>'Stage 2_SMFL'!AY37</f>
        <v>0</v>
      </c>
      <c r="AZ37" s="27">
        <f>'Stage 2_SMFL'!AZ37</f>
        <v>67.63</v>
      </c>
      <c r="BA37" s="27">
        <f>'Stage 2_SMFL'!BA37</f>
        <v>96.45</v>
      </c>
      <c r="BB37" s="27">
        <f>'Stage 2_SMFL'!BB37</f>
        <v>0</v>
      </c>
      <c r="BC37" s="27">
        <f>'Stage 2_SMFL'!BC37</f>
        <v>0</v>
      </c>
      <c r="BD37" s="27">
        <f>'Stage 2_SMFL'!BD37</f>
        <v>0</v>
      </c>
      <c r="BE37" s="27">
        <f>'Stage 2_SMFL'!BE37</f>
        <v>11.54</v>
      </c>
      <c r="BF37" s="27">
        <f>'Stage 2_SMFL'!BF37</f>
        <v>0</v>
      </c>
      <c r="BG37" s="27">
        <f>'Stage 2_SMFL'!BG37</f>
        <v>0</v>
      </c>
      <c r="BH37" s="27">
        <f>'Stage 2_SMFL'!BH37</f>
        <v>0</v>
      </c>
      <c r="BI37" s="27">
        <f>'Stage 2_SMFL'!BI37</f>
        <v>0</v>
      </c>
      <c r="BJ37" s="27">
        <f>'Stage 2_SMFL'!BJ37</f>
        <v>8</v>
      </c>
      <c r="BK37" s="27">
        <f>'Stage 2_SMFL'!BK37</f>
        <v>11</v>
      </c>
      <c r="BL37" s="27">
        <f>'Stage 2_SMFL'!BL37</f>
        <v>0</v>
      </c>
      <c r="BM37" s="27">
        <f>'Stage 2_SMFL'!BM37</f>
        <v>0</v>
      </c>
      <c r="BN37" s="27">
        <f>'Stage 2_SMFL'!BN37</f>
        <v>0</v>
      </c>
      <c r="BO37" s="27">
        <f>'Stage 2_SMFL'!BO37</f>
        <v>1</v>
      </c>
      <c r="BP37" s="27">
        <f>'Stage 2_SMFL'!BP37</f>
        <v>0</v>
      </c>
      <c r="BQ37" s="27">
        <f>'Stage 2_SMFL'!BQ37</f>
        <v>0</v>
      </c>
      <c r="BR37" s="27">
        <f>'Stage 2_SMFL'!BR37</f>
        <v>0</v>
      </c>
      <c r="BS37" s="27">
        <f>'Stage 2_SMFL'!BS37</f>
        <v>0</v>
      </c>
    </row>
    <row r="38" spans="1:71" s="16" customFormat="1" x14ac:dyDescent="0.25">
      <c r="A38" s="23" t="s">
        <v>10</v>
      </c>
      <c r="B38" s="23">
        <f t="shared" ref="B38:B50" si="6">IF($D$5="P",S38+T38+U38,SUM(S38:AB38))</f>
        <v>207.1</v>
      </c>
      <c r="C38" s="23">
        <f t="shared" ref="C38:C50" si="7">IF($D$5="P",SUM(I38:K38),SUM(I38:R38))</f>
        <v>985.37</v>
      </c>
      <c r="D38" s="23">
        <f t="shared" ref="D38:D50" si="8">IF($D$5="P",$B$8*SUM(I38:K38)+$B$9*SUM(I56:K56),$B$8*SUM(I38:R38)+$B$9*SUM(I56:R56))</f>
        <v>519.52700000000004</v>
      </c>
      <c r="E38" s="23">
        <f t="shared" si="5"/>
        <v>32376.922640000004</v>
      </c>
      <c r="H38" s="29" t="s">
        <v>10</v>
      </c>
      <c r="I38" s="27">
        <f>'Stage 2_SMFL'!I38</f>
        <v>640.47</v>
      </c>
      <c r="J38" s="27">
        <f>'Stage 2_SMFL'!J38</f>
        <v>330.08</v>
      </c>
      <c r="K38" s="27">
        <f>'Stage 2_SMFL'!K38</f>
        <v>0</v>
      </c>
      <c r="L38" s="27">
        <f>'Stage 2_SMFL'!L38</f>
        <v>0</v>
      </c>
      <c r="M38" s="27">
        <f>'Stage 2_SMFL'!M38</f>
        <v>0</v>
      </c>
      <c r="N38" s="27">
        <f>'Stage 2_SMFL'!N38</f>
        <v>14.82</v>
      </c>
      <c r="O38" s="27">
        <f>'Stage 2_SMFL'!O38</f>
        <v>0</v>
      </c>
      <c r="P38" s="27">
        <f>'Stage 2_SMFL'!P38</f>
        <v>0</v>
      </c>
      <c r="Q38" s="27">
        <f>'Stage 2_SMFL'!Q38</f>
        <v>0</v>
      </c>
      <c r="R38" s="27">
        <f>'Stage 2_SMFL'!R38</f>
        <v>0</v>
      </c>
      <c r="S38" s="27">
        <f>'Stage 2_SMFL'!S38</f>
        <v>121.8</v>
      </c>
      <c r="T38" s="27">
        <f>'Stage 2_SMFL'!T38</f>
        <v>70.48</v>
      </c>
      <c r="U38" s="27">
        <f>'Stage 2_SMFL'!U38</f>
        <v>0</v>
      </c>
      <c r="V38" s="27">
        <f>'Stage 2_SMFL'!V38</f>
        <v>0</v>
      </c>
      <c r="W38" s="27">
        <f>'Stage 2_SMFL'!W38</f>
        <v>0</v>
      </c>
      <c r="X38" s="27">
        <f>'Stage 2_SMFL'!X38</f>
        <v>14.82</v>
      </c>
      <c r="Y38" s="27">
        <f>'Stage 2_SMFL'!Y38</f>
        <v>0</v>
      </c>
      <c r="Z38" s="27">
        <f>'Stage 2_SMFL'!Z38</f>
        <v>0</v>
      </c>
      <c r="AA38" s="27">
        <f>'Stage 2_SMFL'!AA38</f>
        <v>0</v>
      </c>
      <c r="AB38" s="27">
        <f>'Stage 2_SMFL'!AB38</f>
        <v>0</v>
      </c>
      <c r="AC38" s="27">
        <f>'Stage 2_SMFL'!AC38</f>
        <v>10</v>
      </c>
      <c r="AD38" s="27">
        <f>'Stage 2_SMFL'!AD38</f>
        <v>7</v>
      </c>
      <c r="AE38" s="27">
        <f>'Stage 2_SMFL'!AE38</f>
        <v>0</v>
      </c>
      <c r="AF38" s="27">
        <f>'Stage 2_SMFL'!AF38</f>
        <v>0</v>
      </c>
      <c r="AG38" s="27">
        <f>'Stage 2_SMFL'!AG38</f>
        <v>0</v>
      </c>
      <c r="AH38" s="27">
        <f>'Stage 2_SMFL'!AH38</f>
        <v>1</v>
      </c>
      <c r="AI38" s="27">
        <f>'Stage 2_SMFL'!AI38</f>
        <v>0</v>
      </c>
      <c r="AJ38" s="27">
        <f>'Stage 2_SMFL'!AJ38</f>
        <v>0</v>
      </c>
      <c r="AK38" s="27">
        <f>'Stage 2_SMFL'!AK38</f>
        <v>0</v>
      </c>
      <c r="AL38" s="27">
        <f>'Stage 2_SMFL'!AL38</f>
        <v>0</v>
      </c>
      <c r="AM38" s="17"/>
      <c r="AN38" s="17"/>
      <c r="AO38" s="29" t="s">
        <v>10</v>
      </c>
      <c r="AP38" s="27">
        <f>'Stage 2_SMFL'!AP38</f>
        <v>640.47</v>
      </c>
      <c r="AQ38" s="27">
        <f>'Stage 2_SMFL'!AQ38</f>
        <v>330.08</v>
      </c>
      <c r="AR38" s="27">
        <f>'Stage 2_SMFL'!AR38</f>
        <v>0</v>
      </c>
      <c r="AS38" s="27">
        <f>'Stage 2_SMFL'!AS38</f>
        <v>0</v>
      </c>
      <c r="AT38" s="27">
        <f>'Stage 2_SMFL'!AT38</f>
        <v>0</v>
      </c>
      <c r="AU38" s="27">
        <f>'Stage 2_SMFL'!AU38</f>
        <v>14.82</v>
      </c>
      <c r="AV38" s="27">
        <f>'Stage 2_SMFL'!AV38</f>
        <v>0</v>
      </c>
      <c r="AW38" s="27">
        <f>'Stage 2_SMFL'!AW38</f>
        <v>0</v>
      </c>
      <c r="AX38" s="27">
        <f>'Stage 2_SMFL'!AX38</f>
        <v>0</v>
      </c>
      <c r="AY38" s="27">
        <f>'Stage 2_SMFL'!AY38</f>
        <v>0</v>
      </c>
      <c r="AZ38" s="27">
        <f>'Stage 2_SMFL'!AZ38</f>
        <v>121.8</v>
      </c>
      <c r="BA38" s="27">
        <f>'Stage 2_SMFL'!BA38</f>
        <v>70.48</v>
      </c>
      <c r="BB38" s="27">
        <f>'Stage 2_SMFL'!BB38</f>
        <v>0</v>
      </c>
      <c r="BC38" s="27">
        <f>'Stage 2_SMFL'!BC38</f>
        <v>0</v>
      </c>
      <c r="BD38" s="27">
        <f>'Stage 2_SMFL'!BD38</f>
        <v>0</v>
      </c>
      <c r="BE38" s="27">
        <f>'Stage 2_SMFL'!BE38</f>
        <v>14.82</v>
      </c>
      <c r="BF38" s="27">
        <f>'Stage 2_SMFL'!BF38</f>
        <v>0</v>
      </c>
      <c r="BG38" s="27">
        <f>'Stage 2_SMFL'!BG38</f>
        <v>0</v>
      </c>
      <c r="BH38" s="27">
        <f>'Stage 2_SMFL'!BH38</f>
        <v>0</v>
      </c>
      <c r="BI38" s="27">
        <f>'Stage 2_SMFL'!BI38</f>
        <v>0</v>
      </c>
      <c r="BJ38" s="27">
        <f>'Stage 2_SMFL'!BJ38</f>
        <v>10</v>
      </c>
      <c r="BK38" s="27">
        <f>'Stage 2_SMFL'!BK38</f>
        <v>7</v>
      </c>
      <c r="BL38" s="27">
        <f>'Stage 2_SMFL'!BL38</f>
        <v>0</v>
      </c>
      <c r="BM38" s="27">
        <f>'Stage 2_SMFL'!BM38</f>
        <v>0</v>
      </c>
      <c r="BN38" s="27">
        <f>'Stage 2_SMFL'!BN38</f>
        <v>0</v>
      </c>
      <c r="BO38" s="27">
        <f>'Stage 2_SMFL'!BO38</f>
        <v>1</v>
      </c>
      <c r="BP38" s="27">
        <f>'Stage 2_SMFL'!BP38</f>
        <v>0</v>
      </c>
      <c r="BQ38" s="27">
        <f>'Stage 2_SMFL'!BQ38</f>
        <v>0</v>
      </c>
      <c r="BR38" s="27">
        <f>'Stage 2_SMFL'!BR38</f>
        <v>0</v>
      </c>
      <c r="BS38" s="27">
        <f>'Stage 2_SMFL'!BS38</f>
        <v>0</v>
      </c>
    </row>
    <row r="39" spans="1:71" s="16" customFormat="1" x14ac:dyDescent="0.25">
      <c r="A39" s="23" t="s">
        <v>11</v>
      </c>
      <c r="B39" s="23">
        <f t="shared" si="6"/>
        <v>40.549999999999997</v>
      </c>
      <c r="C39" s="23">
        <f t="shared" si="7"/>
        <v>90.89</v>
      </c>
      <c r="D39" s="23">
        <f t="shared" si="8"/>
        <v>27.266999999999999</v>
      </c>
      <c r="E39" s="23">
        <f t="shared" si="5"/>
        <v>1699.27944</v>
      </c>
      <c r="H39" s="29" t="s">
        <v>11</v>
      </c>
      <c r="I39" s="27">
        <f>'Stage 2_SMFL'!I39</f>
        <v>0</v>
      </c>
      <c r="J39" s="27">
        <f>'Stage 2_SMFL'!J39</f>
        <v>90.74</v>
      </c>
      <c r="K39" s="27">
        <f>'Stage 2_SMFL'!K39</f>
        <v>0</v>
      </c>
      <c r="L39" s="27">
        <f>'Stage 2_SMFL'!L39</f>
        <v>0</v>
      </c>
      <c r="M39" s="27">
        <f>'Stage 2_SMFL'!M39</f>
        <v>0</v>
      </c>
      <c r="N39" s="27">
        <f>'Stage 2_SMFL'!N39</f>
        <v>0</v>
      </c>
      <c r="O39" s="27">
        <f>'Stage 2_SMFL'!O39</f>
        <v>0</v>
      </c>
      <c r="P39" s="27">
        <f>'Stage 2_SMFL'!P39</f>
        <v>0</v>
      </c>
      <c r="Q39" s="27">
        <f>'Stage 2_SMFL'!Q39</f>
        <v>0.15</v>
      </c>
      <c r="R39" s="27">
        <f>'Stage 2_SMFL'!R39</f>
        <v>0</v>
      </c>
      <c r="S39" s="27">
        <f>'Stage 2_SMFL'!S39</f>
        <v>0</v>
      </c>
      <c r="T39" s="27">
        <f>'Stage 2_SMFL'!T39</f>
        <v>40.4</v>
      </c>
      <c r="U39" s="27">
        <f>'Stage 2_SMFL'!U39</f>
        <v>0</v>
      </c>
      <c r="V39" s="27">
        <f>'Stage 2_SMFL'!V39</f>
        <v>0</v>
      </c>
      <c r="W39" s="27">
        <f>'Stage 2_SMFL'!W39</f>
        <v>0</v>
      </c>
      <c r="X39" s="27">
        <f>'Stage 2_SMFL'!X39</f>
        <v>0</v>
      </c>
      <c r="Y39" s="27">
        <f>'Stage 2_SMFL'!Y39</f>
        <v>0</v>
      </c>
      <c r="Z39" s="27">
        <f>'Stage 2_SMFL'!Z39</f>
        <v>0</v>
      </c>
      <c r="AA39" s="27">
        <f>'Stage 2_SMFL'!AA39</f>
        <v>0.15</v>
      </c>
      <c r="AB39" s="27">
        <f>'Stage 2_SMFL'!AB39</f>
        <v>0</v>
      </c>
      <c r="AC39" s="27">
        <f>'Stage 2_SMFL'!AC39</f>
        <v>0</v>
      </c>
      <c r="AD39" s="27">
        <f>'Stage 2_SMFL'!AD39</f>
        <v>4</v>
      </c>
      <c r="AE39" s="27">
        <f>'Stage 2_SMFL'!AE39</f>
        <v>0</v>
      </c>
      <c r="AF39" s="27">
        <f>'Stage 2_SMFL'!AF39</f>
        <v>0</v>
      </c>
      <c r="AG39" s="27">
        <f>'Stage 2_SMFL'!AG39</f>
        <v>0</v>
      </c>
      <c r="AH39" s="27">
        <f>'Stage 2_SMFL'!AH39</f>
        <v>0</v>
      </c>
      <c r="AI39" s="27">
        <f>'Stage 2_SMFL'!AI39</f>
        <v>0</v>
      </c>
      <c r="AJ39" s="27">
        <f>'Stage 2_SMFL'!AJ39</f>
        <v>0</v>
      </c>
      <c r="AK39" s="27">
        <f>'Stage 2_SMFL'!AK39</f>
        <v>1</v>
      </c>
      <c r="AL39" s="27">
        <f>'Stage 2_SMFL'!AL39</f>
        <v>0</v>
      </c>
      <c r="AM39" s="17"/>
      <c r="AN39" s="17"/>
      <c r="AO39" s="29" t="s">
        <v>11</v>
      </c>
      <c r="AP39" s="27">
        <f>'Stage 2_SMFL'!AP39</f>
        <v>722.45</v>
      </c>
      <c r="AQ39" s="27">
        <f>'Stage 2_SMFL'!AQ39</f>
        <v>409.4</v>
      </c>
      <c r="AR39" s="27">
        <f>'Stage 2_SMFL'!AR39</f>
        <v>0</v>
      </c>
      <c r="AS39" s="27">
        <f>'Stage 2_SMFL'!AS39</f>
        <v>0</v>
      </c>
      <c r="AT39" s="27">
        <f>'Stage 2_SMFL'!AT39</f>
        <v>0</v>
      </c>
      <c r="AU39" s="27">
        <f>'Stage 2_SMFL'!AU39</f>
        <v>18.079999999999998</v>
      </c>
      <c r="AV39" s="27">
        <f>'Stage 2_SMFL'!AV39</f>
        <v>0</v>
      </c>
      <c r="AW39" s="27">
        <f>'Stage 2_SMFL'!AW39</f>
        <v>0</v>
      </c>
      <c r="AX39" s="27">
        <f>'Stage 2_SMFL'!AX39</f>
        <v>0</v>
      </c>
      <c r="AY39" s="27">
        <f>'Stage 2_SMFL'!AY39</f>
        <v>0</v>
      </c>
      <c r="AZ39" s="27">
        <f>'Stage 2_SMFL'!AZ39</f>
        <v>137.21</v>
      </c>
      <c r="BA39" s="27">
        <f>'Stage 2_SMFL'!BA39</f>
        <v>82.53</v>
      </c>
      <c r="BB39" s="27">
        <f>'Stage 2_SMFL'!BB39</f>
        <v>0</v>
      </c>
      <c r="BC39" s="27">
        <f>'Stage 2_SMFL'!BC39</f>
        <v>0</v>
      </c>
      <c r="BD39" s="27">
        <f>'Stage 2_SMFL'!BD39</f>
        <v>0</v>
      </c>
      <c r="BE39" s="27">
        <f>'Stage 2_SMFL'!BE39</f>
        <v>18.079999999999998</v>
      </c>
      <c r="BF39" s="27">
        <f>'Stage 2_SMFL'!BF39</f>
        <v>0</v>
      </c>
      <c r="BG39" s="27">
        <f>'Stage 2_SMFL'!BG39</f>
        <v>0</v>
      </c>
      <c r="BH39" s="27">
        <f>'Stage 2_SMFL'!BH39</f>
        <v>0</v>
      </c>
      <c r="BI39" s="27">
        <f>'Stage 2_SMFL'!BI39</f>
        <v>0</v>
      </c>
      <c r="BJ39" s="27">
        <f>'Stage 2_SMFL'!BJ39</f>
        <v>11</v>
      </c>
      <c r="BK39" s="27">
        <f>'Stage 2_SMFL'!BK39</f>
        <v>7</v>
      </c>
      <c r="BL39" s="27">
        <f>'Stage 2_SMFL'!BL39</f>
        <v>0</v>
      </c>
      <c r="BM39" s="27">
        <f>'Stage 2_SMFL'!BM39</f>
        <v>0</v>
      </c>
      <c r="BN39" s="27">
        <f>'Stage 2_SMFL'!BN39</f>
        <v>0</v>
      </c>
      <c r="BO39" s="27">
        <f>'Stage 2_SMFL'!BO39</f>
        <v>1</v>
      </c>
      <c r="BP39" s="27">
        <f>'Stage 2_SMFL'!BP39</f>
        <v>0</v>
      </c>
      <c r="BQ39" s="27">
        <f>'Stage 2_SMFL'!BQ39</f>
        <v>0</v>
      </c>
      <c r="BR39" s="27">
        <f>'Stage 2_SMFL'!BR39</f>
        <v>0</v>
      </c>
      <c r="BS39" s="27">
        <f>'Stage 2_SMFL'!BS39</f>
        <v>0</v>
      </c>
    </row>
    <row r="40" spans="1:71" s="16" customFormat="1" x14ac:dyDescent="0.25">
      <c r="A40" s="23" t="s">
        <v>12</v>
      </c>
      <c r="B40" s="23">
        <f t="shared" si="6"/>
        <v>2.9</v>
      </c>
      <c r="C40" s="23">
        <f t="shared" si="7"/>
        <v>2.9</v>
      </c>
      <c r="D40" s="23">
        <f t="shared" si="8"/>
        <v>0.87</v>
      </c>
      <c r="E40" s="23">
        <f t="shared" si="5"/>
        <v>54.218400000000003</v>
      </c>
      <c r="F40" s="37">
        <v>251.44</v>
      </c>
      <c r="G40" s="16">
        <v>1.48</v>
      </c>
      <c r="H40" s="29" t="s">
        <v>12</v>
      </c>
      <c r="I40" s="29">
        <v>0</v>
      </c>
      <c r="J40" s="29">
        <v>0</v>
      </c>
      <c r="K40" s="29">
        <v>0</v>
      </c>
      <c r="L40" s="29">
        <v>0</v>
      </c>
      <c r="M40" s="29">
        <v>0</v>
      </c>
      <c r="N40" s="29">
        <v>0</v>
      </c>
      <c r="O40" s="29">
        <v>2.9</v>
      </c>
      <c r="P40" s="29">
        <v>0</v>
      </c>
      <c r="Q40" s="29">
        <v>0</v>
      </c>
      <c r="R40" s="29">
        <v>0</v>
      </c>
      <c r="S40" s="29">
        <v>0</v>
      </c>
      <c r="T40" s="29">
        <v>0</v>
      </c>
      <c r="U40" s="29">
        <v>0</v>
      </c>
      <c r="V40" s="29">
        <v>0</v>
      </c>
      <c r="W40" s="29">
        <v>0</v>
      </c>
      <c r="X40" s="29">
        <v>0</v>
      </c>
      <c r="Y40" s="29">
        <v>2.9</v>
      </c>
      <c r="Z40" s="29">
        <v>0</v>
      </c>
      <c r="AA40" s="29">
        <v>0</v>
      </c>
      <c r="AB40" s="29">
        <v>0</v>
      </c>
      <c r="AC40" s="29">
        <v>0</v>
      </c>
      <c r="AD40" s="29">
        <v>0</v>
      </c>
      <c r="AE40" s="29">
        <v>0</v>
      </c>
      <c r="AF40" s="29">
        <v>0</v>
      </c>
      <c r="AG40" s="29">
        <v>0</v>
      </c>
      <c r="AH40" s="29">
        <v>0</v>
      </c>
      <c r="AI40" s="29">
        <v>1</v>
      </c>
      <c r="AJ40" s="29">
        <v>0</v>
      </c>
      <c r="AK40" s="29">
        <v>0</v>
      </c>
      <c r="AL40" s="29">
        <v>0</v>
      </c>
      <c r="AM40" s="17"/>
      <c r="AN40" s="17"/>
      <c r="AO40" s="29" t="s">
        <v>12</v>
      </c>
      <c r="AP40" s="29">
        <v>0</v>
      </c>
      <c r="AQ40" s="29">
        <v>3.36</v>
      </c>
      <c r="AR40" s="29">
        <v>0</v>
      </c>
      <c r="AS40" s="29">
        <v>0</v>
      </c>
      <c r="AT40" s="29">
        <v>0</v>
      </c>
      <c r="AU40" s="29">
        <v>3.56</v>
      </c>
      <c r="AV40" s="29">
        <v>0.53</v>
      </c>
      <c r="AW40" s="29">
        <v>0</v>
      </c>
      <c r="AX40" s="29">
        <v>0</v>
      </c>
      <c r="AY40" s="29">
        <v>25.73</v>
      </c>
      <c r="AZ40" s="29">
        <v>0</v>
      </c>
      <c r="BA40" s="29">
        <v>3.36</v>
      </c>
      <c r="BB40" s="29">
        <v>0</v>
      </c>
      <c r="BC40" s="29">
        <v>0</v>
      </c>
      <c r="BD40" s="29">
        <v>0</v>
      </c>
      <c r="BE40" s="29">
        <v>3.56</v>
      </c>
      <c r="BF40" s="29">
        <v>0.53</v>
      </c>
      <c r="BG40" s="29">
        <v>0</v>
      </c>
      <c r="BH40" s="29">
        <v>0</v>
      </c>
      <c r="BI40" s="29">
        <v>10.119999999999999</v>
      </c>
      <c r="BJ40" s="29">
        <v>0</v>
      </c>
      <c r="BK40" s="29">
        <v>1</v>
      </c>
      <c r="BL40" s="29">
        <v>0</v>
      </c>
      <c r="BM40" s="29">
        <v>0</v>
      </c>
      <c r="BN40" s="29">
        <v>0</v>
      </c>
      <c r="BO40" s="29">
        <v>1</v>
      </c>
      <c r="BP40" s="29">
        <v>1</v>
      </c>
      <c r="BQ40" s="29">
        <v>0</v>
      </c>
      <c r="BR40" s="29">
        <v>0</v>
      </c>
      <c r="BS40" s="29">
        <v>4</v>
      </c>
    </row>
    <row r="41" spans="1:71" s="16" customFormat="1" x14ac:dyDescent="0.25">
      <c r="A41" s="23" t="s">
        <v>13</v>
      </c>
      <c r="B41" s="23">
        <f t="shared" si="6"/>
        <v>4.59</v>
      </c>
      <c r="C41" s="23">
        <f t="shared" si="7"/>
        <v>4.59</v>
      </c>
      <c r="D41" s="23">
        <f t="shared" si="8"/>
        <v>1.377</v>
      </c>
      <c r="E41" s="23">
        <f t="shared" si="5"/>
        <v>85.814639999999997</v>
      </c>
      <c r="F41" s="37">
        <v>310.77999999999997</v>
      </c>
      <c r="G41" s="16">
        <v>11.24</v>
      </c>
      <c r="H41" s="29" t="s">
        <v>13</v>
      </c>
      <c r="I41" s="29">
        <v>0</v>
      </c>
      <c r="J41" s="29">
        <v>0</v>
      </c>
      <c r="K41" s="29">
        <v>0</v>
      </c>
      <c r="L41" s="29">
        <v>0</v>
      </c>
      <c r="M41" s="29">
        <v>0</v>
      </c>
      <c r="N41" s="29">
        <v>0</v>
      </c>
      <c r="O41" s="29">
        <v>4.59</v>
      </c>
      <c r="P41" s="29">
        <v>0</v>
      </c>
      <c r="Q41" s="29">
        <v>0</v>
      </c>
      <c r="R41" s="29">
        <v>0</v>
      </c>
      <c r="S41" s="29">
        <v>0</v>
      </c>
      <c r="T41" s="29">
        <v>0</v>
      </c>
      <c r="U41" s="29">
        <v>0</v>
      </c>
      <c r="V41" s="29">
        <v>0</v>
      </c>
      <c r="W41" s="29">
        <v>0</v>
      </c>
      <c r="X41" s="29">
        <v>0</v>
      </c>
      <c r="Y41" s="29">
        <v>4.59</v>
      </c>
      <c r="Z41" s="29">
        <v>0</v>
      </c>
      <c r="AA41" s="29">
        <v>0</v>
      </c>
      <c r="AB41" s="29">
        <v>0</v>
      </c>
      <c r="AC41" s="29">
        <v>0</v>
      </c>
      <c r="AD41" s="29">
        <v>0</v>
      </c>
      <c r="AE41" s="29">
        <v>0</v>
      </c>
      <c r="AF41" s="29">
        <v>0</v>
      </c>
      <c r="AG41" s="29">
        <v>0</v>
      </c>
      <c r="AH41" s="29">
        <v>0</v>
      </c>
      <c r="AI41" s="29">
        <v>1</v>
      </c>
      <c r="AJ41" s="29">
        <v>0</v>
      </c>
      <c r="AK41" s="29">
        <v>0</v>
      </c>
      <c r="AL41" s="29">
        <v>0</v>
      </c>
      <c r="AM41" s="17"/>
      <c r="AN41" s="17"/>
      <c r="AO41" s="29" t="s">
        <v>13</v>
      </c>
      <c r="AP41" s="29">
        <v>0</v>
      </c>
      <c r="AQ41" s="29">
        <v>13.16</v>
      </c>
      <c r="AR41" s="29">
        <v>0</v>
      </c>
      <c r="AS41" s="29">
        <v>0</v>
      </c>
      <c r="AT41" s="29">
        <v>0</v>
      </c>
      <c r="AU41" s="29">
        <v>8.99</v>
      </c>
      <c r="AV41" s="29">
        <v>0</v>
      </c>
      <c r="AW41" s="29">
        <v>0</v>
      </c>
      <c r="AX41" s="29">
        <v>0</v>
      </c>
      <c r="AY41" s="29">
        <v>36.53</v>
      </c>
      <c r="AZ41" s="29">
        <v>0</v>
      </c>
      <c r="BA41" s="29">
        <v>8.24</v>
      </c>
      <c r="BB41" s="29">
        <v>0</v>
      </c>
      <c r="BC41" s="29">
        <v>0</v>
      </c>
      <c r="BD41" s="29">
        <v>0</v>
      </c>
      <c r="BE41" s="29">
        <v>8.99</v>
      </c>
      <c r="BF41" s="29">
        <v>0</v>
      </c>
      <c r="BG41" s="29">
        <v>0</v>
      </c>
      <c r="BH41" s="29">
        <v>0</v>
      </c>
      <c r="BI41" s="29">
        <v>10.119999999999999</v>
      </c>
      <c r="BJ41" s="29">
        <v>0</v>
      </c>
      <c r="BK41" s="29">
        <v>3</v>
      </c>
      <c r="BL41" s="29">
        <v>0</v>
      </c>
      <c r="BM41" s="29">
        <v>0</v>
      </c>
      <c r="BN41" s="29">
        <v>0</v>
      </c>
      <c r="BO41" s="29">
        <v>1</v>
      </c>
      <c r="BP41" s="29">
        <v>0</v>
      </c>
      <c r="BQ41" s="29">
        <v>0</v>
      </c>
      <c r="BR41" s="29">
        <v>0</v>
      </c>
      <c r="BS41" s="29">
        <v>4</v>
      </c>
    </row>
    <row r="42" spans="1:71" s="16" customFormat="1" x14ac:dyDescent="0.25">
      <c r="A42" s="23" t="s">
        <v>52</v>
      </c>
      <c r="B42" s="23">
        <f t="shared" si="6"/>
        <v>6.32</v>
      </c>
      <c r="C42" s="23">
        <f t="shared" si="7"/>
        <v>6.32</v>
      </c>
      <c r="D42" s="23">
        <f t="shared" si="8"/>
        <v>1.8959999999999999</v>
      </c>
      <c r="E42" s="23">
        <f t="shared" si="5"/>
        <v>118.15871999999999</v>
      </c>
      <c r="F42" s="37">
        <v>22.33</v>
      </c>
      <c r="H42" s="29" t="s">
        <v>52</v>
      </c>
      <c r="I42" s="29">
        <v>0</v>
      </c>
      <c r="J42" s="29">
        <v>0</v>
      </c>
      <c r="K42" s="29">
        <v>0</v>
      </c>
      <c r="L42" s="29">
        <v>0</v>
      </c>
      <c r="M42" s="29">
        <v>0</v>
      </c>
      <c r="N42" s="29">
        <v>0</v>
      </c>
      <c r="O42" s="29">
        <v>6.32</v>
      </c>
      <c r="P42" s="29">
        <v>0</v>
      </c>
      <c r="Q42" s="29">
        <v>0</v>
      </c>
      <c r="R42" s="29">
        <v>0</v>
      </c>
      <c r="S42" s="29">
        <v>0</v>
      </c>
      <c r="T42" s="29">
        <v>0</v>
      </c>
      <c r="U42" s="29">
        <v>0</v>
      </c>
      <c r="V42" s="29">
        <v>0</v>
      </c>
      <c r="W42" s="29">
        <v>0</v>
      </c>
      <c r="X42" s="29">
        <v>0</v>
      </c>
      <c r="Y42" s="29">
        <v>6.32</v>
      </c>
      <c r="Z42" s="29">
        <v>0</v>
      </c>
      <c r="AA42" s="29">
        <v>0</v>
      </c>
      <c r="AB42" s="29">
        <v>0</v>
      </c>
      <c r="AC42" s="29">
        <v>0</v>
      </c>
      <c r="AD42" s="29">
        <v>0</v>
      </c>
      <c r="AE42" s="29">
        <v>0</v>
      </c>
      <c r="AF42" s="29">
        <v>0</v>
      </c>
      <c r="AG42" s="29">
        <v>0</v>
      </c>
      <c r="AH42" s="29">
        <v>0</v>
      </c>
      <c r="AI42" s="29">
        <v>1</v>
      </c>
      <c r="AJ42" s="29">
        <v>0</v>
      </c>
      <c r="AK42" s="29">
        <v>0</v>
      </c>
      <c r="AL42" s="29">
        <v>0</v>
      </c>
      <c r="AM42" s="17"/>
      <c r="AN42" s="17"/>
      <c r="AO42" s="29" t="s">
        <v>52</v>
      </c>
      <c r="AP42" s="29">
        <v>0</v>
      </c>
      <c r="AQ42" s="29">
        <v>39.369999999999997</v>
      </c>
      <c r="AR42" s="29">
        <v>0</v>
      </c>
      <c r="AS42" s="29">
        <v>0</v>
      </c>
      <c r="AT42" s="29">
        <v>0</v>
      </c>
      <c r="AU42" s="29">
        <v>13.99</v>
      </c>
      <c r="AV42" s="29">
        <v>0</v>
      </c>
      <c r="AW42" s="29">
        <v>0</v>
      </c>
      <c r="AX42" s="29">
        <v>0</v>
      </c>
      <c r="AY42" s="29">
        <v>50.95</v>
      </c>
      <c r="AZ42" s="29">
        <v>0</v>
      </c>
      <c r="BA42" s="29">
        <v>14.07</v>
      </c>
      <c r="BB42" s="29">
        <v>0</v>
      </c>
      <c r="BC42" s="29">
        <v>0</v>
      </c>
      <c r="BD42" s="29">
        <v>0</v>
      </c>
      <c r="BE42" s="29">
        <v>13.99</v>
      </c>
      <c r="BF42" s="29">
        <v>0</v>
      </c>
      <c r="BG42" s="29">
        <v>0</v>
      </c>
      <c r="BH42" s="29">
        <v>0</v>
      </c>
      <c r="BI42" s="29">
        <v>10.119999999999999</v>
      </c>
      <c r="BJ42" s="29">
        <v>0</v>
      </c>
      <c r="BK42" s="29">
        <v>4</v>
      </c>
      <c r="BL42" s="29">
        <v>0</v>
      </c>
      <c r="BM42" s="29">
        <v>0</v>
      </c>
      <c r="BN42" s="29">
        <v>0</v>
      </c>
      <c r="BO42" s="29">
        <v>1</v>
      </c>
      <c r="BP42" s="29">
        <v>0</v>
      </c>
      <c r="BQ42" s="29">
        <v>0</v>
      </c>
      <c r="BR42" s="29">
        <v>0</v>
      </c>
      <c r="BS42" s="29">
        <v>6</v>
      </c>
    </row>
    <row r="43" spans="1:71" s="16" customFormat="1" x14ac:dyDescent="0.25">
      <c r="A43" s="23" t="s">
        <v>14</v>
      </c>
      <c r="B43" s="23">
        <f t="shared" si="6"/>
        <v>8.0399999999999991</v>
      </c>
      <c r="C43" s="23">
        <f t="shared" si="7"/>
        <v>8.0399999999999991</v>
      </c>
      <c r="D43" s="23">
        <f t="shared" si="8"/>
        <v>2.4119999999999995</v>
      </c>
      <c r="E43" s="23">
        <f t="shared" si="5"/>
        <v>150.31583999999998</v>
      </c>
      <c r="F43" s="37">
        <v>0</v>
      </c>
      <c r="H43" s="29" t="s">
        <v>14</v>
      </c>
      <c r="I43" s="29">
        <v>0</v>
      </c>
      <c r="J43" s="29">
        <v>0</v>
      </c>
      <c r="K43" s="29">
        <v>0</v>
      </c>
      <c r="L43" s="29">
        <v>0</v>
      </c>
      <c r="M43" s="29">
        <v>0</v>
      </c>
      <c r="N43" s="29">
        <v>0</v>
      </c>
      <c r="O43" s="29">
        <v>8.0399999999999991</v>
      </c>
      <c r="P43" s="29">
        <v>0</v>
      </c>
      <c r="Q43" s="29">
        <v>0</v>
      </c>
      <c r="R43" s="29">
        <v>0</v>
      </c>
      <c r="S43" s="29">
        <v>0</v>
      </c>
      <c r="T43" s="29">
        <v>0</v>
      </c>
      <c r="U43" s="29">
        <v>0</v>
      </c>
      <c r="V43" s="29">
        <v>0</v>
      </c>
      <c r="W43" s="29">
        <v>0</v>
      </c>
      <c r="X43" s="29">
        <v>0</v>
      </c>
      <c r="Y43" s="29">
        <v>8.0399999999999991</v>
      </c>
      <c r="Z43" s="29">
        <v>0</v>
      </c>
      <c r="AA43" s="29">
        <v>0</v>
      </c>
      <c r="AB43" s="29">
        <v>0</v>
      </c>
      <c r="AC43" s="29">
        <v>0</v>
      </c>
      <c r="AD43" s="29">
        <v>0</v>
      </c>
      <c r="AE43" s="29">
        <v>0</v>
      </c>
      <c r="AF43" s="29">
        <v>0</v>
      </c>
      <c r="AG43" s="29">
        <v>0</v>
      </c>
      <c r="AH43" s="29">
        <v>0</v>
      </c>
      <c r="AI43" s="29">
        <v>1</v>
      </c>
      <c r="AJ43" s="29">
        <v>0</v>
      </c>
      <c r="AK43" s="29">
        <v>0</v>
      </c>
      <c r="AL43" s="29">
        <v>0</v>
      </c>
      <c r="AM43" s="17"/>
      <c r="AN43" s="17"/>
      <c r="AO43" s="29" t="s">
        <v>14</v>
      </c>
      <c r="AP43" s="29">
        <v>0</v>
      </c>
      <c r="AQ43" s="29">
        <v>88.07</v>
      </c>
      <c r="AR43" s="29">
        <v>0</v>
      </c>
      <c r="AS43" s="29">
        <v>0</v>
      </c>
      <c r="AT43" s="29">
        <v>0</v>
      </c>
      <c r="AU43" s="29">
        <v>14.84</v>
      </c>
      <c r="AV43" s="29">
        <v>0</v>
      </c>
      <c r="AW43" s="29">
        <v>0</v>
      </c>
      <c r="AX43" s="29">
        <v>0</v>
      </c>
      <c r="AY43" s="29">
        <v>58.75</v>
      </c>
      <c r="AZ43" s="29">
        <v>0</v>
      </c>
      <c r="BA43" s="29">
        <v>21.73</v>
      </c>
      <c r="BB43" s="29">
        <v>0</v>
      </c>
      <c r="BC43" s="29">
        <v>0</v>
      </c>
      <c r="BD43" s="29">
        <v>0</v>
      </c>
      <c r="BE43" s="29">
        <v>14.84</v>
      </c>
      <c r="BF43" s="29">
        <v>0</v>
      </c>
      <c r="BG43" s="29">
        <v>0</v>
      </c>
      <c r="BH43" s="29">
        <v>0</v>
      </c>
      <c r="BI43" s="29">
        <v>10.119999999999999</v>
      </c>
      <c r="BJ43" s="29">
        <v>0</v>
      </c>
      <c r="BK43" s="29">
        <v>6</v>
      </c>
      <c r="BL43" s="29">
        <v>0</v>
      </c>
      <c r="BM43" s="29">
        <v>0</v>
      </c>
      <c r="BN43" s="29">
        <v>0</v>
      </c>
      <c r="BO43" s="29">
        <v>1</v>
      </c>
      <c r="BP43" s="29">
        <v>0</v>
      </c>
      <c r="BQ43" s="29">
        <v>0</v>
      </c>
      <c r="BR43" s="29">
        <v>0</v>
      </c>
      <c r="BS43" s="29">
        <v>6</v>
      </c>
    </row>
    <row r="44" spans="1:71" s="16" customFormat="1" x14ac:dyDescent="0.25">
      <c r="A44" s="23" t="s">
        <v>15</v>
      </c>
      <c r="B44" s="23">
        <f t="shared" si="6"/>
        <v>9.8000000000000007</v>
      </c>
      <c r="C44" s="23">
        <f t="shared" si="7"/>
        <v>9.8000000000000007</v>
      </c>
      <c r="D44" s="23">
        <f t="shared" si="8"/>
        <v>2.94</v>
      </c>
      <c r="E44" s="23">
        <f t="shared" si="5"/>
        <v>183.2208</v>
      </c>
      <c r="F44" s="37">
        <v>0</v>
      </c>
      <c r="H44" s="29" t="s">
        <v>15</v>
      </c>
      <c r="I44" s="29">
        <v>0</v>
      </c>
      <c r="J44" s="29">
        <v>0</v>
      </c>
      <c r="K44" s="29">
        <v>0</v>
      </c>
      <c r="L44" s="29">
        <v>0</v>
      </c>
      <c r="M44" s="29">
        <v>0</v>
      </c>
      <c r="N44" s="29">
        <v>0</v>
      </c>
      <c r="O44" s="29">
        <v>9.8000000000000007</v>
      </c>
      <c r="P44" s="29">
        <v>0</v>
      </c>
      <c r="Q44" s="29">
        <v>0</v>
      </c>
      <c r="R44" s="29">
        <v>0</v>
      </c>
      <c r="S44" s="29">
        <v>0</v>
      </c>
      <c r="T44" s="29">
        <v>0</v>
      </c>
      <c r="U44" s="29">
        <v>0</v>
      </c>
      <c r="V44" s="29">
        <v>0</v>
      </c>
      <c r="W44" s="29">
        <v>0</v>
      </c>
      <c r="X44" s="29">
        <v>0</v>
      </c>
      <c r="Y44" s="29">
        <v>9.8000000000000007</v>
      </c>
      <c r="Z44" s="29">
        <v>0</v>
      </c>
      <c r="AA44" s="29">
        <v>0</v>
      </c>
      <c r="AB44" s="29">
        <v>0</v>
      </c>
      <c r="AC44" s="29">
        <v>0</v>
      </c>
      <c r="AD44" s="29">
        <v>0</v>
      </c>
      <c r="AE44" s="29">
        <v>0</v>
      </c>
      <c r="AF44" s="29">
        <v>0</v>
      </c>
      <c r="AG44" s="29">
        <v>0</v>
      </c>
      <c r="AH44" s="29">
        <v>0</v>
      </c>
      <c r="AI44" s="29">
        <v>1</v>
      </c>
      <c r="AJ44" s="29">
        <v>0</v>
      </c>
      <c r="AK44" s="29">
        <v>0</v>
      </c>
      <c r="AL44" s="29">
        <v>0</v>
      </c>
      <c r="AM44" s="17"/>
      <c r="AN44" s="17"/>
      <c r="AO44" s="29" t="s">
        <v>15</v>
      </c>
      <c r="AP44" s="29">
        <v>0</v>
      </c>
      <c r="AQ44" s="29">
        <v>121.41</v>
      </c>
      <c r="AR44" s="29">
        <v>0</v>
      </c>
      <c r="AS44" s="29">
        <v>0</v>
      </c>
      <c r="AT44" s="29">
        <v>0</v>
      </c>
      <c r="AU44" s="29">
        <v>18.79</v>
      </c>
      <c r="AV44" s="29">
        <v>0</v>
      </c>
      <c r="AW44" s="29">
        <v>0</v>
      </c>
      <c r="AX44" s="29">
        <v>0</v>
      </c>
      <c r="AY44" s="29">
        <v>58.75</v>
      </c>
      <c r="AZ44" s="29">
        <v>0</v>
      </c>
      <c r="BA44" s="29">
        <v>27.02</v>
      </c>
      <c r="BB44" s="29">
        <v>0</v>
      </c>
      <c r="BC44" s="29">
        <v>0</v>
      </c>
      <c r="BD44" s="29">
        <v>0</v>
      </c>
      <c r="BE44" s="29">
        <v>18.79</v>
      </c>
      <c r="BF44" s="29">
        <v>0</v>
      </c>
      <c r="BG44" s="29">
        <v>0</v>
      </c>
      <c r="BH44" s="29">
        <v>0</v>
      </c>
      <c r="BI44" s="29">
        <v>10.119999999999999</v>
      </c>
      <c r="BJ44" s="29">
        <v>0</v>
      </c>
      <c r="BK44" s="29">
        <v>6</v>
      </c>
      <c r="BL44" s="29">
        <v>0</v>
      </c>
      <c r="BM44" s="29">
        <v>0</v>
      </c>
      <c r="BN44" s="29">
        <v>0</v>
      </c>
      <c r="BO44" s="29">
        <v>1</v>
      </c>
      <c r="BP44" s="29">
        <v>0</v>
      </c>
      <c r="BQ44" s="29">
        <v>0</v>
      </c>
      <c r="BR44" s="29">
        <v>0</v>
      </c>
      <c r="BS44" s="29">
        <v>6</v>
      </c>
    </row>
    <row r="45" spans="1:71" s="16" customFormat="1" x14ac:dyDescent="0.25">
      <c r="A45" s="23" t="s">
        <v>16</v>
      </c>
      <c r="B45" s="23">
        <f t="shared" si="6"/>
        <v>11.62</v>
      </c>
      <c r="C45" s="23">
        <f t="shared" si="7"/>
        <v>11.62</v>
      </c>
      <c r="D45" s="23">
        <f t="shared" si="8"/>
        <v>3.4859999999999998</v>
      </c>
      <c r="E45" s="23">
        <f t="shared" si="5"/>
        <v>217.24751999999998</v>
      </c>
      <c r="F45" s="37">
        <v>0</v>
      </c>
      <c r="H45" s="29" t="s">
        <v>16</v>
      </c>
      <c r="I45" s="29">
        <v>0</v>
      </c>
      <c r="J45" s="29">
        <v>0</v>
      </c>
      <c r="K45" s="29">
        <v>0</v>
      </c>
      <c r="L45" s="29">
        <v>0</v>
      </c>
      <c r="M45" s="29">
        <v>0</v>
      </c>
      <c r="N45" s="29">
        <v>0</v>
      </c>
      <c r="O45" s="29">
        <v>0</v>
      </c>
      <c r="P45" s="29">
        <v>0</v>
      </c>
      <c r="Q45" s="29">
        <v>11.62</v>
      </c>
      <c r="R45" s="29">
        <v>0</v>
      </c>
      <c r="S45" s="29">
        <v>0</v>
      </c>
      <c r="T45" s="29">
        <v>0</v>
      </c>
      <c r="U45" s="29">
        <v>0</v>
      </c>
      <c r="V45" s="29">
        <v>0</v>
      </c>
      <c r="W45" s="29">
        <v>0</v>
      </c>
      <c r="X45" s="29">
        <v>0</v>
      </c>
      <c r="Y45" s="29">
        <v>0</v>
      </c>
      <c r="Z45" s="29">
        <v>0</v>
      </c>
      <c r="AA45" s="29">
        <v>11.62</v>
      </c>
      <c r="AB45" s="29">
        <v>0</v>
      </c>
      <c r="AC45" s="29">
        <v>0</v>
      </c>
      <c r="AD45" s="29">
        <v>0</v>
      </c>
      <c r="AE45" s="29">
        <v>0</v>
      </c>
      <c r="AF45" s="29">
        <v>0</v>
      </c>
      <c r="AG45" s="29">
        <v>0</v>
      </c>
      <c r="AH45" s="29">
        <v>0</v>
      </c>
      <c r="AI45" s="29">
        <v>0</v>
      </c>
      <c r="AJ45" s="29">
        <v>0</v>
      </c>
      <c r="AK45" s="29">
        <v>1</v>
      </c>
      <c r="AL45" s="29">
        <v>0</v>
      </c>
      <c r="AM45" s="17"/>
      <c r="AN45" s="17"/>
      <c r="AO45" s="29" t="s">
        <v>16</v>
      </c>
      <c r="AP45" s="29">
        <v>0</v>
      </c>
      <c r="AQ45" s="29">
        <v>175.2</v>
      </c>
      <c r="AR45" s="29">
        <v>0</v>
      </c>
      <c r="AS45" s="29">
        <v>0</v>
      </c>
      <c r="AT45" s="29">
        <v>0</v>
      </c>
      <c r="AU45" s="29">
        <v>27.53</v>
      </c>
      <c r="AV45" s="29">
        <v>0</v>
      </c>
      <c r="AW45" s="29">
        <v>0</v>
      </c>
      <c r="AX45" s="29">
        <v>0</v>
      </c>
      <c r="AY45" s="29">
        <v>63.16</v>
      </c>
      <c r="AZ45" s="29">
        <v>0</v>
      </c>
      <c r="BA45" s="29">
        <v>41.09</v>
      </c>
      <c r="BB45" s="29">
        <v>0</v>
      </c>
      <c r="BC45" s="29">
        <v>0</v>
      </c>
      <c r="BD45" s="29">
        <v>0</v>
      </c>
      <c r="BE45" s="29">
        <v>27.53</v>
      </c>
      <c r="BF45" s="29">
        <v>0</v>
      </c>
      <c r="BG45" s="29">
        <v>0</v>
      </c>
      <c r="BH45" s="29">
        <v>0</v>
      </c>
      <c r="BI45" s="29">
        <v>10.119999999999999</v>
      </c>
      <c r="BJ45" s="29">
        <v>0</v>
      </c>
      <c r="BK45" s="29">
        <v>6</v>
      </c>
      <c r="BL45" s="29">
        <v>0</v>
      </c>
      <c r="BM45" s="29">
        <v>0</v>
      </c>
      <c r="BN45" s="29">
        <v>0</v>
      </c>
      <c r="BO45" s="29">
        <v>1</v>
      </c>
      <c r="BP45" s="29">
        <v>0</v>
      </c>
      <c r="BQ45" s="29">
        <v>0</v>
      </c>
      <c r="BR45" s="29">
        <v>0</v>
      </c>
      <c r="BS45" s="29">
        <v>7</v>
      </c>
    </row>
    <row r="46" spans="1:71" s="16" customFormat="1" x14ac:dyDescent="0.25">
      <c r="A46" s="23" t="s">
        <v>24</v>
      </c>
      <c r="B46" s="23">
        <f t="shared" si="6"/>
        <v>12.84</v>
      </c>
      <c r="C46" s="23">
        <f t="shared" si="7"/>
        <v>12.84</v>
      </c>
      <c r="D46" s="23">
        <f t="shared" si="8"/>
        <v>3.8519999999999999</v>
      </c>
      <c r="E46" s="23">
        <f t="shared" si="5"/>
        <v>240.05663999999999</v>
      </c>
      <c r="F46" s="37">
        <v>0</v>
      </c>
      <c r="H46" s="29" t="s">
        <v>24</v>
      </c>
      <c r="I46" s="29">
        <v>0</v>
      </c>
      <c r="J46" s="29">
        <v>0</v>
      </c>
      <c r="K46" s="29">
        <v>0</v>
      </c>
      <c r="L46" s="29">
        <v>0</v>
      </c>
      <c r="M46" s="29">
        <v>0</v>
      </c>
      <c r="N46" s="29">
        <v>0</v>
      </c>
      <c r="O46" s="29">
        <v>0</v>
      </c>
      <c r="P46" s="29">
        <v>0</v>
      </c>
      <c r="Q46" s="29">
        <v>12.84</v>
      </c>
      <c r="R46" s="29">
        <v>0</v>
      </c>
      <c r="S46" s="29">
        <v>0</v>
      </c>
      <c r="T46" s="29">
        <v>0</v>
      </c>
      <c r="U46" s="29">
        <v>0</v>
      </c>
      <c r="V46" s="29">
        <v>0</v>
      </c>
      <c r="W46" s="29">
        <v>0</v>
      </c>
      <c r="X46" s="29">
        <v>0</v>
      </c>
      <c r="Y46" s="29">
        <v>0</v>
      </c>
      <c r="Z46" s="29">
        <v>0</v>
      </c>
      <c r="AA46" s="29">
        <v>12.84</v>
      </c>
      <c r="AB46" s="29">
        <v>0</v>
      </c>
      <c r="AC46" s="29">
        <v>0</v>
      </c>
      <c r="AD46" s="29">
        <v>0</v>
      </c>
      <c r="AE46" s="29">
        <v>0</v>
      </c>
      <c r="AF46" s="29">
        <v>0</v>
      </c>
      <c r="AG46" s="29">
        <v>0</v>
      </c>
      <c r="AH46" s="29">
        <v>0</v>
      </c>
      <c r="AI46" s="29">
        <v>0</v>
      </c>
      <c r="AJ46" s="29">
        <v>0</v>
      </c>
      <c r="AK46" s="29">
        <v>1</v>
      </c>
      <c r="AL46" s="29">
        <v>0</v>
      </c>
      <c r="AM46" s="17"/>
      <c r="AN46" s="17"/>
      <c r="AO46" s="29" t="s">
        <v>24</v>
      </c>
      <c r="AP46" s="29">
        <v>0</v>
      </c>
      <c r="AQ46" s="29">
        <v>230.89</v>
      </c>
      <c r="AR46" s="29">
        <v>0</v>
      </c>
      <c r="AS46" s="29">
        <v>0</v>
      </c>
      <c r="AT46" s="29">
        <v>0</v>
      </c>
      <c r="AU46" s="29">
        <v>35.04</v>
      </c>
      <c r="AV46" s="29">
        <v>0</v>
      </c>
      <c r="AW46" s="29">
        <v>0</v>
      </c>
      <c r="AX46" s="29">
        <v>0</v>
      </c>
      <c r="AY46" s="29">
        <v>68.47</v>
      </c>
      <c r="AZ46" s="29">
        <v>0</v>
      </c>
      <c r="BA46" s="29">
        <v>47.24</v>
      </c>
      <c r="BB46" s="29">
        <v>0</v>
      </c>
      <c r="BC46" s="29">
        <v>0</v>
      </c>
      <c r="BD46" s="29">
        <v>0</v>
      </c>
      <c r="BE46" s="29">
        <v>35.04</v>
      </c>
      <c r="BF46" s="29">
        <v>0</v>
      </c>
      <c r="BG46" s="29">
        <v>0</v>
      </c>
      <c r="BH46" s="29">
        <v>0</v>
      </c>
      <c r="BI46" s="29">
        <v>10.119999999999999</v>
      </c>
      <c r="BJ46" s="29">
        <v>0</v>
      </c>
      <c r="BK46" s="29">
        <v>7</v>
      </c>
      <c r="BL46" s="29">
        <v>0</v>
      </c>
      <c r="BM46" s="29">
        <v>0</v>
      </c>
      <c r="BN46" s="29">
        <v>0</v>
      </c>
      <c r="BO46" s="29">
        <v>1</v>
      </c>
      <c r="BP46" s="29">
        <v>0</v>
      </c>
      <c r="BQ46" s="29">
        <v>0</v>
      </c>
      <c r="BR46" s="29">
        <v>0</v>
      </c>
      <c r="BS46" s="29">
        <v>7</v>
      </c>
    </row>
    <row r="47" spans="1:71" s="16" customFormat="1" x14ac:dyDescent="0.25">
      <c r="A47" s="23" t="s">
        <v>53</v>
      </c>
      <c r="B47" s="23">
        <f t="shared" si="6"/>
        <v>14.67</v>
      </c>
      <c r="C47" s="23">
        <f t="shared" si="7"/>
        <v>14.67</v>
      </c>
      <c r="D47" s="23">
        <f t="shared" si="8"/>
        <v>4.4009999999999998</v>
      </c>
      <c r="E47" s="23">
        <f t="shared" si="5"/>
        <v>274.27031999999997</v>
      </c>
      <c r="F47" s="37">
        <v>4.26</v>
      </c>
      <c r="H47" s="29" t="s">
        <v>53</v>
      </c>
      <c r="I47" s="29">
        <v>0</v>
      </c>
      <c r="J47" s="29">
        <v>0</v>
      </c>
      <c r="K47" s="29">
        <v>0</v>
      </c>
      <c r="L47" s="29">
        <v>0</v>
      </c>
      <c r="M47" s="29">
        <v>0</v>
      </c>
      <c r="N47" s="29">
        <v>0</v>
      </c>
      <c r="O47" s="29">
        <v>1.08</v>
      </c>
      <c r="P47" s="29">
        <v>0</v>
      </c>
      <c r="Q47" s="29">
        <v>13.59</v>
      </c>
      <c r="R47" s="29">
        <v>0</v>
      </c>
      <c r="S47" s="29">
        <v>0</v>
      </c>
      <c r="T47" s="29">
        <v>0</v>
      </c>
      <c r="U47" s="29">
        <v>0</v>
      </c>
      <c r="V47" s="29">
        <v>0</v>
      </c>
      <c r="W47" s="29">
        <v>0</v>
      </c>
      <c r="X47" s="29">
        <v>0</v>
      </c>
      <c r="Y47" s="29">
        <v>1.08</v>
      </c>
      <c r="Z47" s="29">
        <v>0</v>
      </c>
      <c r="AA47" s="29">
        <v>13.59</v>
      </c>
      <c r="AB47" s="29">
        <v>0</v>
      </c>
      <c r="AC47" s="29">
        <v>0</v>
      </c>
      <c r="AD47" s="29">
        <v>0</v>
      </c>
      <c r="AE47" s="29">
        <v>0</v>
      </c>
      <c r="AF47" s="29">
        <v>0</v>
      </c>
      <c r="AG47" s="29">
        <v>0</v>
      </c>
      <c r="AH47" s="29">
        <v>0</v>
      </c>
      <c r="AI47" s="29">
        <v>1</v>
      </c>
      <c r="AJ47" s="29">
        <v>0</v>
      </c>
      <c r="AK47" s="29">
        <v>1</v>
      </c>
      <c r="AL47" s="29">
        <v>0</v>
      </c>
      <c r="AM47" s="17"/>
      <c r="AN47" s="17"/>
      <c r="AO47" s="29" t="s">
        <v>53</v>
      </c>
      <c r="AP47" s="29">
        <v>0</v>
      </c>
      <c r="AQ47" s="29">
        <v>302.76</v>
      </c>
      <c r="AR47" s="29">
        <v>0</v>
      </c>
      <c r="AS47" s="29">
        <v>0</v>
      </c>
      <c r="AT47" s="29">
        <v>0</v>
      </c>
      <c r="AU47" s="29">
        <v>40.17</v>
      </c>
      <c r="AV47" s="29">
        <v>0</v>
      </c>
      <c r="AW47" s="29">
        <v>0</v>
      </c>
      <c r="AX47" s="29">
        <v>0</v>
      </c>
      <c r="AY47" s="29">
        <v>68.47</v>
      </c>
      <c r="AZ47" s="29">
        <v>0</v>
      </c>
      <c r="BA47" s="29">
        <v>55.59</v>
      </c>
      <c r="BB47" s="29">
        <v>0</v>
      </c>
      <c r="BC47" s="29">
        <v>0</v>
      </c>
      <c r="BD47" s="29">
        <v>0</v>
      </c>
      <c r="BE47" s="29">
        <v>40.17</v>
      </c>
      <c r="BF47" s="29">
        <v>0</v>
      </c>
      <c r="BG47" s="29">
        <v>0</v>
      </c>
      <c r="BH47" s="29">
        <v>0</v>
      </c>
      <c r="BI47" s="29">
        <v>10.119999999999999</v>
      </c>
      <c r="BJ47" s="29">
        <v>0</v>
      </c>
      <c r="BK47" s="29">
        <v>9</v>
      </c>
      <c r="BL47" s="29">
        <v>0</v>
      </c>
      <c r="BM47" s="29">
        <v>0</v>
      </c>
      <c r="BN47" s="29">
        <v>0</v>
      </c>
      <c r="BO47" s="29">
        <v>1</v>
      </c>
      <c r="BP47" s="29">
        <v>0</v>
      </c>
      <c r="BQ47" s="29">
        <v>0</v>
      </c>
      <c r="BR47" s="29">
        <v>0</v>
      </c>
      <c r="BS47" s="29">
        <v>7</v>
      </c>
    </row>
    <row r="48" spans="1:71" s="16" customFormat="1" x14ac:dyDescent="0.25">
      <c r="A48" s="23" t="s">
        <v>54</v>
      </c>
      <c r="B48" s="23">
        <f t="shared" si="6"/>
        <v>16.53</v>
      </c>
      <c r="C48" s="23">
        <f t="shared" si="7"/>
        <v>16.53</v>
      </c>
      <c r="D48" s="23">
        <f t="shared" si="8"/>
        <v>4.9590000000000005</v>
      </c>
      <c r="E48" s="23">
        <f t="shared" si="5"/>
        <v>309.04488000000003</v>
      </c>
      <c r="F48" s="37">
        <v>12.51</v>
      </c>
      <c r="H48" s="29" t="s">
        <v>54</v>
      </c>
      <c r="I48" s="29">
        <v>0</v>
      </c>
      <c r="J48" s="29">
        <v>0</v>
      </c>
      <c r="K48" s="29">
        <v>0</v>
      </c>
      <c r="L48" s="29">
        <v>0</v>
      </c>
      <c r="M48" s="29">
        <v>0</v>
      </c>
      <c r="N48" s="29">
        <v>0</v>
      </c>
      <c r="O48" s="29">
        <v>2.8</v>
      </c>
      <c r="P48" s="29">
        <v>0</v>
      </c>
      <c r="Q48" s="29">
        <v>13.73</v>
      </c>
      <c r="R48" s="29">
        <v>0</v>
      </c>
      <c r="S48" s="29">
        <v>0</v>
      </c>
      <c r="T48" s="29">
        <v>0</v>
      </c>
      <c r="U48" s="29">
        <v>0</v>
      </c>
      <c r="V48" s="29">
        <v>0</v>
      </c>
      <c r="W48" s="29">
        <v>0</v>
      </c>
      <c r="X48" s="29">
        <v>0</v>
      </c>
      <c r="Y48" s="29">
        <v>2.8</v>
      </c>
      <c r="Z48" s="29">
        <v>0</v>
      </c>
      <c r="AA48" s="29">
        <v>13.73</v>
      </c>
      <c r="AB48" s="29">
        <v>0</v>
      </c>
      <c r="AC48" s="29">
        <v>0</v>
      </c>
      <c r="AD48" s="29">
        <v>0</v>
      </c>
      <c r="AE48" s="29">
        <v>0</v>
      </c>
      <c r="AF48" s="29">
        <v>0</v>
      </c>
      <c r="AG48" s="29">
        <v>0</v>
      </c>
      <c r="AH48" s="29">
        <v>0</v>
      </c>
      <c r="AI48" s="29">
        <v>1</v>
      </c>
      <c r="AJ48" s="29">
        <v>0</v>
      </c>
      <c r="AK48" s="29">
        <v>1</v>
      </c>
      <c r="AL48" s="29">
        <v>0</v>
      </c>
      <c r="AM48" s="17"/>
      <c r="AN48" s="17"/>
      <c r="AO48" s="29" t="s">
        <v>54</v>
      </c>
      <c r="AP48" s="29">
        <v>0</v>
      </c>
      <c r="AQ48" s="29">
        <v>349.91</v>
      </c>
      <c r="AR48" s="29">
        <v>0</v>
      </c>
      <c r="AS48" s="29">
        <v>0</v>
      </c>
      <c r="AT48" s="29">
        <v>0</v>
      </c>
      <c r="AU48" s="29">
        <v>49.61</v>
      </c>
      <c r="AV48" s="29">
        <v>0</v>
      </c>
      <c r="AW48" s="29">
        <v>0</v>
      </c>
      <c r="AX48" s="29">
        <v>0</v>
      </c>
      <c r="AY48" s="29">
        <v>81.91</v>
      </c>
      <c r="AZ48" s="29">
        <v>0</v>
      </c>
      <c r="BA48" s="29">
        <v>64.89</v>
      </c>
      <c r="BB48" s="29">
        <v>0</v>
      </c>
      <c r="BC48" s="29">
        <v>0</v>
      </c>
      <c r="BD48" s="29">
        <v>0</v>
      </c>
      <c r="BE48" s="29">
        <v>46.95</v>
      </c>
      <c r="BF48" s="29">
        <v>0</v>
      </c>
      <c r="BG48" s="29">
        <v>0</v>
      </c>
      <c r="BH48" s="29">
        <v>0</v>
      </c>
      <c r="BI48" s="29">
        <v>10.119999999999999</v>
      </c>
      <c r="BJ48" s="29">
        <v>0</v>
      </c>
      <c r="BK48" s="29">
        <v>7</v>
      </c>
      <c r="BL48" s="29">
        <v>0</v>
      </c>
      <c r="BM48" s="29">
        <v>0</v>
      </c>
      <c r="BN48" s="29">
        <v>0</v>
      </c>
      <c r="BO48" s="29">
        <v>2</v>
      </c>
      <c r="BP48" s="29">
        <v>0</v>
      </c>
      <c r="BQ48" s="29">
        <v>0</v>
      </c>
      <c r="BR48" s="29">
        <v>0</v>
      </c>
      <c r="BS48" s="29">
        <v>9</v>
      </c>
    </row>
    <row r="49" spans="1:71" s="16" customFormat="1" x14ac:dyDescent="0.25">
      <c r="A49" s="23" t="s">
        <v>55</v>
      </c>
      <c r="B49" s="23">
        <f t="shared" si="6"/>
        <v>18.419999999999998</v>
      </c>
      <c r="C49" s="23">
        <f t="shared" si="7"/>
        <v>18.419999999999998</v>
      </c>
      <c r="D49" s="23">
        <f t="shared" si="8"/>
        <v>5.5259999999999989</v>
      </c>
      <c r="E49" s="23">
        <f t="shared" si="5"/>
        <v>344.38031999999993</v>
      </c>
      <c r="F49" s="37">
        <v>36.86</v>
      </c>
      <c r="H49" s="29" t="s">
        <v>55</v>
      </c>
      <c r="I49" s="29">
        <v>0</v>
      </c>
      <c r="J49" s="29">
        <v>0</v>
      </c>
      <c r="K49" s="29">
        <v>0</v>
      </c>
      <c r="L49" s="29">
        <v>0</v>
      </c>
      <c r="M49" s="29">
        <v>0</v>
      </c>
      <c r="N49" s="29">
        <v>0</v>
      </c>
      <c r="O49" s="29">
        <v>4.5599999999999996</v>
      </c>
      <c r="P49" s="29">
        <v>0</v>
      </c>
      <c r="Q49" s="29">
        <v>13.86</v>
      </c>
      <c r="R49" s="29">
        <v>0</v>
      </c>
      <c r="S49" s="29">
        <v>0</v>
      </c>
      <c r="T49" s="29">
        <v>0</v>
      </c>
      <c r="U49" s="29">
        <v>0</v>
      </c>
      <c r="V49" s="29">
        <v>0</v>
      </c>
      <c r="W49" s="29">
        <v>0</v>
      </c>
      <c r="X49" s="29">
        <v>0</v>
      </c>
      <c r="Y49" s="29">
        <v>4.5599999999999996</v>
      </c>
      <c r="Z49" s="29">
        <v>0</v>
      </c>
      <c r="AA49" s="29">
        <v>13.86</v>
      </c>
      <c r="AB49" s="29">
        <v>0</v>
      </c>
      <c r="AC49" s="29">
        <v>0</v>
      </c>
      <c r="AD49" s="29">
        <v>0</v>
      </c>
      <c r="AE49" s="29">
        <v>0</v>
      </c>
      <c r="AF49" s="29">
        <v>0</v>
      </c>
      <c r="AG49" s="29">
        <v>0</v>
      </c>
      <c r="AH49" s="29">
        <v>0</v>
      </c>
      <c r="AI49" s="29">
        <v>1</v>
      </c>
      <c r="AJ49" s="29">
        <v>0</v>
      </c>
      <c r="AK49" s="29">
        <v>1</v>
      </c>
      <c r="AL49" s="29">
        <v>0</v>
      </c>
      <c r="AM49" s="17"/>
      <c r="AN49" s="17"/>
      <c r="AO49" s="29" t="s">
        <v>55</v>
      </c>
      <c r="AP49" s="29">
        <v>0</v>
      </c>
      <c r="AQ49" s="29">
        <v>403.65</v>
      </c>
      <c r="AR49" s="29">
        <v>0</v>
      </c>
      <c r="AS49" s="29">
        <v>0</v>
      </c>
      <c r="AT49" s="29">
        <v>0</v>
      </c>
      <c r="AU49" s="29">
        <v>55.78</v>
      </c>
      <c r="AV49" s="29">
        <v>0</v>
      </c>
      <c r="AW49" s="29">
        <v>0</v>
      </c>
      <c r="AX49" s="29">
        <v>0</v>
      </c>
      <c r="AY49" s="29">
        <v>90.49</v>
      </c>
      <c r="AZ49" s="29">
        <v>0</v>
      </c>
      <c r="BA49" s="29">
        <v>72.16</v>
      </c>
      <c r="BB49" s="29">
        <v>0</v>
      </c>
      <c r="BC49" s="29">
        <v>0</v>
      </c>
      <c r="BD49" s="29">
        <v>0</v>
      </c>
      <c r="BE49" s="29">
        <v>49.91</v>
      </c>
      <c r="BF49" s="29">
        <v>0</v>
      </c>
      <c r="BG49" s="29">
        <v>0</v>
      </c>
      <c r="BH49" s="29">
        <v>0</v>
      </c>
      <c r="BI49" s="29">
        <v>10.119999999999999</v>
      </c>
      <c r="BJ49" s="29">
        <v>0</v>
      </c>
      <c r="BK49" s="29">
        <v>10</v>
      </c>
      <c r="BL49" s="29">
        <v>0</v>
      </c>
      <c r="BM49" s="29">
        <v>0</v>
      </c>
      <c r="BN49" s="29">
        <v>0</v>
      </c>
      <c r="BO49" s="29">
        <v>2</v>
      </c>
      <c r="BP49" s="29">
        <v>0</v>
      </c>
      <c r="BQ49" s="29">
        <v>0</v>
      </c>
      <c r="BR49" s="29">
        <v>0</v>
      </c>
      <c r="BS49" s="29">
        <v>10</v>
      </c>
    </row>
    <row r="50" spans="1:71" s="16" customFormat="1" x14ac:dyDescent="0.25">
      <c r="A50" s="23" t="s">
        <v>56</v>
      </c>
      <c r="B50" s="23">
        <f t="shared" si="6"/>
        <v>20.34</v>
      </c>
      <c r="C50" s="23">
        <f t="shared" si="7"/>
        <v>20.34</v>
      </c>
      <c r="D50" s="23">
        <f t="shared" si="8"/>
        <v>10.54</v>
      </c>
      <c r="E50" s="23">
        <f t="shared" si="5"/>
        <v>656.8528</v>
      </c>
      <c r="F50" s="37">
        <v>69.260000000000005</v>
      </c>
      <c r="H50" s="29" t="s">
        <v>56</v>
      </c>
      <c r="I50" s="29">
        <v>0</v>
      </c>
      <c r="J50" s="29">
        <v>0</v>
      </c>
      <c r="K50" s="29">
        <v>0</v>
      </c>
      <c r="L50" s="29">
        <v>0</v>
      </c>
      <c r="M50" s="29">
        <v>0</v>
      </c>
      <c r="N50" s="29">
        <v>0</v>
      </c>
      <c r="O50" s="29">
        <v>6.34</v>
      </c>
      <c r="P50" s="29">
        <v>0</v>
      </c>
      <c r="Q50" s="29">
        <v>14</v>
      </c>
      <c r="R50" s="29">
        <v>0</v>
      </c>
      <c r="S50" s="29">
        <v>0</v>
      </c>
      <c r="T50" s="29">
        <v>0</v>
      </c>
      <c r="U50" s="29">
        <v>0</v>
      </c>
      <c r="V50" s="29">
        <v>0</v>
      </c>
      <c r="W50" s="29">
        <v>0</v>
      </c>
      <c r="X50" s="29">
        <v>0</v>
      </c>
      <c r="Y50" s="29">
        <v>6.34</v>
      </c>
      <c r="Z50" s="29">
        <v>0</v>
      </c>
      <c r="AA50" s="29">
        <v>14</v>
      </c>
      <c r="AB50" s="29">
        <v>0</v>
      </c>
      <c r="AC50" s="29">
        <v>0</v>
      </c>
      <c r="AD50" s="29">
        <v>0</v>
      </c>
      <c r="AE50" s="29">
        <v>0</v>
      </c>
      <c r="AF50" s="29">
        <v>0</v>
      </c>
      <c r="AG50" s="29">
        <v>0</v>
      </c>
      <c r="AH50" s="29">
        <v>0</v>
      </c>
      <c r="AI50" s="29">
        <v>1</v>
      </c>
      <c r="AJ50" s="29">
        <v>0</v>
      </c>
      <c r="AK50" s="29">
        <v>1</v>
      </c>
      <c r="AL50" s="29">
        <v>0</v>
      </c>
      <c r="AM50" s="17"/>
      <c r="AN50" s="17"/>
      <c r="AO50" s="29" t="s">
        <v>56</v>
      </c>
      <c r="AP50" s="29">
        <v>0</v>
      </c>
      <c r="AQ50" s="29">
        <v>492.69</v>
      </c>
      <c r="AR50" s="29">
        <v>0</v>
      </c>
      <c r="AS50" s="29">
        <v>0</v>
      </c>
      <c r="AT50" s="29">
        <v>0</v>
      </c>
      <c r="AU50" s="29">
        <v>67.48</v>
      </c>
      <c r="AV50" s="29">
        <v>0</v>
      </c>
      <c r="AW50" s="29">
        <v>0</v>
      </c>
      <c r="AX50" s="29">
        <v>0</v>
      </c>
      <c r="AY50" s="29">
        <v>104.93</v>
      </c>
      <c r="AZ50" s="29">
        <v>0</v>
      </c>
      <c r="BA50" s="29">
        <v>80.62</v>
      </c>
      <c r="BB50" s="29">
        <v>0</v>
      </c>
      <c r="BC50" s="29">
        <v>0</v>
      </c>
      <c r="BD50" s="29">
        <v>0</v>
      </c>
      <c r="BE50" s="29">
        <v>57.53</v>
      </c>
      <c r="BF50" s="29">
        <v>0</v>
      </c>
      <c r="BG50" s="29">
        <v>0</v>
      </c>
      <c r="BH50" s="29">
        <v>0</v>
      </c>
      <c r="BI50" s="29">
        <v>10.119999999999999</v>
      </c>
      <c r="BJ50" s="29">
        <v>0</v>
      </c>
      <c r="BK50" s="29">
        <v>11</v>
      </c>
      <c r="BL50" s="29">
        <v>0</v>
      </c>
      <c r="BM50" s="29">
        <v>0</v>
      </c>
      <c r="BN50" s="29">
        <v>0</v>
      </c>
      <c r="BO50" s="29">
        <v>2</v>
      </c>
      <c r="BP50" s="29">
        <v>0</v>
      </c>
      <c r="BQ50" s="29">
        <v>0</v>
      </c>
      <c r="BR50" s="29">
        <v>0</v>
      </c>
      <c r="BS50" s="29">
        <v>12</v>
      </c>
    </row>
    <row r="51" spans="1:71" s="16" customFormat="1" x14ac:dyDescent="0.25">
      <c r="A51" s="30"/>
      <c r="B51" s="30"/>
      <c r="C51" s="30"/>
      <c r="D51" s="30"/>
      <c r="E51" s="30"/>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7"/>
      <c r="BK51" s="17"/>
      <c r="BL51" s="17"/>
      <c r="BM51" s="17"/>
      <c r="BN51" s="17"/>
      <c r="BO51" s="17"/>
      <c r="BP51" s="17"/>
      <c r="BQ51" s="17"/>
      <c r="BR51" s="17"/>
      <c r="BS51" s="17"/>
    </row>
    <row r="52" spans="1:71" s="16" customFormat="1" x14ac:dyDescent="0.25">
      <c r="H52" s="37" t="s">
        <v>71</v>
      </c>
      <c r="I52" s="37"/>
      <c r="J52" s="37"/>
      <c r="K52" s="37"/>
      <c r="L52" s="37"/>
      <c r="M52" s="37"/>
      <c r="N52" s="37"/>
      <c r="O52" s="37"/>
      <c r="P52" s="37"/>
      <c r="Q52" s="37"/>
      <c r="R52" s="37"/>
      <c r="S52" s="37"/>
      <c r="T52" s="37"/>
      <c r="U52" s="37"/>
      <c r="V52" s="37"/>
      <c r="W52" s="37"/>
      <c r="X52" s="37"/>
      <c r="Y52" s="37"/>
      <c r="Z52" s="37"/>
      <c r="AA52" s="37"/>
      <c r="AB52" s="37"/>
      <c r="AC52" s="37"/>
      <c r="AD52" s="37"/>
      <c r="AE52" s="37"/>
      <c r="AF52" s="37"/>
      <c r="AG52" s="37"/>
      <c r="AH52" s="37"/>
      <c r="AI52" s="37"/>
      <c r="AJ52" s="37"/>
      <c r="AK52" s="37"/>
      <c r="AL52" s="37"/>
      <c r="AM52" s="17"/>
      <c r="AN52" s="17"/>
      <c r="AO52" s="37" t="s">
        <v>68</v>
      </c>
      <c r="AP52" s="37"/>
      <c r="AQ52" s="37"/>
      <c r="AR52" s="37"/>
      <c r="AS52" s="37"/>
      <c r="AT52" s="37"/>
      <c r="AU52" s="37"/>
      <c r="AV52" s="37"/>
      <c r="AW52" s="37"/>
      <c r="AX52" s="37"/>
      <c r="AY52" s="37"/>
      <c r="AZ52" s="37"/>
      <c r="BA52" s="37"/>
      <c r="BB52" s="37"/>
      <c r="BC52" s="37"/>
      <c r="BD52" s="37"/>
      <c r="BE52" s="37"/>
      <c r="BF52" s="37"/>
      <c r="BG52" s="37"/>
      <c r="BH52" s="37"/>
      <c r="BI52" s="37"/>
    </row>
    <row r="53" spans="1:71" s="16" customFormat="1" ht="15.75" x14ac:dyDescent="0.25">
      <c r="A53" s="260" t="s">
        <v>8</v>
      </c>
      <c r="B53" s="260"/>
      <c r="C53" s="260"/>
      <c r="D53" s="260"/>
      <c r="E53" s="260"/>
      <c r="H53" s="29"/>
      <c r="I53" s="29" t="s">
        <v>40</v>
      </c>
      <c r="J53" s="29" t="s">
        <v>40</v>
      </c>
      <c r="K53" s="29" t="s">
        <v>40</v>
      </c>
      <c r="L53" s="29" t="s">
        <v>40</v>
      </c>
      <c r="M53" s="29" t="s">
        <v>40</v>
      </c>
      <c r="N53" s="29" t="s">
        <v>40</v>
      </c>
      <c r="O53" s="29" t="s">
        <v>40</v>
      </c>
      <c r="P53" s="29" t="s">
        <v>40</v>
      </c>
      <c r="Q53" s="29" t="s">
        <v>40</v>
      </c>
      <c r="R53" s="29" t="s">
        <v>40</v>
      </c>
      <c r="S53" s="29" t="s">
        <v>41</v>
      </c>
      <c r="T53" s="29" t="s">
        <v>41</v>
      </c>
      <c r="U53" s="29" t="s">
        <v>41</v>
      </c>
      <c r="V53" s="29" t="s">
        <v>41</v>
      </c>
      <c r="W53" s="29" t="s">
        <v>41</v>
      </c>
      <c r="X53" s="29" t="s">
        <v>41</v>
      </c>
      <c r="Y53" s="29" t="s">
        <v>41</v>
      </c>
      <c r="Z53" s="29" t="s">
        <v>41</v>
      </c>
      <c r="AA53" s="29" t="s">
        <v>41</v>
      </c>
      <c r="AB53" s="29" t="s">
        <v>41</v>
      </c>
      <c r="AC53" s="29" t="s">
        <v>42</v>
      </c>
      <c r="AD53" s="29" t="s">
        <v>42</v>
      </c>
      <c r="AE53" s="29" t="s">
        <v>42</v>
      </c>
      <c r="AF53" s="29" t="s">
        <v>42</v>
      </c>
      <c r="AG53" s="29" t="s">
        <v>42</v>
      </c>
      <c r="AH53" s="29" t="s">
        <v>42</v>
      </c>
      <c r="AI53" s="29" t="s">
        <v>42</v>
      </c>
      <c r="AJ53" s="29" t="s">
        <v>42</v>
      </c>
      <c r="AK53" s="29" t="s">
        <v>42</v>
      </c>
      <c r="AL53" s="29" t="s">
        <v>42</v>
      </c>
      <c r="AM53" s="17"/>
      <c r="AN53" s="17"/>
      <c r="AO53" s="29"/>
      <c r="AP53" s="29" t="s">
        <v>40</v>
      </c>
      <c r="AQ53" s="29" t="s">
        <v>40</v>
      </c>
      <c r="AR53" s="29" t="s">
        <v>40</v>
      </c>
      <c r="AS53" s="29" t="s">
        <v>40</v>
      </c>
      <c r="AT53" s="29" t="s">
        <v>40</v>
      </c>
      <c r="AU53" s="29" t="s">
        <v>40</v>
      </c>
      <c r="AV53" s="29" t="s">
        <v>40</v>
      </c>
      <c r="AW53" s="29" t="s">
        <v>40</v>
      </c>
      <c r="AX53" s="29" t="s">
        <v>40</v>
      </c>
      <c r="AY53" s="29" t="s">
        <v>40</v>
      </c>
      <c r="AZ53" s="29" t="s">
        <v>41</v>
      </c>
      <c r="BA53" s="29" t="s">
        <v>41</v>
      </c>
      <c r="BB53" s="29" t="s">
        <v>41</v>
      </c>
      <c r="BC53" s="29" t="s">
        <v>41</v>
      </c>
      <c r="BD53" s="29" t="s">
        <v>41</v>
      </c>
      <c r="BE53" s="29" t="s">
        <v>41</v>
      </c>
      <c r="BF53" s="29" t="s">
        <v>41</v>
      </c>
      <c r="BG53" s="29" t="s">
        <v>41</v>
      </c>
      <c r="BH53" s="29" t="s">
        <v>41</v>
      </c>
      <c r="BI53" s="29" t="s">
        <v>41</v>
      </c>
      <c r="BJ53" s="29" t="s">
        <v>42</v>
      </c>
      <c r="BK53" s="29" t="s">
        <v>42</v>
      </c>
      <c r="BL53" s="29" t="s">
        <v>42</v>
      </c>
      <c r="BM53" s="29" t="s">
        <v>42</v>
      </c>
      <c r="BN53" s="29" t="s">
        <v>42</v>
      </c>
      <c r="BO53" s="29" t="s">
        <v>42</v>
      </c>
      <c r="BP53" s="29" t="s">
        <v>42</v>
      </c>
      <c r="BQ53" s="29" t="s">
        <v>42</v>
      </c>
      <c r="BR53" s="29" t="s">
        <v>42</v>
      </c>
      <c r="BS53" s="29" t="s">
        <v>42</v>
      </c>
    </row>
    <row r="54" spans="1:71" s="16" customFormat="1" ht="45.75" thickBot="1" x14ac:dyDescent="0.3">
      <c r="A54" s="21" t="s">
        <v>4</v>
      </c>
      <c r="B54" s="22" t="s">
        <v>17</v>
      </c>
      <c r="C54" s="22" t="s">
        <v>5</v>
      </c>
      <c r="D54" s="6" t="s">
        <v>0</v>
      </c>
      <c r="E54" s="22" t="s">
        <v>7</v>
      </c>
      <c r="H54" s="28" t="s">
        <v>4</v>
      </c>
      <c r="I54" s="28" t="s">
        <v>43</v>
      </c>
      <c r="J54" s="28" t="s">
        <v>44</v>
      </c>
      <c r="K54" s="28" t="s">
        <v>57</v>
      </c>
      <c r="L54" s="28" t="s">
        <v>50</v>
      </c>
      <c r="M54" s="28" t="s">
        <v>47</v>
      </c>
      <c r="N54" s="28" t="s">
        <v>48</v>
      </c>
      <c r="O54" s="28" t="s">
        <v>46</v>
      </c>
      <c r="P54" s="28" t="s">
        <v>51</v>
      </c>
      <c r="Q54" s="28" t="s">
        <v>49</v>
      </c>
      <c r="R54" s="28" t="s">
        <v>45</v>
      </c>
      <c r="S54" s="28" t="s">
        <v>43</v>
      </c>
      <c r="T54" s="28" t="s">
        <v>44</v>
      </c>
      <c r="U54" s="28" t="s">
        <v>57</v>
      </c>
      <c r="V54" s="28" t="s">
        <v>50</v>
      </c>
      <c r="W54" s="28" t="s">
        <v>47</v>
      </c>
      <c r="X54" s="28" t="s">
        <v>48</v>
      </c>
      <c r="Y54" s="28" t="s">
        <v>46</v>
      </c>
      <c r="Z54" s="28" t="s">
        <v>51</v>
      </c>
      <c r="AA54" s="28" t="s">
        <v>49</v>
      </c>
      <c r="AB54" s="28" t="s">
        <v>45</v>
      </c>
      <c r="AC54" s="28" t="s">
        <v>43</v>
      </c>
      <c r="AD54" s="28" t="s">
        <v>44</v>
      </c>
      <c r="AE54" s="28" t="s">
        <v>57</v>
      </c>
      <c r="AF54" s="28" t="s">
        <v>50</v>
      </c>
      <c r="AG54" s="28" t="s">
        <v>47</v>
      </c>
      <c r="AH54" s="28" t="s">
        <v>48</v>
      </c>
      <c r="AI54" s="28" t="s">
        <v>46</v>
      </c>
      <c r="AJ54" s="28" t="s">
        <v>51</v>
      </c>
      <c r="AK54" s="28" t="s">
        <v>49</v>
      </c>
      <c r="AL54" s="28" t="s">
        <v>45</v>
      </c>
      <c r="AM54" s="17"/>
      <c r="AN54" s="17"/>
      <c r="AO54" s="28" t="s">
        <v>4</v>
      </c>
      <c r="AP54" s="28" t="s">
        <v>43</v>
      </c>
      <c r="AQ54" s="28" t="s">
        <v>44</v>
      </c>
      <c r="AR54" s="28" t="s">
        <v>57</v>
      </c>
      <c r="AS54" s="28" t="s">
        <v>50</v>
      </c>
      <c r="AT54" s="28" t="s">
        <v>47</v>
      </c>
      <c r="AU54" s="28" t="s">
        <v>48</v>
      </c>
      <c r="AV54" s="28" t="s">
        <v>46</v>
      </c>
      <c r="AW54" s="28" t="s">
        <v>51</v>
      </c>
      <c r="AX54" s="28" t="s">
        <v>49</v>
      </c>
      <c r="AY54" s="28" t="s">
        <v>45</v>
      </c>
      <c r="AZ54" s="28" t="s">
        <v>43</v>
      </c>
      <c r="BA54" s="28" t="s">
        <v>44</v>
      </c>
      <c r="BB54" s="28" t="s">
        <v>57</v>
      </c>
      <c r="BC54" s="28" t="s">
        <v>50</v>
      </c>
      <c r="BD54" s="28" t="s">
        <v>47</v>
      </c>
      <c r="BE54" s="28" t="s">
        <v>48</v>
      </c>
      <c r="BF54" s="28" t="s">
        <v>46</v>
      </c>
      <c r="BG54" s="28" t="s">
        <v>51</v>
      </c>
      <c r="BH54" s="28" t="s">
        <v>49</v>
      </c>
      <c r="BI54" s="28" t="s">
        <v>45</v>
      </c>
      <c r="BJ54" s="28" t="s">
        <v>43</v>
      </c>
      <c r="BK54" s="28" t="s">
        <v>44</v>
      </c>
      <c r="BL54" s="28" t="s">
        <v>57</v>
      </c>
      <c r="BM54" s="28" t="s">
        <v>50</v>
      </c>
      <c r="BN54" s="28" t="s">
        <v>47</v>
      </c>
      <c r="BO54" s="28" t="s">
        <v>48</v>
      </c>
      <c r="BP54" s="28" t="s">
        <v>46</v>
      </c>
      <c r="BQ54" s="28" t="s">
        <v>51</v>
      </c>
      <c r="BR54" s="28" t="s">
        <v>49</v>
      </c>
      <c r="BS54" s="28" t="s">
        <v>45</v>
      </c>
    </row>
    <row r="55" spans="1:71" s="16" customFormat="1" x14ac:dyDescent="0.25">
      <c r="A55" s="23" t="s">
        <v>9</v>
      </c>
      <c r="B55" s="23">
        <f>IF($D$5="P",SUM(AZ37:BB37),SUM(AZ37:BI37))</f>
        <v>175.61999999999998</v>
      </c>
      <c r="C55" s="23">
        <f>IF($D$5="P",SUM(AP37:AR37),SUM(AP37:AY37))</f>
        <v>902.91999999999985</v>
      </c>
      <c r="D55" s="23">
        <f>IF($D$5="P",$B$8*SUM(AP37:AR37)+$B$9*SUM(AP55:AR55),$B$8*SUM(AP37:AY37)+$B$9*SUM(AP55:AY55))</f>
        <v>442.83799999999991</v>
      </c>
      <c r="E55" s="23">
        <f t="shared" ref="E55:E68" si="9">D55*$B$5</f>
        <v>27597.664159999993</v>
      </c>
      <c r="H55" s="27" t="s">
        <v>9</v>
      </c>
      <c r="I55" s="27">
        <f>'Stage 2_SMFL'!I55</f>
        <v>59.51</v>
      </c>
      <c r="J55" s="27">
        <f>'Stage 2_SMFL'!J55</f>
        <v>186.15</v>
      </c>
      <c r="K55" s="27">
        <f>'Stage 2_SMFL'!K55</f>
        <v>0</v>
      </c>
      <c r="L55" s="27">
        <f>'Stage 2_SMFL'!L55</f>
        <v>0</v>
      </c>
      <c r="M55" s="27">
        <f>'Stage 2_SMFL'!M55</f>
        <v>0</v>
      </c>
      <c r="N55" s="27">
        <f>'Stage 2_SMFL'!N55</f>
        <v>0</v>
      </c>
      <c r="O55" s="27">
        <f>'Stage 2_SMFL'!O55</f>
        <v>0</v>
      </c>
      <c r="P55" s="27">
        <f>'Stage 2_SMFL'!P55</f>
        <v>0</v>
      </c>
      <c r="Q55" s="27">
        <f>'Stage 2_SMFL'!Q55</f>
        <v>0</v>
      </c>
      <c r="R55" s="27">
        <f>'Stage 2_SMFL'!R55</f>
        <v>0</v>
      </c>
      <c r="S55" s="27">
        <f>'Stage 2_SMFL'!S55</f>
        <v>23.55</v>
      </c>
      <c r="T55" s="27">
        <f>'Stage 2_SMFL'!T55</f>
        <v>49.67</v>
      </c>
      <c r="U55" s="27">
        <f>'Stage 2_SMFL'!U55</f>
        <v>0</v>
      </c>
      <c r="V55" s="27">
        <f>'Stage 2_SMFL'!V55</f>
        <v>0</v>
      </c>
      <c r="W55" s="27">
        <f>'Stage 2_SMFL'!W55</f>
        <v>0</v>
      </c>
      <c r="X55" s="27">
        <f>'Stage 2_SMFL'!X55</f>
        <v>0</v>
      </c>
      <c r="Y55" s="27">
        <f>'Stage 2_SMFL'!Y55</f>
        <v>0</v>
      </c>
      <c r="Z55" s="27">
        <f>'Stage 2_SMFL'!Z55</f>
        <v>0</v>
      </c>
      <c r="AA55" s="27">
        <f>'Stage 2_SMFL'!AA55</f>
        <v>0</v>
      </c>
      <c r="AB55" s="27">
        <f>'Stage 2_SMFL'!AB55</f>
        <v>0</v>
      </c>
      <c r="AC55" s="27">
        <f>'Stage 2_SMFL'!AC55</f>
        <v>3</v>
      </c>
      <c r="AD55" s="27">
        <f>'Stage 2_SMFL'!AD55</f>
        <v>7</v>
      </c>
      <c r="AE55" s="27">
        <f>'Stage 2_SMFL'!AE55</f>
        <v>0</v>
      </c>
      <c r="AF55" s="27">
        <f>'Stage 2_SMFL'!AF55</f>
        <v>0</v>
      </c>
      <c r="AG55" s="27">
        <f>'Stage 2_SMFL'!AG55</f>
        <v>0</v>
      </c>
      <c r="AH55" s="27">
        <f>'Stage 2_SMFL'!AH55</f>
        <v>0</v>
      </c>
      <c r="AI55" s="27">
        <f>'Stage 2_SMFL'!AI55</f>
        <v>0</v>
      </c>
      <c r="AJ55" s="27">
        <f>'Stage 2_SMFL'!AJ55</f>
        <v>0</v>
      </c>
      <c r="AK55" s="27">
        <f>'Stage 2_SMFL'!AK55</f>
        <v>0</v>
      </c>
      <c r="AL55" s="27">
        <f>'Stage 2_SMFL'!AL55</f>
        <v>0</v>
      </c>
      <c r="AM55" s="17"/>
      <c r="AN55" s="17"/>
      <c r="AO55" s="27" t="s">
        <v>9</v>
      </c>
      <c r="AP55" s="27">
        <f>'Stage 2_SMFL'!AP55</f>
        <v>59.51</v>
      </c>
      <c r="AQ55" s="27">
        <f>'Stage 2_SMFL'!AQ55</f>
        <v>186.15</v>
      </c>
      <c r="AR55" s="27">
        <f>'Stage 2_SMFL'!AR55</f>
        <v>0</v>
      </c>
      <c r="AS55" s="27">
        <f>'Stage 2_SMFL'!AS55</f>
        <v>0</v>
      </c>
      <c r="AT55" s="27">
        <f>'Stage 2_SMFL'!AT55</f>
        <v>0</v>
      </c>
      <c r="AU55" s="27">
        <f>'Stage 2_SMFL'!AU55</f>
        <v>0</v>
      </c>
      <c r="AV55" s="27">
        <f>'Stage 2_SMFL'!AV55</f>
        <v>0</v>
      </c>
      <c r="AW55" s="27">
        <f>'Stage 2_SMFL'!AW55</f>
        <v>0</v>
      </c>
      <c r="AX55" s="27">
        <f>'Stage 2_SMFL'!AX55</f>
        <v>0</v>
      </c>
      <c r="AY55" s="27">
        <f>'Stage 2_SMFL'!AY55</f>
        <v>0</v>
      </c>
      <c r="AZ55" s="27">
        <f>'Stage 2_SMFL'!AZ55</f>
        <v>23.55</v>
      </c>
      <c r="BA55" s="27">
        <f>'Stage 2_SMFL'!BA55</f>
        <v>49.67</v>
      </c>
      <c r="BB55" s="27">
        <f>'Stage 2_SMFL'!BB55</f>
        <v>0</v>
      </c>
      <c r="BC55" s="27">
        <f>'Stage 2_SMFL'!BC55</f>
        <v>0</v>
      </c>
      <c r="BD55" s="27">
        <f>'Stage 2_SMFL'!BD55</f>
        <v>0</v>
      </c>
      <c r="BE55" s="27">
        <f>'Stage 2_SMFL'!BE55</f>
        <v>0</v>
      </c>
      <c r="BF55" s="27">
        <f>'Stage 2_SMFL'!BF55</f>
        <v>0</v>
      </c>
      <c r="BG55" s="27">
        <f>'Stage 2_SMFL'!BG55</f>
        <v>0</v>
      </c>
      <c r="BH55" s="27">
        <f>'Stage 2_SMFL'!BH55</f>
        <v>0</v>
      </c>
      <c r="BI55" s="27">
        <f>'Stage 2_SMFL'!BI55</f>
        <v>0</v>
      </c>
      <c r="BJ55" s="27">
        <f>'Stage 2_SMFL'!BJ55</f>
        <v>3</v>
      </c>
      <c r="BK55" s="27">
        <f>'Stage 2_SMFL'!BK55</f>
        <v>7</v>
      </c>
      <c r="BL55" s="27">
        <f>'Stage 2_SMFL'!BL55</f>
        <v>0</v>
      </c>
      <c r="BM55" s="27">
        <f>'Stage 2_SMFL'!BM55</f>
        <v>0</v>
      </c>
      <c r="BN55" s="27">
        <f>'Stage 2_SMFL'!BN55</f>
        <v>0</v>
      </c>
      <c r="BO55" s="27">
        <f>'Stage 2_SMFL'!BO55</f>
        <v>0</v>
      </c>
      <c r="BP55" s="27">
        <f>'Stage 2_SMFL'!BP55</f>
        <v>0</v>
      </c>
      <c r="BQ55" s="27">
        <f>'Stage 2_SMFL'!BQ55</f>
        <v>0</v>
      </c>
      <c r="BR55" s="27">
        <f>'Stage 2_SMFL'!BR55</f>
        <v>0</v>
      </c>
      <c r="BS55" s="27">
        <f>'Stage 2_SMFL'!BS55</f>
        <v>0</v>
      </c>
    </row>
    <row r="56" spans="1:71" s="16" customFormat="1" x14ac:dyDescent="0.25">
      <c r="A56" s="23" t="s">
        <v>10</v>
      </c>
      <c r="B56" s="23">
        <f t="shared" ref="B56:B68" si="10">IF($D$5="P",SUM(AZ38:BB38),SUM(AZ38:BI38))</f>
        <v>207.1</v>
      </c>
      <c r="C56" s="23">
        <f t="shared" ref="C56:C68" si="11">IF($D$5="P",SUM(AP38:AR38),SUM(AP38:AY38))</f>
        <v>985.37</v>
      </c>
      <c r="D56" s="23">
        <f t="shared" ref="D56:D68" si="12">IF($D$5="P",$B$8*SUM(AP38:AR38)+$B$9*SUM(AP56:AR56),$B$8*SUM(AP38:AY38)+$B$9*SUM(AP56:AY56))</f>
        <v>519.52700000000004</v>
      </c>
      <c r="E56" s="23">
        <f t="shared" si="9"/>
        <v>32376.922640000004</v>
      </c>
      <c r="H56" s="29" t="s">
        <v>10</v>
      </c>
      <c r="I56" s="27">
        <f>'Stage 2_SMFL'!I56</f>
        <v>287.73</v>
      </c>
      <c r="J56" s="27">
        <f>'Stage 2_SMFL'!J56</f>
        <v>32.15</v>
      </c>
      <c r="K56" s="27">
        <f>'Stage 2_SMFL'!K56</f>
        <v>0</v>
      </c>
      <c r="L56" s="27">
        <f>'Stage 2_SMFL'!L56</f>
        <v>0</v>
      </c>
      <c r="M56" s="27">
        <f>'Stage 2_SMFL'!M56</f>
        <v>0</v>
      </c>
      <c r="N56" s="27">
        <f>'Stage 2_SMFL'!N56</f>
        <v>0</v>
      </c>
      <c r="O56" s="27">
        <f>'Stage 2_SMFL'!O56</f>
        <v>0</v>
      </c>
      <c r="P56" s="27">
        <f>'Stage 2_SMFL'!P56</f>
        <v>0</v>
      </c>
      <c r="Q56" s="27">
        <f>'Stage 2_SMFL'!Q56</f>
        <v>0</v>
      </c>
      <c r="R56" s="27">
        <f>'Stage 2_SMFL'!R56</f>
        <v>0</v>
      </c>
      <c r="S56" s="27">
        <f>'Stage 2_SMFL'!S56</f>
        <v>77.98</v>
      </c>
      <c r="T56" s="27">
        <f>'Stage 2_SMFL'!T56</f>
        <v>21.11</v>
      </c>
      <c r="U56" s="27">
        <f>'Stage 2_SMFL'!U56</f>
        <v>0</v>
      </c>
      <c r="V56" s="27">
        <f>'Stage 2_SMFL'!V56</f>
        <v>0</v>
      </c>
      <c r="W56" s="27">
        <f>'Stage 2_SMFL'!W56</f>
        <v>0</v>
      </c>
      <c r="X56" s="27">
        <f>'Stage 2_SMFL'!X56</f>
        <v>0</v>
      </c>
      <c r="Y56" s="27">
        <f>'Stage 2_SMFL'!Y56</f>
        <v>0</v>
      </c>
      <c r="Z56" s="27">
        <f>'Stage 2_SMFL'!Z56</f>
        <v>0</v>
      </c>
      <c r="AA56" s="27">
        <f>'Stage 2_SMFL'!AA56</f>
        <v>0</v>
      </c>
      <c r="AB56" s="27">
        <f>'Stage 2_SMFL'!AB56</f>
        <v>0</v>
      </c>
      <c r="AC56" s="27">
        <f>'Stage 2_SMFL'!AC56</f>
        <v>5</v>
      </c>
      <c r="AD56" s="27">
        <f>'Stage 2_SMFL'!AD56</f>
        <v>3</v>
      </c>
      <c r="AE56" s="27">
        <f>'Stage 2_SMFL'!AE56</f>
        <v>0</v>
      </c>
      <c r="AF56" s="27">
        <f>'Stage 2_SMFL'!AF56</f>
        <v>0</v>
      </c>
      <c r="AG56" s="27">
        <f>'Stage 2_SMFL'!AG56</f>
        <v>0</v>
      </c>
      <c r="AH56" s="27">
        <f>'Stage 2_SMFL'!AH56</f>
        <v>0</v>
      </c>
      <c r="AI56" s="27">
        <f>'Stage 2_SMFL'!AI56</f>
        <v>0</v>
      </c>
      <c r="AJ56" s="27">
        <f>'Stage 2_SMFL'!AJ56</f>
        <v>0</v>
      </c>
      <c r="AK56" s="27">
        <f>'Stage 2_SMFL'!AK56</f>
        <v>0</v>
      </c>
      <c r="AL56" s="27">
        <f>'Stage 2_SMFL'!AL56</f>
        <v>0</v>
      </c>
      <c r="AM56" s="17"/>
      <c r="AN56" s="17"/>
      <c r="AO56" s="29" t="s">
        <v>10</v>
      </c>
      <c r="AP56" s="27">
        <f>'Stage 2_SMFL'!AP56</f>
        <v>287.73</v>
      </c>
      <c r="AQ56" s="27">
        <f>'Stage 2_SMFL'!AQ56</f>
        <v>32.15</v>
      </c>
      <c r="AR56" s="27">
        <f>'Stage 2_SMFL'!AR56</f>
        <v>0</v>
      </c>
      <c r="AS56" s="27">
        <f>'Stage 2_SMFL'!AS56</f>
        <v>0</v>
      </c>
      <c r="AT56" s="27">
        <f>'Stage 2_SMFL'!AT56</f>
        <v>0</v>
      </c>
      <c r="AU56" s="27">
        <f>'Stage 2_SMFL'!AU56</f>
        <v>0</v>
      </c>
      <c r="AV56" s="27">
        <f>'Stage 2_SMFL'!AV56</f>
        <v>0</v>
      </c>
      <c r="AW56" s="27">
        <f>'Stage 2_SMFL'!AW56</f>
        <v>0</v>
      </c>
      <c r="AX56" s="27">
        <f>'Stage 2_SMFL'!AX56</f>
        <v>0</v>
      </c>
      <c r="AY56" s="27">
        <f>'Stage 2_SMFL'!AY56</f>
        <v>0</v>
      </c>
      <c r="AZ56" s="27">
        <f>'Stage 2_SMFL'!AZ56</f>
        <v>77.98</v>
      </c>
      <c r="BA56" s="27">
        <f>'Stage 2_SMFL'!BA56</f>
        <v>21.11</v>
      </c>
      <c r="BB56" s="27">
        <f>'Stage 2_SMFL'!BB56</f>
        <v>0</v>
      </c>
      <c r="BC56" s="27">
        <f>'Stage 2_SMFL'!BC56</f>
        <v>0</v>
      </c>
      <c r="BD56" s="27">
        <f>'Stage 2_SMFL'!BD56</f>
        <v>0</v>
      </c>
      <c r="BE56" s="27">
        <f>'Stage 2_SMFL'!BE56</f>
        <v>0</v>
      </c>
      <c r="BF56" s="27">
        <f>'Stage 2_SMFL'!BF56</f>
        <v>0</v>
      </c>
      <c r="BG56" s="27">
        <f>'Stage 2_SMFL'!BG56</f>
        <v>0</v>
      </c>
      <c r="BH56" s="27">
        <f>'Stage 2_SMFL'!BH56</f>
        <v>0</v>
      </c>
      <c r="BI56" s="27">
        <f>'Stage 2_SMFL'!BI56</f>
        <v>0</v>
      </c>
      <c r="BJ56" s="27">
        <f>'Stage 2_SMFL'!BJ56</f>
        <v>5</v>
      </c>
      <c r="BK56" s="27">
        <f>'Stage 2_SMFL'!BK56</f>
        <v>3</v>
      </c>
      <c r="BL56" s="27">
        <f>'Stage 2_SMFL'!BL56</f>
        <v>0</v>
      </c>
      <c r="BM56" s="27">
        <f>'Stage 2_SMFL'!BM56</f>
        <v>0</v>
      </c>
      <c r="BN56" s="27">
        <f>'Stage 2_SMFL'!BN56</f>
        <v>0</v>
      </c>
      <c r="BO56" s="27">
        <f>'Stage 2_SMFL'!BO56</f>
        <v>0</v>
      </c>
      <c r="BP56" s="27">
        <f>'Stage 2_SMFL'!BP56</f>
        <v>0</v>
      </c>
      <c r="BQ56" s="27">
        <f>'Stage 2_SMFL'!BQ56</f>
        <v>0</v>
      </c>
      <c r="BR56" s="27">
        <f>'Stage 2_SMFL'!BR56</f>
        <v>0</v>
      </c>
      <c r="BS56" s="27">
        <f>'Stage 2_SMFL'!BS56</f>
        <v>0</v>
      </c>
    </row>
    <row r="57" spans="1:71" s="16" customFormat="1" x14ac:dyDescent="0.25">
      <c r="A57" s="23" t="s">
        <v>11</v>
      </c>
      <c r="B57" s="23">
        <f t="shared" si="10"/>
        <v>237.82</v>
      </c>
      <c r="C57" s="23">
        <f t="shared" si="11"/>
        <v>1149.9299999999998</v>
      </c>
      <c r="D57" s="23">
        <f t="shared" si="12"/>
        <v>620.31700000000001</v>
      </c>
      <c r="E57" s="23">
        <f t="shared" si="9"/>
        <v>38658.155440000002</v>
      </c>
      <c r="H57" s="29" t="s">
        <v>11</v>
      </c>
      <c r="I57" s="27">
        <f>'Stage 2_SMFL'!I57</f>
        <v>0</v>
      </c>
      <c r="J57" s="27">
        <f>'Stage 2_SMFL'!J57</f>
        <v>0</v>
      </c>
      <c r="K57" s="27">
        <f>'Stage 2_SMFL'!K57</f>
        <v>0</v>
      </c>
      <c r="L57" s="27">
        <f>'Stage 2_SMFL'!L57</f>
        <v>0</v>
      </c>
      <c r="M57" s="27">
        <f>'Stage 2_SMFL'!M57</f>
        <v>0</v>
      </c>
      <c r="N57" s="27">
        <f>'Stage 2_SMFL'!N57</f>
        <v>0</v>
      </c>
      <c r="O57" s="27">
        <f>'Stage 2_SMFL'!O57</f>
        <v>0</v>
      </c>
      <c r="P57" s="27">
        <f>'Stage 2_SMFL'!P57</f>
        <v>0</v>
      </c>
      <c r="Q57" s="27">
        <f>'Stage 2_SMFL'!Q57</f>
        <v>0</v>
      </c>
      <c r="R57" s="27">
        <f>'Stage 2_SMFL'!R57</f>
        <v>0</v>
      </c>
      <c r="S57" s="27">
        <f>'Stage 2_SMFL'!S57</f>
        <v>0</v>
      </c>
      <c r="T57" s="27">
        <f>'Stage 2_SMFL'!T57</f>
        <v>0</v>
      </c>
      <c r="U57" s="27">
        <f>'Stage 2_SMFL'!U57</f>
        <v>0</v>
      </c>
      <c r="V57" s="27">
        <f>'Stage 2_SMFL'!V57</f>
        <v>0</v>
      </c>
      <c r="W57" s="27">
        <f>'Stage 2_SMFL'!W57</f>
        <v>0</v>
      </c>
      <c r="X57" s="27">
        <f>'Stage 2_SMFL'!X57</f>
        <v>0</v>
      </c>
      <c r="Y57" s="27">
        <f>'Stage 2_SMFL'!Y57</f>
        <v>0</v>
      </c>
      <c r="Z57" s="27">
        <f>'Stage 2_SMFL'!Z57</f>
        <v>0</v>
      </c>
      <c r="AA57" s="27">
        <f>'Stage 2_SMFL'!AA57</f>
        <v>0</v>
      </c>
      <c r="AB57" s="27">
        <f>'Stage 2_SMFL'!AB57</f>
        <v>0</v>
      </c>
      <c r="AC57" s="27">
        <f>'Stage 2_SMFL'!AC57</f>
        <v>0</v>
      </c>
      <c r="AD57" s="27">
        <f>'Stage 2_SMFL'!AD57</f>
        <v>0</v>
      </c>
      <c r="AE57" s="27">
        <f>'Stage 2_SMFL'!AE57</f>
        <v>0</v>
      </c>
      <c r="AF57" s="27">
        <f>'Stage 2_SMFL'!AF57</f>
        <v>0</v>
      </c>
      <c r="AG57" s="27">
        <f>'Stage 2_SMFL'!AG57</f>
        <v>0</v>
      </c>
      <c r="AH57" s="27">
        <f>'Stage 2_SMFL'!AH57</f>
        <v>0</v>
      </c>
      <c r="AI57" s="27">
        <f>'Stage 2_SMFL'!AI57</f>
        <v>0</v>
      </c>
      <c r="AJ57" s="27">
        <f>'Stage 2_SMFL'!AJ57</f>
        <v>0</v>
      </c>
      <c r="AK57" s="27">
        <f>'Stage 2_SMFL'!AK57</f>
        <v>0</v>
      </c>
      <c r="AL57" s="27">
        <f>'Stage 2_SMFL'!AL57</f>
        <v>0</v>
      </c>
      <c r="AM57" s="17"/>
      <c r="AN57" s="17"/>
      <c r="AO57" s="29" t="s">
        <v>11</v>
      </c>
      <c r="AP57" s="27">
        <f>'Stage 2_SMFL'!AP57</f>
        <v>324.42</v>
      </c>
      <c r="AQ57" s="27">
        <f>'Stage 2_SMFL'!AQ57</f>
        <v>68.92</v>
      </c>
      <c r="AR57" s="27">
        <f>'Stage 2_SMFL'!AR57</f>
        <v>0</v>
      </c>
      <c r="AS57" s="27">
        <f>'Stage 2_SMFL'!AS57</f>
        <v>0</v>
      </c>
      <c r="AT57" s="27">
        <f>'Stage 2_SMFL'!AT57</f>
        <v>0</v>
      </c>
      <c r="AU57" s="27">
        <f>'Stage 2_SMFL'!AU57</f>
        <v>0</v>
      </c>
      <c r="AV57" s="27">
        <f>'Stage 2_SMFL'!AV57</f>
        <v>0</v>
      </c>
      <c r="AW57" s="27">
        <f>'Stage 2_SMFL'!AW57</f>
        <v>0</v>
      </c>
      <c r="AX57" s="27">
        <f>'Stage 2_SMFL'!AX57</f>
        <v>0</v>
      </c>
      <c r="AY57" s="27">
        <f>'Stage 2_SMFL'!AY57</f>
        <v>0</v>
      </c>
      <c r="AZ57" s="27">
        <f>'Stage 2_SMFL'!AZ57</f>
        <v>80.44</v>
      </c>
      <c r="BA57" s="27">
        <f>'Stage 2_SMFL'!BA57</f>
        <v>31</v>
      </c>
      <c r="BB57" s="27">
        <f>'Stage 2_SMFL'!BB57</f>
        <v>0</v>
      </c>
      <c r="BC57" s="27">
        <f>'Stage 2_SMFL'!BC57</f>
        <v>0</v>
      </c>
      <c r="BD57" s="27">
        <f>'Stage 2_SMFL'!BD57</f>
        <v>0</v>
      </c>
      <c r="BE57" s="27">
        <f>'Stage 2_SMFL'!BE57</f>
        <v>0</v>
      </c>
      <c r="BF57" s="27">
        <f>'Stage 2_SMFL'!BF57</f>
        <v>0</v>
      </c>
      <c r="BG57" s="27">
        <f>'Stage 2_SMFL'!BG57</f>
        <v>0</v>
      </c>
      <c r="BH57" s="27">
        <f>'Stage 2_SMFL'!BH57</f>
        <v>0</v>
      </c>
      <c r="BI57" s="27">
        <f>'Stage 2_SMFL'!BI57</f>
        <v>0</v>
      </c>
      <c r="BJ57" s="27">
        <f>'Stage 2_SMFL'!BJ57</f>
        <v>6</v>
      </c>
      <c r="BK57" s="27">
        <f>'Stage 2_SMFL'!BK57</f>
        <v>4</v>
      </c>
      <c r="BL57" s="27">
        <f>'Stage 2_SMFL'!BL57</f>
        <v>0</v>
      </c>
      <c r="BM57" s="27">
        <f>'Stage 2_SMFL'!BM57</f>
        <v>0</v>
      </c>
      <c r="BN57" s="27">
        <f>'Stage 2_SMFL'!BN57</f>
        <v>0</v>
      </c>
      <c r="BO57" s="27">
        <f>'Stage 2_SMFL'!BO57</f>
        <v>0</v>
      </c>
      <c r="BP57" s="27">
        <f>'Stage 2_SMFL'!BP57</f>
        <v>0</v>
      </c>
      <c r="BQ57" s="27">
        <f>'Stage 2_SMFL'!BQ57</f>
        <v>0</v>
      </c>
      <c r="BR57" s="27">
        <f>'Stage 2_SMFL'!BR57</f>
        <v>0</v>
      </c>
      <c r="BS57" s="27">
        <f>'Stage 2_SMFL'!BS57</f>
        <v>0</v>
      </c>
    </row>
    <row r="58" spans="1:71" s="16" customFormat="1" x14ac:dyDescent="0.25">
      <c r="A58" s="23" t="s">
        <v>12</v>
      </c>
      <c r="B58" s="23">
        <f t="shared" si="10"/>
        <v>17.57</v>
      </c>
      <c r="C58" s="23">
        <f t="shared" si="11"/>
        <v>33.18</v>
      </c>
      <c r="D58" s="23">
        <f t="shared" si="12"/>
        <v>9.9539999999999988</v>
      </c>
      <c r="E58" s="23">
        <f t="shared" si="9"/>
        <v>620.33327999999995</v>
      </c>
      <c r="F58" s="37">
        <v>827.95</v>
      </c>
      <c r="G58" s="37">
        <v>332.51</v>
      </c>
      <c r="H58" s="29" t="s">
        <v>12</v>
      </c>
      <c r="I58" s="29">
        <v>0</v>
      </c>
      <c r="J58" s="29">
        <v>0</v>
      </c>
      <c r="K58" s="29">
        <v>0</v>
      </c>
      <c r="L58" s="29">
        <v>0</v>
      </c>
      <c r="M58" s="29">
        <v>0</v>
      </c>
      <c r="N58" s="29">
        <v>0</v>
      </c>
      <c r="O58" s="29">
        <v>0</v>
      </c>
      <c r="P58" s="29">
        <v>0</v>
      </c>
      <c r="Q58" s="29">
        <v>0</v>
      </c>
      <c r="R58" s="29">
        <v>0</v>
      </c>
      <c r="S58" s="29">
        <v>0</v>
      </c>
      <c r="T58" s="29">
        <v>0</v>
      </c>
      <c r="U58" s="29">
        <v>0</v>
      </c>
      <c r="V58" s="29">
        <v>0</v>
      </c>
      <c r="W58" s="29">
        <v>0</v>
      </c>
      <c r="X58" s="29">
        <v>0</v>
      </c>
      <c r="Y58" s="29">
        <v>0</v>
      </c>
      <c r="Z58" s="29">
        <v>0</v>
      </c>
      <c r="AA58" s="29">
        <v>0</v>
      </c>
      <c r="AB58" s="29">
        <v>0</v>
      </c>
      <c r="AC58" s="29">
        <v>0</v>
      </c>
      <c r="AD58" s="29">
        <v>0</v>
      </c>
      <c r="AE58" s="29">
        <v>0</v>
      </c>
      <c r="AF58" s="29">
        <v>0</v>
      </c>
      <c r="AG58" s="29">
        <v>0</v>
      </c>
      <c r="AH58" s="29">
        <v>0</v>
      </c>
      <c r="AI58" s="29">
        <v>0</v>
      </c>
      <c r="AJ58" s="29">
        <v>0</v>
      </c>
      <c r="AK58" s="29">
        <v>0</v>
      </c>
      <c r="AL58" s="29">
        <v>0</v>
      </c>
      <c r="AM58" s="17"/>
      <c r="AN58" s="17"/>
      <c r="AO58" s="29" t="s">
        <v>12</v>
      </c>
      <c r="AP58" s="29">
        <v>0</v>
      </c>
      <c r="AQ58" s="29">
        <v>0</v>
      </c>
      <c r="AR58" s="29">
        <v>0</v>
      </c>
      <c r="AS58" s="29">
        <v>0</v>
      </c>
      <c r="AT58" s="29">
        <v>0</v>
      </c>
      <c r="AU58" s="29">
        <v>0</v>
      </c>
      <c r="AV58" s="29">
        <v>0</v>
      </c>
      <c r="AW58" s="29">
        <v>0</v>
      </c>
      <c r="AX58" s="29">
        <v>0</v>
      </c>
      <c r="AY58" s="29">
        <v>0</v>
      </c>
      <c r="AZ58" s="29">
        <v>0</v>
      </c>
      <c r="BA58" s="29">
        <v>0</v>
      </c>
      <c r="BB58" s="29">
        <v>0</v>
      </c>
      <c r="BC58" s="29">
        <v>0</v>
      </c>
      <c r="BD58" s="29">
        <v>0</v>
      </c>
      <c r="BE58" s="29">
        <v>0</v>
      </c>
      <c r="BF58" s="29">
        <v>0</v>
      </c>
      <c r="BG58" s="29">
        <v>0</v>
      </c>
      <c r="BH58" s="29">
        <v>0</v>
      </c>
      <c r="BI58" s="29">
        <v>0</v>
      </c>
      <c r="BJ58" s="29">
        <v>0</v>
      </c>
      <c r="BK58" s="29">
        <v>0</v>
      </c>
      <c r="BL58" s="29">
        <v>0</v>
      </c>
      <c r="BM58" s="29">
        <v>0</v>
      </c>
      <c r="BN58" s="29">
        <v>0</v>
      </c>
      <c r="BO58" s="29">
        <v>0</v>
      </c>
      <c r="BP58" s="29">
        <v>0</v>
      </c>
      <c r="BQ58" s="29">
        <v>0</v>
      </c>
      <c r="BR58" s="29">
        <v>0</v>
      </c>
      <c r="BS58" s="29">
        <v>0</v>
      </c>
    </row>
    <row r="59" spans="1:71" s="16" customFormat="1" x14ac:dyDescent="0.25">
      <c r="A59" s="23" t="s">
        <v>13</v>
      </c>
      <c r="B59" s="23">
        <f t="shared" si="10"/>
        <v>27.35</v>
      </c>
      <c r="C59" s="23">
        <f t="shared" si="11"/>
        <v>58.68</v>
      </c>
      <c r="D59" s="23">
        <f t="shared" si="12"/>
        <v>17.603999999999999</v>
      </c>
      <c r="E59" s="23">
        <f t="shared" si="9"/>
        <v>1097.0812799999999</v>
      </c>
      <c r="F59" s="37">
        <v>856.51</v>
      </c>
      <c r="G59" s="37">
        <v>378.23</v>
      </c>
      <c r="H59" s="29" t="s">
        <v>13</v>
      </c>
      <c r="I59" s="29">
        <v>0</v>
      </c>
      <c r="J59" s="29">
        <v>0</v>
      </c>
      <c r="K59" s="29">
        <v>0</v>
      </c>
      <c r="L59" s="29">
        <v>0</v>
      </c>
      <c r="M59" s="29">
        <v>0</v>
      </c>
      <c r="N59" s="29">
        <v>0</v>
      </c>
      <c r="O59" s="29">
        <v>0</v>
      </c>
      <c r="P59" s="29">
        <v>0</v>
      </c>
      <c r="Q59" s="29">
        <v>0</v>
      </c>
      <c r="R59" s="29">
        <v>0</v>
      </c>
      <c r="S59" s="29">
        <v>0</v>
      </c>
      <c r="T59" s="29">
        <v>0</v>
      </c>
      <c r="U59" s="29">
        <v>0</v>
      </c>
      <c r="V59" s="29">
        <v>0</v>
      </c>
      <c r="W59" s="29">
        <v>0</v>
      </c>
      <c r="X59" s="29">
        <v>0</v>
      </c>
      <c r="Y59" s="29">
        <v>0</v>
      </c>
      <c r="Z59" s="29">
        <v>0</v>
      </c>
      <c r="AA59" s="29">
        <v>0</v>
      </c>
      <c r="AB59" s="29">
        <v>0</v>
      </c>
      <c r="AC59" s="29">
        <v>0</v>
      </c>
      <c r="AD59" s="29">
        <v>0</v>
      </c>
      <c r="AE59" s="29">
        <v>0</v>
      </c>
      <c r="AF59" s="29">
        <v>0</v>
      </c>
      <c r="AG59" s="29">
        <v>0</v>
      </c>
      <c r="AH59" s="29">
        <v>0</v>
      </c>
      <c r="AI59" s="29">
        <v>0</v>
      </c>
      <c r="AJ59" s="29">
        <v>0</v>
      </c>
      <c r="AK59" s="29">
        <v>0</v>
      </c>
      <c r="AL59" s="29">
        <v>0</v>
      </c>
      <c r="AM59" s="17"/>
      <c r="AN59" s="17"/>
      <c r="AO59" s="29" t="s">
        <v>13</v>
      </c>
      <c r="AP59" s="29">
        <v>0</v>
      </c>
      <c r="AQ59" s="29">
        <v>0</v>
      </c>
      <c r="AR59" s="29">
        <v>0</v>
      </c>
      <c r="AS59" s="29">
        <v>0</v>
      </c>
      <c r="AT59" s="29">
        <v>0</v>
      </c>
      <c r="AU59" s="29">
        <v>0</v>
      </c>
      <c r="AV59" s="29">
        <v>0</v>
      </c>
      <c r="AW59" s="29">
        <v>0</v>
      </c>
      <c r="AX59" s="29">
        <v>0</v>
      </c>
      <c r="AY59" s="29">
        <v>0</v>
      </c>
      <c r="AZ59" s="29">
        <v>0</v>
      </c>
      <c r="BA59" s="29">
        <v>0</v>
      </c>
      <c r="BB59" s="29">
        <v>0</v>
      </c>
      <c r="BC59" s="29">
        <v>0</v>
      </c>
      <c r="BD59" s="29">
        <v>0</v>
      </c>
      <c r="BE59" s="29">
        <v>0</v>
      </c>
      <c r="BF59" s="29">
        <v>0</v>
      </c>
      <c r="BG59" s="29">
        <v>0</v>
      </c>
      <c r="BH59" s="29">
        <v>0</v>
      </c>
      <c r="BI59" s="29">
        <v>0</v>
      </c>
      <c r="BJ59" s="29">
        <v>0</v>
      </c>
      <c r="BK59" s="29">
        <v>0</v>
      </c>
      <c r="BL59" s="29">
        <v>0</v>
      </c>
      <c r="BM59" s="29">
        <v>0</v>
      </c>
      <c r="BN59" s="29">
        <v>0</v>
      </c>
      <c r="BO59" s="29">
        <v>0</v>
      </c>
      <c r="BP59" s="29">
        <v>0</v>
      </c>
      <c r="BQ59" s="29">
        <v>0</v>
      </c>
      <c r="BR59" s="29">
        <v>0</v>
      </c>
      <c r="BS59" s="29">
        <v>0</v>
      </c>
    </row>
    <row r="60" spans="1:71" s="16" customFormat="1" x14ac:dyDescent="0.25">
      <c r="A60" s="23" t="s">
        <v>52</v>
      </c>
      <c r="B60" s="23">
        <f t="shared" si="10"/>
        <v>38.18</v>
      </c>
      <c r="C60" s="23">
        <f t="shared" si="11"/>
        <v>104.31</v>
      </c>
      <c r="D60" s="23">
        <f t="shared" si="12"/>
        <v>31.292999999999999</v>
      </c>
      <c r="E60" s="23">
        <f t="shared" si="9"/>
        <v>1950.17976</v>
      </c>
      <c r="F60" s="37">
        <v>979.9</v>
      </c>
      <c r="G60" s="37">
        <v>495.28</v>
      </c>
      <c r="H60" s="29" t="s">
        <v>52</v>
      </c>
      <c r="I60" s="29">
        <v>0</v>
      </c>
      <c r="J60" s="29">
        <v>0</v>
      </c>
      <c r="K60" s="29">
        <v>0</v>
      </c>
      <c r="L60" s="29">
        <v>0</v>
      </c>
      <c r="M60" s="29">
        <v>0</v>
      </c>
      <c r="N60" s="29">
        <v>0</v>
      </c>
      <c r="O60" s="29">
        <v>0</v>
      </c>
      <c r="P60" s="29">
        <v>0</v>
      </c>
      <c r="Q60" s="29">
        <v>0</v>
      </c>
      <c r="R60" s="29">
        <v>0</v>
      </c>
      <c r="S60" s="29">
        <v>0</v>
      </c>
      <c r="T60" s="29">
        <v>0</v>
      </c>
      <c r="U60" s="29">
        <v>0</v>
      </c>
      <c r="V60" s="29">
        <v>0</v>
      </c>
      <c r="W60" s="29">
        <v>0</v>
      </c>
      <c r="X60" s="29">
        <v>0</v>
      </c>
      <c r="Y60" s="29">
        <v>0</v>
      </c>
      <c r="Z60" s="29">
        <v>0</v>
      </c>
      <c r="AA60" s="29">
        <v>0</v>
      </c>
      <c r="AB60" s="29">
        <v>0</v>
      </c>
      <c r="AC60" s="29">
        <v>0</v>
      </c>
      <c r="AD60" s="29">
        <v>0</v>
      </c>
      <c r="AE60" s="29">
        <v>0</v>
      </c>
      <c r="AF60" s="29">
        <v>0</v>
      </c>
      <c r="AG60" s="29">
        <v>0</v>
      </c>
      <c r="AH60" s="29">
        <v>0</v>
      </c>
      <c r="AI60" s="29">
        <v>0</v>
      </c>
      <c r="AJ60" s="29">
        <v>0</v>
      </c>
      <c r="AK60" s="29">
        <v>0</v>
      </c>
      <c r="AL60" s="29">
        <v>0</v>
      </c>
      <c r="AM60" s="17"/>
      <c r="AN60" s="17"/>
      <c r="AO60" s="29" t="s">
        <v>52</v>
      </c>
      <c r="AP60" s="29">
        <v>0</v>
      </c>
      <c r="AQ60" s="29">
        <v>0</v>
      </c>
      <c r="AR60" s="29">
        <v>0</v>
      </c>
      <c r="AS60" s="29">
        <v>0</v>
      </c>
      <c r="AT60" s="29">
        <v>0</v>
      </c>
      <c r="AU60" s="29">
        <v>0</v>
      </c>
      <c r="AV60" s="29">
        <v>0</v>
      </c>
      <c r="AW60" s="29">
        <v>0</v>
      </c>
      <c r="AX60" s="29">
        <v>0</v>
      </c>
      <c r="AY60" s="29">
        <v>0</v>
      </c>
      <c r="AZ60" s="29">
        <v>0</v>
      </c>
      <c r="BA60" s="29">
        <v>0</v>
      </c>
      <c r="BB60" s="29">
        <v>0</v>
      </c>
      <c r="BC60" s="29">
        <v>0</v>
      </c>
      <c r="BD60" s="29">
        <v>0</v>
      </c>
      <c r="BE60" s="29">
        <v>0</v>
      </c>
      <c r="BF60" s="29">
        <v>0</v>
      </c>
      <c r="BG60" s="29">
        <v>0</v>
      </c>
      <c r="BH60" s="29">
        <v>0</v>
      </c>
      <c r="BI60" s="29">
        <v>0</v>
      </c>
      <c r="BJ60" s="29">
        <v>0</v>
      </c>
      <c r="BK60" s="29">
        <v>0</v>
      </c>
      <c r="BL60" s="29">
        <v>0</v>
      </c>
      <c r="BM60" s="29">
        <v>0</v>
      </c>
      <c r="BN60" s="29">
        <v>0</v>
      </c>
      <c r="BO60" s="29">
        <v>0</v>
      </c>
      <c r="BP60" s="29">
        <v>0</v>
      </c>
      <c r="BQ60" s="29">
        <v>0</v>
      </c>
      <c r="BR60" s="29">
        <v>0</v>
      </c>
      <c r="BS60" s="29">
        <v>0</v>
      </c>
    </row>
    <row r="61" spans="1:71" s="16" customFormat="1" x14ac:dyDescent="0.25">
      <c r="A61" s="23" t="s">
        <v>14</v>
      </c>
      <c r="B61" s="23">
        <f t="shared" si="10"/>
        <v>46.69</v>
      </c>
      <c r="C61" s="23">
        <f t="shared" si="11"/>
        <v>161.66</v>
      </c>
      <c r="D61" s="23">
        <f t="shared" si="12"/>
        <v>48.497999999999998</v>
      </c>
      <c r="E61" s="23">
        <f t="shared" si="9"/>
        <v>3022.39536</v>
      </c>
      <c r="F61" s="37">
        <v>1251.5899999999999</v>
      </c>
      <c r="G61" s="37">
        <v>541.47</v>
      </c>
      <c r="H61" s="29" t="s">
        <v>14</v>
      </c>
      <c r="I61" s="29">
        <v>0</v>
      </c>
      <c r="J61" s="29">
        <v>0</v>
      </c>
      <c r="K61" s="29">
        <v>0</v>
      </c>
      <c r="L61" s="29">
        <v>0</v>
      </c>
      <c r="M61" s="29">
        <v>0</v>
      </c>
      <c r="N61" s="29">
        <v>0</v>
      </c>
      <c r="O61" s="29">
        <v>0</v>
      </c>
      <c r="P61" s="29">
        <v>0</v>
      </c>
      <c r="Q61" s="29">
        <v>0</v>
      </c>
      <c r="R61" s="29">
        <v>0</v>
      </c>
      <c r="S61" s="29">
        <v>0</v>
      </c>
      <c r="T61" s="29">
        <v>0</v>
      </c>
      <c r="U61" s="29">
        <v>0</v>
      </c>
      <c r="V61" s="29">
        <v>0</v>
      </c>
      <c r="W61" s="29">
        <v>0</v>
      </c>
      <c r="X61" s="29">
        <v>0</v>
      </c>
      <c r="Y61" s="29">
        <v>0</v>
      </c>
      <c r="Z61" s="29">
        <v>0</v>
      </c>
      <c r="AA61" s="29">
        <v>0</v>
      </c>
      <c r="AB61" s="29">
        <v>0</v>
      </c>
      <c r="AC61" s="29">
        <v>0</v>
      </c>
      <c r="AD61" s="29">
        <v>0</v>
      </c>
      <c r="AE61" s="29">
        <v>0</v>
      </c>
      <c r="AF61" s="29">
        <v>0</v>
      </c>
      <c r="AG61" s="29">
        <v>0</v>
      </c>
      <c r="AH61" s="29">
        <v>0</v>
      </c>
      <c r="AI61" s="29">
        <v>0</v>
      </c>
      <c r="AJ61" s="29">
        <v>0</v>
      </c>
      <c r="AK61" s="29">
        <v>0</v>
      </c>
      <c r="AL61" s="29">
        <v>0</v>
      </c>
      <c r="AM61" s="17"/>
      <c r="AN61" s="17"/>
      <c r="AO61" s="29" t="s">
        <v>14</v>
      </c>
      <c r="AP61" s="29">
        <v>0</v>
      </c>
      <c r="AQ61" s="29">
        <v>0</v>
      </c>
      <c r="AR61" s="29">
        <v>0</v>
      </c>
      <c r="AS61" s="29">
        <v>0</v>
      </c>
      <c r="AT61" s="29">
        <v>0</v>
      </c>
      <c r="AU61" s="29">
        <v>0</v>
      </c>
      <c r="AV61" s="29">
        <v>0</v>
      </c>
      <c r="AW61" s="29">
        <v>0</v>
      </c>
      <c r="AX61" s="29">
        <v>0</v>
      </c>
      <c r="AY61" s="29">
        <v>0</v>
      </c>
      <c r="AZ61" s="29">
        <v>0</v>
      </c>
      <c r="BA61" s="29">
        <v>0</v>
      </c>
      <c r="BB61" s="29">
        <v>0</v>
      </c>
      <c r="BC61" s="29">
        <v>0</v>
      </c>
      <c r="BD61" s="29">
        <v>0</v>
      </c>
      <c r="BE61" s="29">
        <v>0</v>
      </c>
      <c r="BF61" s="29">
        <v>0</v>
      </c>
      <c r="BG61" s="29">
        <v>0</v>
      </c>
      <c r="BH61" s="29">
        <v>0</v>
      </c>
      <c r="BI61" s="29">
        <v>0</v>
      </c>
      <c r="BJ61" s="29">
        <v>0</v>
      </c>
      <c r="BK61" s="29">
        <v>0</v>
      </c>
      <c r="BL61" s="29">
        <v>0</v>
      </c>
      <c r="BM61" s="29">
        <v>0</v>
      </c>
      <c r="BN61" s="29">
        <v>0</v>
      </c>
      <c r="BO61" s="29">
        <v>0</v>
      </c>
      <c r="BP61" s="29">
        <v>0</v>
      </c>
      <c r="BQ61" s="29">
        <v>0</v>
      </c>
      <c r="BR61" s="29">
        <v>0</v>
      </c>
      <c r="BS61" s="29">
        <v>0</v>
      </c>
    </row>
    <row r="62" spans="1:71" s="16" customFormat="1" x14ac:dyDescent="0.25">
      <c r="A62" s="23" t="s">
        <v>15</v>
      </c>
      <c r="B62" s="23">
        <f t="shared" si="10"/>
        <v>55.93</v>
      </c>
      <c r="C62" s="23">
        <f t="shared" si="11"/>
        <v>198.95</v>
      </c>
      <c r="D62" s="23">
        <f t="shared" si="12"/>
        <v>59.684999999999995</v>
      </c>
      <c r="E62" s="23">
        <f t="shared" si="9"/>
        <v>3719.5691999999999</v>
      </c>
      <c r="F62" s="37">
        <v>1562.92</v>
      </c>
      <c r="G62" s="37">
        <v>637.41</v>
      </c>
      <c r="H62" s="29" t="s">
        <v>15</v>
      </c>
      <c r="I62" s="29">
        <v>0</v>
      </c>
      <c r="J62" s="29">
        <v>0</v>
      </c>
      <c r="K62" s="29">
        <v>0</v>
      </c>
      <c r="L62" s="29">
        <v>0</v>
      </c>
      <c r="M62" s="29">
        <v>0</v>
      </c>
      <c r="N62" s="29">
        <v>0</v>
      </c>
      <c r="O62" s="29">
        <v>0</v>
      </c>
      <c r="P62" s="29">
        <v>0</v>
      </c>
      <c r="Q62" s="29">
        <v>0</v>
      </c>
      <c r="R62" s="29">
        <v>0</v>
      </c>
      <c r="S62" s="29">
        <v>0</v>
      </c>
      <c r="T62" s="29">
        <v>0</v>
      </c>
      <c r="U62" s="29">
        <v>0</v>
      </c>
      <c r="V62" s="29">
        <v>0</v>
      </c>
      <c r="W62" s="29">
        <v>0</v>
      </c>
      <c r="X62" s="29">
        <v>0</v>
      </c>
      <c r="Y62" s="29">
        <v>0</v>
      </c>
      <c r="Z62" s="29">
        <v>0</v>
      </c>
      <c r="AA62" s="29">
        <v>0</v>
      </c>
      <c r="AB62" s="29">
        <v>0</v>
      </c>
      <c r="AC62" s="29">
        <v>0</v>
      </c>
      <c r="AD62" s="29">
        <v>0</v>
      </c>
      <c r="AE62" s="29">
        <v>0</v>
      </c>
      <c r="AF62" s="29">
        <v>0</v>
      </c>
      <c r="AG62" s="29">
        <v>0</v>
      </c>
      <c r="AH62" s="29">
        <v>0</v>
      </c>
      <c r="AI62" s="29">
        <v>0</v>
      </c>
      <c r="AJ62" s="29">
        <v>0</v>
      </c>
      <c r="AK62" s="29">
        <v>0</v>
      </c>
      <c r="AL62" s="29">
        <v>0</v>
      </c>
      <c r="AM62" s="17"/>
      <c r="AN62" s="17"/>
      <c r="AO62" s="29" t="s">
        <v>15</v>
      </c>
      <c r="AP62" s="29">
        <v>0</v>
      </c>
      <c r="AQ62" s="29">
        <v>0</v>
      </c>
      <c r="AR62" s="29">
        <v>0</v>
      </c>
      <c r="AS62" s="29">
        <v>0</v>
      </c>
      <c r="AT62" s="29">
        <v>0</v>
      </c>
      <c r="AU62" s="29">
        <v>0</v>
      </c>
      <c r="AV62" s="29">
        <v>0</v>
      </c>
      <c r="AW62" s="29">
        <v>0</v>
      </c>
      <c r="AX62" s="29">
        <v>0</v>
      </c>
      <c r="AY62" s="29">
        <v>0</v>
      </c>
      <c r="AZ62" s="29">
        <v>0</v>
      </c>
      <c r="BA62" s="29">
        <v>0</v>
      </c>
      <c r="BB62" s="29">
        <v>0</v>
      </c>
      <c r="BC62" s="29">
        <v>0</v>
      </c>
      <c r="BD62" s="29">
        <v>0</v>
      </c>
      <c r="BE62" s="29">
        <v>0</v>
      </c>
      <c r="BF62" s="29">
        <v>0</v>
      </c>
      <c r="BG62" s="29">
        <v>0</v>
      </c>
      <c r="BH62" s="29">
        <v>0</v>
      </c>
      <c r="BI62" s="29">
        <v>0</v>
      </c>
      <c r="BJ62" s="29">
        <v>0</v>
      </c>
      <c r="BK62" s="29">
        <v>0</v>
      </c>
      <c r="BL62" s="29">
        <v>0</v>
      </c>
      <c r="BM62" s="29">
        <v>0</v>
      </c>
      <c r="BN62" s="29">
        <v>0</v>
      </c>
      <c r="BO62" s="29">
        <v>0</v>
      </c>
      <c r="BP62" s="29">
        <v>0</v>
      </c>
      <c r="BQ62" s="29">
        <v>0</v>
      </c>
      <c r="BR62" s="29">
        <v>0</v>
      </c>
      <c r="BS62" s="29">
        <v>0</v>
      </c>
    </row>
    <row r="63" spans="1:71" s="16" customFormat="1" x14ac:dyDescent="0.25">
      <c r="A63" s="23" t="s">
        <v>16</v>
      </c>
      <c r="B63" s="23">
        <f t="shared" si="10"/>
        <v>78.740000000000009</v>
      </c>
      <c r="C63" s="23">
        <f t="shared" si="11"/>
        <v>265.89</v>
      </c>
      <c r="D63" s="23">
        <f t="shared" si="12"/>
        <v>86.717999999999989</v>
      </c>
      <c r="E63" s="23">
        <f t="shared" si="9"/>
        <v>5404.2657599999993</v>
      </c>
      <c r="F63" s="37">
        <v>1799.32</v>
      </c>
      <c r="G63" s="37">
        <v>749.12</v>
      </c>
      <c r="H63" s="29" t="s">
        <v>16</v>
      </c>
      <c r="I63" s="29">
        <v>0</v>
      </c>
      <c r="J63" s="29">
        <v>0</v>
      </c>
      <c r="K63" s="29">
        <v>0</v>
      </c>
      <c r="L63" s="29">
        <v>0</v>
      </c>
      <c r="M63" s="29">
        <v>0</v>
      </c>
      <c r="N63" s="29">
        <v>0</v>
      </c>
      <c r="O63" s="29">
        <v>0</v>
      </c>
      <c r="P63" s="29">
        <v>0</v>
      </c>
      <c r="Q63" s="29">
        <v>0</v>
      </c>
      <c r="R63" s="29">
        <v>0</v>
      </c>
      <c r="S63" s="29">
        <v>0</v>
      </c>
      <c r="T63" s="29">
        <v>0</v>
      </c>
      <c r="U63" s="29">
        <v>0</v>
      </c>
      <c r="V63" s="29">
        <v>0</v>
      </c>
      <c r="W63" s="29">
        <v>0</v>
      </c>
      <c r="X63" s="29">
        <v>0</v>
      </c>
      <c r="Y63" s="29">
        <v>0</v>
      </c>
      <c r="Z63" s="29">
        <v>0</v>
      </c>
      <c r="AA63" s="29">
        <v>0</v>
      </c>
      <c r="AB63" s="29">
        <v>0</v>
      </c>
      <c r="AC63" s="29">
        <v>0</v>
      </c>
      <c r="AD63" s="29">
        <v>0</v>
      </c>
      <c r="AE63" s="29">
        <v>0</v>
      </c>
      <c r="AF63" s="29">
        <v>0</v>
      </c>
      <c r="AG63" s="29">
        <v>0</v>
      </c>
      <c r="AH63" s="29">
        <v>0</v>
      </c>
      <c r="AI63" s="29">
        <v>0</v>
      </c>
      <c r="AJ63" s="29">
        <v>0</v>
      </c>
      <c r="AK63" s="29">
        <v>0</v>
      </c>
      <c r="AL63" s="29">
        <v>0</v>
      </c>
      <c r="AM63" s="17"/>
      <c r="AN63" s="17"/>
      <c r="AO63" s="29" t="s">
        <v>16</v>
      </c>
      <c r="AP63" s="29">
        <v>0</v>
      </c>
      <c r="AQ63" s="29">
        <v>0</v>
      </c>
      <c r="AR63" s="29">
        <v>0</v>
      </c>
      <c r="AS63" s="29">
        <v>0</v>
      </c>
      <c r="AT63" s="29">
        <v>0</v>
      </c>
      <c r="AU63" s="29">
        <v>0</v>
      </c>
      <c r="AV63" s="29">
        <v>0</v>
      </c>
      <c r="AW63" s="29">
        <v>0</v>
      </c>
      <c r="AX63" s="29">
        <v>0</v>
      </c>
      <c r="AY63" s="29">
        <v>9.93</v>
      </c>
      <c r="AZ63" s="29">
        <v>0</v>
      </c>
      <c r="BA63" s="29">
        <v>0</v>
      </c>
      <c r="BB63" s="29">
        <v>0</v>
      </c>
      <c r="BC63" s="29">
        <v>0</v>
      </c>
      <c r="BD63" s="29">
        <v>0</v>
      </c>
      <c r="BE63" s="29">
        <v>0</v>
      </c>
      <c r="BF63" s="29">
        <v>0</v>
      </c>
      <c r="BG63" s="29">
        <v>0</v>
      </c>
      <c r="BH63" s="29">
        <v>0</v>
      </c>
      <c r="BI63" s="29">
        <v>6.63</v>
      </c>
      <c r="BJ63" s="29">
        <v>0</v>
      </c>
      <c r="BK63" s="29">
        <v>0</v>
      </c>
      <c r="BL63" s="29">
        <v>0</v>
      </c>
      <c r="BM63" s="29">
        <v>0</v>
      </c>
      <c r="BN63" s="29">
        <v>0</v>
      </c>
      <c r="BO63" s="29">
        <v>0</v>
      </c>
      <c r="BP63" s="29">
        <v>0</v>
      </c>
      <c r="BQ63" s="29">
        <v>0</v>
      </c>
      <c r="BR63" s="29">
        <v>0</v>
      </c>
      <c r="BS63" s="29">
        <v>2</v>
      </c>
    </row>
    <row r="64" spans="1:71" s="16" customFormat="1" x14ac:dyDescent="0.25">
      <c r="A64" s="23" t="s">
        <v>24</v>
      </c>
      <c r="B64" s="23">
        <f t="shared" si="10"/>
        <v>92.4</v>
      </c>
      <c r="C64" s="23">
        <f t="shared" si="11"/>
        <v>334.4</v>
      </c>
      <c r="D64" s="23">
        <f t="shared" si="12"/>
        <v>119.99</v>
      </c>
      <c r="E64" s="23">
        <f t="shared" si="9"/>
        <v>7477.7767999999996</v>
      </c>
      <c r="F64" s="37">
        <v>2093.35</v>
      </c>
      <c r="G64" s="37">
        <v>841.05</v>
      </c>
      <c r="H64" s="29" t="s">
        <v>24</v>
      </c>
      <c r="I64" s="29">
        <v>0</v>
      </c>
      <c r="J64" s="29">
        <v>0</v>
      </c>
      <c r="K64" s="29">
        <v>0</v>
      </c>
      <c r="L64" s="29">
        <v>0</v>
      </c>
      <c r="M64" s="29">
        <v>0</v>
      </c>
      <c r="N64" s="29">
        <v>0</v>
      </c>
      <c r="O64" s="29">
        <v>0</v>
      </c>
      <c r="P64" s="29">
        <v>0</v>
      </c>
      <c r="Q64" s="29">
        <v>0</v>
      </c>
      <c r="R64" s="29">
        <v>0</v>
      </c>
      <c r="S64" s="29">
        <v>0</v>
      </c>
      <c r="T64" s="29">
        <v>0</v>
      </c>
      <c r="U64" s="29">
        <v>0</v>
      </c>
      <c r="V64" s="29">
        <v>0</v>
      </c>
      <c r="W64" s="29">
        <v>0</v>
      </c>
      <c r="X64" s="29">
        <v>0</v>
      </c>
      <c r="Y64" s="29">
        <v>0</v>
      </c>
      <c r="Z64" s="29">
        <v>0</v>
      </c>
      <c r="AA64" s="29">
        <v>0</v>
      </c>
      <c r="AB64" s="29">
        <v>0</v>
      </c>
      <c r="AC64" s="29">
        <v>0</v>
      </c>
      <c r="AD64" s="29">
        <v>0</v>
      </c>
      <c r="AE64" s="29">
        <v>0</v>
      </c>
      <c r="AF64" s="29">
        <v>0</v>
      </c>
      <c r="AG64" s="29">
        <v>0</v>
      </c>
      <c r="AH64" s="29">
        <v>0</v>
      </c>
      <c r="AI64" s="29">
        <v>0</v>
      </c>
      <c r="AJ64" s="29">
        <v>0</v>
      </c>
      <c r="AK64" s="29">
        <v>0</v>
      </c>
      <c r="AL64" s="29">
        <v>0</v>
      </c>
      <c r="AM64" s="17"/>
      <c r="AN64" s="17"/>
      <c r="AO64" s="29" t="s">
        <v>24</v>
      </c>
      <c r="AP64" s="29">
        <v>0</v>
      </c>
      <c r="AQ64" s="29">
        <v>2.69</v>
      </c>
      <c r="AR64" s="29">
        <v>0</v>
      </c>
      <c r="AS64" s="29">
        <v>0</v>
      </c>
      <c r="AT64" s="29">
        <v>0</v>
      </c>
      <c r="AU64" s="29">
        <v>0</v>
      </c>
      <c r="AV64" s="29">
        <v>0</v>
      </c>
      <c r="AW64" s="29">
        <v>0</v>
      </c>
      <c r="AX64" s="29">
        <v>0</v>
      </c>
      <c r="AY64" s="29">
        <v>25.41</v>
      </c>
      <c r="AZ64" s="29">
        <v>0</v>
      </c>
      <c r="BA64" s="29">
        <v>2.56</v>
      </c>
      <c r="BB64" s="29">
        <v>0</v>
      </c>
      <c r="BC64" s="29">
        <v>0</v>
      </c>
      <c r="BD64" s="29">
        <v>0</v>
      </c>
      <c r="BE64" s="29">
        <v>0</v>
      </c>
      <c r="BF64" s="29">
        <v>0</v>
      </c>
      <c r="BG64" s="29">
        <v>0</v>
      </c>
      <c r="BH64" s="29">
        <v>0</v>
      </c>
      <c r="BI64" s="29">
        <v>10.119999999999999</v>
      </c>
      <c r="BJ64" s="29">
        <v>0</v>
      </c>
      <c r="BK64" s="29">
        <v>2</v>
      </c>
      <c r="BL64" s="29">
        <v>0</v>
      </c>
      <c r="BM64" s="29">
        <v>0</v>
      </c>
      <c r="BN64" s="29">
        <v>0</v>
      </c>
      <c r="BO64" s="29">
        <v>0</v>
      </c>
      <c r="BP64" s="29">
        <v>0</v>
      </c>
      <c r="BQ64" s="29">
        <v>0</v>
      </c>
      <c r="BR64" s="29">
        <v>0</v>
      </c>
      <c r="BS64" s="29">
        <v>3</v>
      </c>
    </row>
    <row r="65" spans="1:71" s="16" customFormat="1" x14ac:dyDescent="0.25">
      <c r="A65" s="23" t="s">
        <v>53</v>
      </c>
      <c r="B65" s="23">
        <f t="shared" si="10"/>
        <v>105.88000000000001</v>
      </c>
      <c r="C65" s="23">
        <f t="shared" si="11"/>
        <v>411.4</v>
      </c>
      <c r="D65" s="23">
        <f t="shared" si="12"/>
        <v>163.62799999999999</v>
      </c>
      <c r="E65" s="23">
        <f t="shared" si="9"/>
        <v>10197.29696</v>
      </c>
      <c r="F65" s="37">
        <v>2023.1</v>
      </c>
      <c r="G65" s="37">
        <v>784.65</v>
      </c>
      <c r="H65" s="29" t="s">
        <v>53</v>
      </c>
      <c r="I65" s="29">
        <v>0</v>
      </c>
      <c r="J65" s="29">
        <v>0</v>
      </c>
      <c r="K65" s="29">
        <v>0</v>
      </c>
      <c r="L65" s="29">
        <v>0</v>
      </c>
      <c r="M65" s="29">
        <v>0</v>
      </c>
      <c r="N65" s="29">
        <v>0</v>
      </c>
      <c r="O65" s="29">
        <v>0</v>
      </c>
      <c r="P65" s="29">
        <v>0</v>
      </c>
      <c r="Q65" s="29">
        <v>0</v>
      </c>
      <c r="R65" s="29">
        <v>0</v>
      </c>
      <c r="S65" s="29">
        <v>0</v>
      </c>
      <c r="T65" s="29">
        <v>0</v>
      </c>
      <c r="U65" s="29">
        <v>0</v>
      </c>
      <c r="V65" s="29">
        <v>0</v>
      </c>
      <c r="W65" s="29">
        <v>0</v>
      </c>
      <c r="X65" s="29">
        <v>0</v>
      </c>
      <c r="Y65" s="29">
        <v>0</v>
      </c>
      <c r="Z65" s="29">
        <v>0</v>
      </c>
      <c r="AA65" s="29">
        <v>0</v>
      </c>
      <c r="AB65" s="29">
        <v>0</v>
      </c>
      <c r="AC65" s="29">
        <v>0</v>
      </c>
      <c r="AD65" s="29">
        <v>0</v>
      </c>
      <c r="AE65" s="29">
        <v>0</v>
      </c>
      <c r="AF65" s="29">
        <v>0</v>
      </c>
      <c r="AG65" s="29">
        <v>0</v>
      </c>
      <c r="AH65" s="29">
        <v>0</v>
      </c>
      <c r="AI65" s="29">
        <v>0</v>
      </c>
      <c r="AJ65" s="29">
        <v>0</v>
      </c>
      <c r="AK65" s="29">
        <v>0</v>
      </c>
      <c r="AL65" s="29">
        <v>0</v>
      </c>
      <c r="AM65" s="17"/>
      <c r="AN65" s="17"/>
      <c r="AO65" s="29" t="s">
        <v>53</v>
      </c>
      <c r="AP65" s="29">
        <v>0</v>
      </c>
      <c r="AQ65" s="29">
        <v>22.37</v>
      </c>
      <c r="AR65" s="29">
        <v>0</v>
      </c>
      <c r="AS65" s="29">
        <v>0</v>
      </c>
      <c r="AT65" s="29">
        <v>0</v>
      </c>
      <c r="AU65" s="29">
        <v>0</v>
      </c>
      <c r="AV65" s="29">
        <v>0</v>
      </c>
      <c r="AW65" s="29">
        <v>0</v>
      </c>
      <c r="AX65" s="29">
        <v>0</v>
      </c>
      <c r="AY65" s="29">
        <v>35.07</v>
      </c>
      <c r="AZ65" s="29">
        <v>0</v>
      </c>
      <c r="BA65" s="29">
        <v>10.51</v>
      </c>
      <c r="BB65" s="29">
        <v>0</v>
      </c>
      <c r="BC65" s="29">
        <v>0</v>
      </c>
      <c r="BD65" s="29">
        <v>0</v>
      </c>
      <c r="BE65" s="29">
        <v>0</v>
      </c>
      <c r="BF65" s="29">
        <v>0</v>
      </c>
      <c r="BG65" s="29">
        <v>0</v>
      </c>
      <c r="BH65" s="29">
        <v>0</v>
      </c>
      <c r="BI65" s="29">
        <v>10.119999999999999</v>
      </c>
      <c r="BJ65" s="29">
        <v>0</v>
      </c>
      <c r="BK65" s="29">
        <v>3</v>
      </c>
      <c r="BL65" s="29">
        <v>0</v>
      </c>
      <c r="BM65" s="29">
        <v>0</v>
      </c>
      <c r="BN65" s="29">
        <v>0</v>
      </c>
      <c r="BO65" s="29">
        <v>0</v>
      </c>
      <c r="BP65" s="29">
        <v>0</v>
      </c>
      <c r="BQ65" s="29">
        <v>0</v>
      </c>
      <c r="BR65" s="29">
        <v>0</v>
      </c>
      <c r="BS65" s="29">
        <v>4</v>
      </c>
    </row>
    <row r="66" spans="1:71" s="16" customFormat="1" x14ac:dyDescent="0.25">
      <c r="A66" s="23" t="s">
        <v>54</v>
      </c>
      <c r="B66" s="23">
        <f t="shared" si="10"/>
        <v>121.96000000000001</v>
      </c>
      <c r="C66" s="23">
        <f t="shared" si="11"/>
        <v>481.43000000000006</v>
      </c>
      <c r="D66" s="23">
        <f t="shared" si="12"/>
        <v>206.29499999999999</v>
      </c>
      <c r="E66" s="23">
        <f t="shared" si="9"/>
        <v>12856.304399999999</v>
      </c>
      <c r="F66" s="37">
        <v>2500</v>
      </c>
      <c r="G66" s="37">
        <v>906.65</v>
      </c>
      <c r="H66" s="29" t="s">
        <v>54</v>
      </c>
      <c r="I66" s="29">
        <v>0</v>
      </c>
      <c r="J66" s="29">
        <v>0</v>
      </c>
      <c r="K66" s="29">
        <v>0</v>
      </c>
      <c r="L66" s="29">
        <v>0</v>
      </c>
      <c r="M66" s="29">
        <v>0</v>
      </c>
      <c r="N66" s="29">
        <v>0</v>
      </c>
      <c r="O66" s="29">
        <v>0</v>
      </c>
      <c r="P66" s="29">
        <v>0</v>
      </c>
      <c r="Q66" s="29">
        <v>0</v>
      </c>
      <c r="R66" s="29">
        <v>0</v>
      </c>
      <c r="S66" s="29">
        <v>0</v>
      </c>
      <c r="T66" s="29">
        <v>0</v>
      </c>
      <c r="U66" s="29">
        <v>0</v>
      </c>
      <c r="V66" s="29">
        <v>0</v>
      </c>
      <c r="W66" s="29">
        <v>0</v>
      </c>
      <c r="X66" s="29">
        <v>0</v>
      </c>
      <c r="Y66" s="29">
        <v>0</v>
      </c>
      <c r="Z66" s="29">
        <v>0</v>
      </c>
      <c r="AA66" s="29">
        <v>0</v>
      </c>
      <c r="AB66" s="29">
        <v>0</v>
      </c>
      <c r="AC66" s="29">
        <v>0</v>
      </c>
      <c r="AD66" s="29">
        <v>0</v>
      </c>
      <c r="AE66" s="29">
        <v>0</v>
      </c>
      <c r="AF66" s="29">
        <v>0</v>
      </c>
      <c r="AG66" s="29">
        <v>0</v>
      </c>
      <c r="AH66" s="29">
        <v>0</v>
      </c>
      <c r="AI66" s="29">
        <v>0</v>
      </c>
      <c r="AJ66" s="29">
        <v>0</v>
      </c>
      <c r="AK66" s="29">
        <v>0</v>
      </c>
      <c r="AL66" s="29">
        <v>0</v>
      </c>
      <c r="AM66" s="17"/>
      <c r="AN66" s="17"/>
      <c r="AO66" s="29" t="s">
        <v>54</v>
      </c>
      <c r="AP66" s="29">
        <v>0</v>
      </c>
      <c r="AQ66" s="29">
        <v>45.23</v>
      </c>
      <c r="AR66" s="29">
        <v>0</v>
      </c>
      <c r="AS66" s="29">
        <v>0</v>
      </c>
      <c r="AT66" s="29">
        <v>0</v>
      </c>
      <c r="AU66" s="29">
        <v>0</v>
      </c>
      <c r="AV66" s="29">
        <v>0</v>
      </c>
      <c r="AW66" s="29">
        <v>0</v>
      </c>
      <c r="AX66" s="29">
        <v>0</v>
      </c>
      <c r="AY66" s="29">
        <v>43.15</v>
      </c>
      <c r="AZ66" s="29">
        <v>0</v>
      </c>
      <c r="BA66" s="29">
        <v>20.69</v>
      </c>
      <c r="BB66" s="29">
        <v>0</v>
      </c>
      <c r="BC66" s="29">
        <v>0</v>
      </c>
      <c r="BD66" s="29">
        <v>0</v>
      </c>
      <c r="BE66" s="29">
        <v>0</v>
      </c>
      <c r="BF66" s="29">
        <v>0</v>
      </c>
      <c r="BG66" s="29">
        <v>0</v>
      </c>
      <c r="BH66" s="29">
        <v>0</v>
      </c>
      <c r="BI66" s="29">
        <v>10.119999999999999</v>
      </c>
      <c r="BJ66" s="29">
        <v>0</v>
      </c>
      <c r="BK66" s="29">
        <v>4</v>
      </c>
      <c r="BL66" s="29">
        <v>0</v>
      </c>
      <c r="BM66" s="29">
        <v>0</v>
      </c>
      <c r="BN66" s="29">
        <v>0</v>
      </c>
      <c r="BO66" s="29">
        <v>0</v>
      </c>
      <c r="BP66" s="29">
        <v>0</v>
      </c>
      <c r="BQ66" s="29">
        <v>0</v>
      </c>
      <c r="BR66" s="29">
        <v>0</v>
      </c>
      <c r="BS66" s="29">
        <v>5</v>
      </c>
    </row>
    <row r="67" spans="1:71" s="16" customFormat="1" x14ac:dyDescent="0.25">
      <c r="A67" s="23" t="s">
        <v>55</v>
      </c>
      <c r="B67" s="23">
        <f t="shared" si="10"/>
        <v>132.19</v>
      </c>
      <c r="C67" s="23">
        <f t="shared" si="11"/>
        <v>549.91999999999996</v>
      </c>
      <c r="D67" s="23">
        <f t="shared" si="12"/>
        <v>258.94399999999996</v>
      </c>
      <c r="E67" s="23">
        <f t="shared" si="9"/>
        <v>16137.390079999997</v>
      </c>
      <c r="F67" s="37">
        <v>3502.55</v>
      </c>
      <c r="G67" s="37">
        <v>1302.22</v>
      </c>
      <c r="H67" s="29" t="s">
        <v>55</v>
      </c>
      <c r="I67" s="29">
        <v>0</v>
      </c>
      <c r="J67" s="29">
        <v>0</v>
      </c>
      <c r="K67" s="29">
        <v>0</v>
      </c>
      <c r="L67" s="29">
        <v>0</v>
      </c>
      <c r="M67" s="29">
        <v>0</v>
      </c>
      <c r="N67" s="29">
        <v>0</v>
      </c>
      <c r="O67" s="29">
        <v>0</v>
      </c>
      <c r="P67" s="29">
        <v>0</v>
      </c>
      <c r="Q67" s="29">
        <v>0</v>
      </c>
      <c r="R67" s="29">
        <v>0</v>
      </c>
      <c r="S67" s="29">
        <v>0</v>
      </c>
      <c r="T67" s="29">
        <v>0</v>
      </c>
      <c r="U67" s="29">
        <v>0</v>
      </c>
      <c r="V67" s="29">
        <v>0</v>
      </c>
      <c r="W67" s="29">
        <v>0</v>
      </c>
      <c r="X67" s="29">
        <v>0</v>
      </c>
      <c r="Y67" s="29">
        <v>0</v>
      </c>
      <c r="Z67" s="29">
        <v>0</v>
      </c>
      <c r="AA67" s="29">
        <v>0</v>
      </c>
      <c r="AB67" s="29">
        <v>0</v>
      </c>
      <c r="AC67" s="29">
        <v>0</v>
      </c>
      <c r="AD67" s="29">
        <v>0</v>
      </c>
      <c r="AE67" s="29">
        <v>0</v>
      </c>
      <c r="AF67" s="29">
        <v>0</v>
      </c>
      <c r="AG67" s="29">
        <v>0</v>
      </c>
      <c r="AH67" s="29">
        <v>0</v>
      </c>
      <c r="AI67" s="29">
        <v>0</v>
      </c>
      <c r="AJ67" s="29">
        <v>0</v>
      </c>
      <c r="AK67" s="29">
        <v>0</v>
      </c>
      <c r="AL67" s="29">
        <v>0</v>
      </c>
      <c r="AM67" s="17"/>
      <c r="AN67" s="17"/>
      <c r="AO67" s="29" t="s">
        <v>55</v>
      </c>
      <c r="AP67" s="29">
        <v>0</v>
      </c>
      <c r="AQ67" s="29">
        <v>77.75</v>
      </c>
      <c r="AR67" s="29">
        <v>0</v>
      </c>
      <c r="AS67" s="29">
        <v>0</v>
      </c>
      <c r="AT67" s="29">
        <v>0</v>
      </c>
      <c r="AU67" s="29">
        <v>0</v>
      </c>
      <c r="AV67" s="29">
        <v>0</v>
      </c>
      <c r="AW67" s="29">
        <v>0</v>
      </c>
      <c r="AX67" s="29">
        <v>0</v>
      </c>
      <c r="AY67" s="29">
        <v>56.49</v>
      </c>
      <c r="AZ67" s="29">
        <v>0</v>
      </c>
      <c r="BA67" s="29">
        <v>26.55</v>
      </c>
      <c r="BB67" s="29">
        <v>0</v>
      </c>
      <c r="BC67" s="29">
        <v>0</v>
      </c>
      <c r="BD67" s="29">
        <v>0</v>
      </c>
      <c r="BE67" s="29">
        <v>0</v>
      </c>
      <c r="BF67" s="29">
        <v>0</v>
      </c>
      <c r="BG67" s="29">
        <v>0</v>
      </c>
      <c r="BH67" s="29">
        <v>0</v>
      </c>
      <c r="BI67" s="29">
        <v>10.119999999999999</v>
      </c>
      <c r="BJ67" s="29">
        <v>0</v>
      </c>
      <c r="BK67" s="29">
        <v>5</v>
      </c>
      <c r="BL67" s="29">
        <v>0</v>
      </c>
      <c r="BM67" s="29">
        <v>0</v>
      </c>
      <c r="BN67" s="29">
        <v>0</v>
      </c>
      <c r="BO67" s="29">
        <v>0</v>
      </c>
      <c r="BP67" s="29">
        <v>0</v>
      </c>
      <c r="BQ67" s="29">
        <v>0</v>
      </c>
      <c r="BR67" s="29">
        <v>0</v>
      </c>
      <c r="BS67" s="29">
        <v>6</v>
      </c>
    </row>
    <row r="68" spans="1:71" s="16" customFormat="1" x14ac:dyDescent="0.25">
      <c r="A68" s="23" t="s">
        <v>56</v>
      </c>
      <c r="B68" s="23">
        <f t="shared" si="10"/>
        <v>148.27000000000001</v>
      </c>
      <c r="C68" s="23">
        <f t="shared" si="11"/>
        <v>665.09999999999991</v>
      </c>
      <c r="D68" s="23">
        <f t="shared" si="12"/>
        <v>335.25299999999993</v>
      </c>
      <c r="E68" s="23">
        <f t="shared" si="9"/>
        <v>20892.966959999994</v>
      </c>
      <c r="F68" s="37">
        <v>4151.26</v>
      </c>
      <c r="G68" s="37">
        <v>1498.81</v>
      </c>
      <c r="H68" s="29" t="s">
        <v>56</v>
      </c>
      <c r="I68" s="29">
        <v>0</v>
      </c>
      <c r="J68" s="29">
        <v>0</v>
      </c>
      <c r="K68" s="29">
        <v>0</v>
      </c>
      <c r="L68" s="29">
        <v>0</v>
      </c>
      <c r="M68" s="29">
        <v>0</v>
      </c>
      <c r="N68" s="29">
        <v>0</v>
      </c>
      <c r="O68" s="29">
        <v>6.34</v>
      </c>
      <c r="P68" s="29">
        <v>0</v>
      </c>
      <c r="Q68" s="29">
        <v>0</v>
      </c>
      <c r="R68" s="29">
        <v>0</v>
      </c>
      <c r="S68" s="29">
        <v>0</v>
      </c>
      <c r="T68" s="29">
        <v>0</v>
      </c>
      <c r="U68" s="29">
        <v>0</v>
      </c>
      <c r="V68" s="29">
        <v>0</v>
      </c>
      <c r="W68" s="29">
        <v>0</v>
      </c>
      <c r="X68" s="29">
        <v>0</v>
      </c>
      <c r="Y68" s="29">
        <v>0</v>
      </c>
      <c r="Z68" s="29">
        <v>0</v>
      </c>
      <c r="AA68" s="29">
        <v>0</v>
      </c>
      <c r="AB68" s="29">
        <v>0</v>
      </c>
      <c r="AC68" s="29">
        <v>0</v>
      </c>
      <c r="AD68" s="29">
        <v>0</v>
      </c>
      <c r="AE68" s="29">
        <v>0</v>
      </c>
      <c r="AF68" s="29">
        <v>0</v>
      </c>
      <c r="AG68" s="29">
        <v>0</v>
      </c>
      <c r="AH68" s="29">
        <v>0</v>
      </c>
      <c r="AI68" s="29">
        <v>0</v>
      </c>
      <c r="AJ68" s="29">
        <v>0</v>
      </c>
      <c r="AK68" s="29">
        <v>0</v>
      </c>
      <c r="AL68" s="29">
        <v>0</v>
      </c>
      <c r="AM68" s="17"/>
      <c r="AN68" s="17"/>
      <c r="AO68" s="29" t="s">
        <v>56</v>
      </c>
      <c r="AP68" s="29">
        <v>0</v>
      </c>
      <c r="AQ68" s="29">
        <v>135.13999999999999</v>
      </c>
      <c r="AR68" s="29">
        <v>0</v>
      </c>
      <c r="AS68" s="29">
        <v>0</v>
      </c>
      <c r="AT68" s="29">
        <v>0</v>
      </c>
      <c r="AU68" s="29">
        <v>0</v>
      </c>
      <c r="AV68" s="29">
        <v>0</v>
      </c>
      <c r="AW68" s="29">
        <v>0</v>
      </c>
      <c r="AX68" s="29">
        <v>0</v>
      </c>
      <c r="AY68" s="29">
        <v>58.75</v>
      </c>
      <c r="AZ68" s="29">
        <v>0</v>
      </c>
      <c r="BA68" s="29">
        <v>35.869999999999997</v>
      </c>
      <c r="BB68" s="29">
        <v>0</v>
      </c>
      <c r="BC68" s="29">
        <v>0</v>
      </c>
      <c r="BD68" s="29">
        <v>0</v>
      </c>
      <c r="BE68" s="29">
        <v>0</v>
      </c>
      <c r="BF68" s="29">
        <v>0</v>
      </c>
      <c r="BG68" s="29">
        <v>0</v>
      </c>
      <c r="BH68" s="29">
        <v>0</v>
      </c>
      <c r="BI68" s="29">
        <v>10.119999999999999</v>
      </c>
      <c r="BJ68" s="29">
        <v>0</v>
      </c>
      <c r="BK68" s="29">
        <v>6</v>
      </c>
      <c r="BL68" s="29">
        <v>0</v>
      </c>
      <c r="BM68" s="29">
        <v>0</v>
      </c>
      <c r="BN68" s="29">
        <v>0</v>
      </c>
      <c r="BO68" s="29">
        <v>0</v>
      </c>
      <c r="BP68" s="29">
        <v>0</v>
      </c>
      <c r="BQ68" s="29">
        <v>0</v>
      </c>
      <c r="BR68" s="29">
        <v>0</v>
      </c>
      <c r="BS68" s="29">
        <v>6</v>
      </c>
    </row>
    <row r="69" spans="1:71" s="16" customFormat="1" x14ac:dyDescent="0.25">
      <c r="A69" s="30"/>
      <c r="B69" s="30"/>
      <c r="C69" s="30"/>
      <c r="D69" s="30"/>
      <c r="E69" s="30"/>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7"/>
      <c r="BK69" s="17"/>
      <c r="BL69" s="17"/>
      <c r="BM69" s="17"/>
      <c r="BN69" s="17"/>
      <c r="BO69" s="17"/>
      <c r="BP69" s="17"/>
      <c r="BQ69" s="17"/>
      <c r="BR69" s="17"/>
      <c r="BS69" s="17"/>
    </row>
    <row r="70" spans="1:71" s="16" customFormat="1" x14ac:dyDescent="0.25">
      <c r="H70" s="37" t="s">
        <v>72</v>
      </c>
      <c r="I70" s="37"/>
      <c r="J70" s="37"/>
      <c r="K70" s="37"/>
      <c r="L70" s="37"/>
      <c r="M70" s="37"/>
      <c r="N70" s="37"/>
      <c r="O70" s="37"/>
      <c r="P70" s="37"/>
      <c r="Q70" s="37"/>
      <c r="R70" s="37"/>
      <c r="S70" s="37"/>
      <c r="T70" s="37"/>
      <c r="U70" s="37"/>
      <c r="V70" s="37"/>
      <c r="W70" s="37"/>
      <c r="X70" s="37"/>
      <c r="Y70" s="37"/>
      <c r="Z70" s="37"/>
      <c r="AA70" s="37"/>
      <c r="AB70" s="37"/>
      <c r="AC70" s="37"/>
      <c r="AD70" s="37"/>
      <c r="AE70" s="37"/>
      <c r="AF70" s="37"/>
      <c r="AG70" s="37"/>
      <c r="AH70" s="37"/>
      <c r="AI70" s="37"/>
      <c r="AJ70" s="37"/>
      <c r="AK70" s="37"/>
      <c r="AL70" s="37"/>
      <c r="AM70" s="17"/>
      <c r="AN70" s="17"/>
      <c r="AO70" s="37" t="s">
        <v>69</v>
      </c>
      <c r="AP70" s="37"/>
      <c r="AQ70" s="37"/>
      <c r="AR70" s="37"/>
      <c r="AS70" s="37"/>
      <c r="AT70" s="37"/>
      <c r="AU70" s="37"/>
      <c r="AV70" s="37"/>
      <c r="AW70" s="37"/>
      <c r="AX70" s="37"/>
      <c r="AY70" s="37"/>
      <c r="AZ70" s="37"/>
      <c r="BA70" s="37"/>
      <c r="BB70" s="37"/>
      <c r="BC70" s="37"/>
      <c r="BD70" s="37"/>
      <c r="BE70" s="37"/>
      <c r="BF70" s="37"/>
      <c r="BG70" s="37"/>
      <c r="BH70" s="37"/>
      <c r="BI70" s="37"/>
    </row>
    <row r="71" spans="1:71" s="16" customFormat="1" ht="15.75" x14ac:dyDescent="0.25">
      <c r="A71" s="260" t="s">
        <v>35</v>
      </c>
      <c r="B71" s="260"/>
      <c r="C71" s="260"/>
      <c r="D71" s="260"/>
      <c r="E71" s="260"/>
      <c r="H71" s="29"/>
      <c r="I71" s="29" t="s">
        <v>40</v>
      </c>
      <c r="J71" s="29" t="s">
        <v>40</v>
      </c>
      <c r="K71" s="29" t="s">
        <v>40</v>
      </c>
      <c r="L71" s="29" t="s">
        <v>40</v>
      </c>
      <c r="M71" s="29" t="s">
        <v>40</v>
      </c>
      <c r="N71" s="29" t="s">
        <v>40</v>
      </c>
      <c r="O71" s="29" t="s">
        <v>40</v>
      </c>
      <c r="P71" s="29" t="s">
        <v>40</v>
      </c>
      <c r="Q71" s="29" t="s">
        <v>40</v>
      </c>
      <c r="R71" s="29" t="s">
        <v>40</v>
      </c>
      <c r="S71" s="29" t="s">
        <v>41</v>
      </c>
      <c r="T71" s="29" t="s">
        <v>41</v>
      </c>
      <c r="U71" s="29" t="s">
        <v>41</v>
      </c>
      <c r="V71" s="29" t="s">
        <v>41</v>
      </c>
      <c r="W71" s="29" t="s">
        <v>41</v>
      </c>
      <c r="X71" s="29" t="s">
        <v>41</v>
      </c>
      <c r="Y71" s="29" t="s">
        <v>41</v>
      </c>
      <c r="Z71" s="29" t="s">
        <v>41</v>
      </c>
      <c r="AA71" s="29" t="s">
        <v>41</v>
      </c>
      <c r="AB71" s="29" t="s">
        <v>41</v>
      </c>
      <c r="AC71" s="29" t="s">
        <v>42</v>
      </c>
      <c r="AD71" s="29" t="s">
        <v>42</v>
      </c>
      <c r="AE71" s="29" t="s">
        <v>42</v>
      </c>
      <c r="AF71" s="29" t="s">
        <v>42</v>
      </c>
      <c r="AG71" s="29" t="s">
        <v>42</v>
      </c>
      <c r="AH71" s="29" t="s">
        <v>42</v>
      </c>
      <c r="AI71" s="29" t="s">
        <v>42</v>
      </c>
      <c r="AJ71" s="29" t="s">
        <v>42</v>
      </c>
      <c r="AK71" s="29" t="s">
        <v>42</v>
      </c>
      <c r="AL71" s="29" t="s">
        <v>42</v>
      </c>
      <c r="AM71" s="17"/>
      <c r="AN71" s="17"/>
      <c r="AO71" s="29"/>
      <c r="AP71" s="29" t="s">
        <v>40</v>
      </c>
      <c r="AQ71" s="29" t="s">
        <v>40</v>
      </c>
      <c r="AR71" s="29" t="s">
        <v>40</v>
      </c>
      <c r="AS71" s="29" t="s">
        <v>40</v>
      </c>
      <c r="AT71" s="29" t="s">
        <v>40</v>
      </c>
      <c r="AU71" s="29" t="s">
        <v>40</v>
      </c>
      <c r="AV71" s="29" t="s">
        <v>40</v>
      </c>
      <c r="AW71" s="29" t="s">
        <v>40</v>
      </c>
      <c r="AX71" s="29" t="s">
        <v>40</v>
      </c>
      <c r="AY71" s="29" t="s">
        <v>40</v>
      </c>
      <c r="AZ71" s="29" t="s">
        <v>41</v>
      </c>
      <c r="BA71" s="29" t="s">
        <v>41</v>
      </c>
      <c r="BB71" s="29" t="s">
        <v>41</v>
      </c>
      <c r="BC71" s="29" t="s">
        <v>41</v>
      </c>
      <c r="BD71" s="29" t="s">
        <v>41</v>
      </c>
      <c r="BE71" s="29" t="s">
        <v>41</v>
      </c>
      <c r="BF71" s="29" t="s">
        <v>41</v>
      </c>
      <c r="BG71" s="29" t="s">
        <v>41</v>
      </c>
      <c r="BH71" s="29" t="s">
        <v>41</v>
      </c>
      <c r="BI71" s="29" t="s">
        <v>41</v>
      </c>
      <c r="BJ71" s="29" t="s">
        <v>42</v>
      </c>
      <c r="BK71" s="29" t="s">
        <v>42</v>
      </c>
      <c r="BL71" s="29" t="s">
        <v>42</v>
      </c>
      <c r="BM71" s="29" t="s">
        <v>42</v>
      </c>
      <c r="BN71" s="29" t="s">
        <v>42</v>
      </c>
      <c r="BO71" s="29" t="s">
        <v>42</v>
      </c>
      <c r="BP71" s="29" t="s">
        <v>42</v>
      </c>
      <c r="BQ71" s="29" t="s">
        <v>42</v>
      </c>
      <c r="BR71" s="29" t="s">
        <v>42</v>
      </c>
      <c r="BS71" s="29" t="s">
        <v>42</v>
      </c>
    </row>
    <row r="72" spans="1:71" s="16" customFormat="1" ht="45.75" thickBot="1" x14ac:dyDescent="0.3">
      <c r="A72" s="21" t="s">
        <v>4</v>
      </c>
      <c r="B72" s="22" t="s">
        <v>17</v>
      </c>
      <c r="C72" s="22" t="s">
        <v>5</v>
      </c>
      <c r="D72" s="6" t="s">
        <v>0</v>
      </c>
      <c r="E72" s="22" t="s">
        <v>7</v>
      </c>
      <c r="H72" s="28" t="s">
        <v>4</v>
      </c>
      <c r="I72" s="28" t="s">
        <v>43</v>
      </c>
      <c r="J72" s="28" t="s">
        <v>44</v>
      </c>
      <c r="K72" s="28" t="s">
        <v>57</v>
      </c>
      <c r="L72" s="28" t="s">
        <v>50</v>
      </c>
      <c r="M72" s="28" t="s">
        <v>47</v>
      </c>
      <c r="N72" s="28" t="s">
        <v>48</v>
      </c>
      <c r="O72" s="28" t="s">
        <v>46</v>
      </c>
      <c r="P72" s="28" t="s">
        <v>51</v>
      </c>
      <c r="Q72" s="28" t="s">
        <v>49</v>
      </c>
      <c r="R72" s="28" t="s">
        <v>45</v>
      </c>
      <c r="S72" s="28" t="s">
        <v>43</v>
      </c>
      <c r="T72" s="28" t="s">
        <v>44</v>
      </c>
      <c r="U72" s="28" t="s">
        <v>57</v>
      </c>
      <c r="V72" s="28" t="s">
        <v>50</v>
      </c>
      <c r="W72" s="28" t="s">
        <v>47</v>
      </c>
      <c r="X72" s="28" t="s">
        <v>48</v>
      </c>
      <c r="Y72" s="28" t="s">
        <v>46</v>
      </c>
      <c r="Z72" s="28" t="s">
        <v>51</v>
      </c>
      <c r="AA72" s="28" t="s">
        <v>49</v>
      </c>
      <c r="AB72" s="28" t="s">
        <v>45</v>
      </c>
      <c r="AC72" s="28" t="s">
        <v>43</v>
      </c>
      <c r="AD72" s="28" t="s">
        <v>44</v>
      </c>
      <c r="AE72" s="28" t="s">
        <v>57</v>
      </c>
      <c r="AF72" s="28" t="s">
        <v>50</v>
      </c>
      <c r="AG72" s="28" t="s">
        <v>47</v>
      </c>
      <c r="AH72" s="28" t="s">
        <v>48</v>
      </c>
      <c r="AI72" s="28" t="s">
        <v>46</v>
      </c>
      <c r="AJ72" s="28" t="s">
        <v>51</v>
      </c>
      <c r="AK72" s="28" t="s">
        <v>49</v>
      </c>
      <c r="AL72" s="28" t="s">
        <v>45</v>
      </c>
      <c r="AM72" s="17"/>
      <c r="AN72" s="17"/>
      <c r="AO72" s="28" t="s">
        <v>4</v>
      </c>
      <c r="AP72" s="28" t="s">
        <v>43</v>
      </c>
      <c r="AQ72" s="28" t="s">
        <v>44</v>
      </c>
      <c r="AR72" s="28" t="s">
        <v>57</v>
      </c>
      <c r="AS72" s="28" t="s">
        <v>50</v>
      </c>
      <c r="AT72" s="28" t="s">
        <v>47</v>
      </c>
      <c r="AU72" s="28" t="s">
        <v>48</v>
      </c>
      <c r="AV72" s="28" t="s">
        <v>46</v>
      </c>
      <c r="AW72" s="28" t="s">
        <v>51</v>
      </c>
      <c r="AX72" s="28" t="s">
        <v>49</v>
      </c>
      <c r="AY72" s="28" t="s">
        <v>45</v>
      </c>
      <c r="AZ72" s="28" t="s">
        <v>43</v>
      </c>
      <c r="BA72" s="28" t="s">
        <v>44</v>
      </c>
      <c r="BB72" s="28" t="s">
        <v>57</v>
      </c>
      <c r="BC72" s="28" t="s">
        <v>50</v>
      </c>
      <c r="BD72" s="28" t="s">
        <v>47</v>
      </c>
      <c r="BE72" s="28" t="s">
        <v>48</v>
      </c>
      <c r="BF72" s="28" t="s">
        <v>46</v>
      </c>
      <c r="BG72" s="28" t="s">
        <v>51</v>
      </c>
      <c r="BH72" s="28" t="s">
        <v>49</v>
      </c>
      <c r="BI72" s="28" t="s">
        <v>45</v>
      </c>
      <c r="BJ72" s="28" t="s">
        <v>43</v>
      </c>
      <c r="BK72" s="28" t="s">
        <v>44</v>
      </c>
      <c r="BL72" s="28" t="s">
        <v>57</v>
      </c>
      <c r="BM72" s="28" t="s">
        <v>50</v>
      </c>
      <c r="BN72" s="28" t="s">
        <v>47</v>
      </c>
      <c r="BO72" s="28" t="s">
        <v>48</v>
      </c>
      <c r="BP72" s="28" t="s">
        <v>46</v>
      </c>
      <c r="BQ72" s="28" t="s">
        <v>51</v>
      </c>
      <c r="BR72" s="28" t="s">
        <v>49</v>
      </c>
      <c r="BS72" s="28" t="s">
        <v>45</v>
      </c>
    </row>
    <row r="73" spans="1:71" s="16" customFormat="1" x14ac:dyDescent="0.25">
      <c r="A73" s="23" t="s">
        <v>9</v>
      </c>
      <c r="B73" s="23">
        <f>IF($D$5="P",SUM(S73:U73),SUM(S73:AB73))</f>
        <v>101.17</v>
      </c>
      <c r="C73" s="23">
        <f>IF($D$5="P",SUM(I73:K73),SUM(I73:R73))</f>
        <v>360.01</v>
      </c>
      <c r="D73" s="23">
        <f>IF($D$5="P",$B$8*SUM(I73:K73)+$B$9*SUM(I91:K91),$B$8*SUM(I73:R73)+$B$9*SUM(I91:R91))</f>
        <v>135.95400000000001</v>
      </c>
      <c r="E73" s="31">
        <f t="shared" ref="E73:E86" si="13">D73*$B$5</f>
        <v>8472.6532800000004</v>
      </c>
      <c r="H73" s="27" t="s">
        <v>9</v>
      </c>
      <c r="I73" s="27">
        <f>'Stage 2_SMFL'!I73</f>
        <v>42.19</v>
      </c>
      <c r="J73" s="27">
        <f>'Stage 2_SMFL'!J73</f>
        <v>317.82</v>
      </c>
      <c r="K73" s="27">
        <f>'Stage 2_SMFL'!K73</f>
        <v>0</v>
      </c>
      <c r="L73" s="27">
        <f>'Stage 2_SMFL'!L73</f>
        <v>0</v>
      </c>
      <c r="M73" s="27">
        <f>'Stage 2_SMFL'!M73</f>
        <v>0</v>
      </c>
      <c r="N73" s="27">
        <f>'Stage 2_SMFL'!N73</f>
        <v>0</v>
      </c>
      <c r="O73" s="27">
        <f>'Stage 2_SMFL'!O73</f>
        <v>0</v>
      </c>
      <c r="P73" s="27">
        <f>'Stage 2_SMFL'!P73</f>
        <v>0</v>
      </c>
      <c r="Q73" s="27">
        <f>'Stage 2_SMFL'!Q73</f>
        <v>0</v>
      </c>
      <c r="R73" s="27">
        <f>'Stage 2_SMFL'!R73</f>
        <v>0</v>
      </c>
      <c r="S73" s="27">
        <f>'Stage 2_SMFL'!S73</f>
        <v>26.24</v>
      </c>
      <c r="T73" s="27">
        <f>'Stage 2_SMFL'!T73</f>
        <v>74.930000000000007</v>
      </c>
      <c r="U73" s="27">
        <f>'Stage 2_SMFL'!U73</f>
        <v>0</v>
      </c>
      <c r="V73" s="27">
        <f>'Stage 2_SMFL'!V73</f>
        <v>0</v>
      </c>
      <c r="W73" s="27">
        <f>'Stage 2_SMFL'!W73</f>
        <v>0</v>
      </c>
      <c r="X73" s="27">
        <f>'Stage 2_SMFL'!X73</f>
        <v>0</v>
      </c>
      <c r="Y73" s="27">
        <f>'Stage 2_SMFL'!Y73</f>
        <v>0</v>
      </c>
      <c r="Z73" s="27">
        <f>'Stage 2_SMFL'!Z73</f>
        <v>0</v>
      </c>
      <c r="AA73" s="27">
        <f>'Stage 2_SMFL'!AA73</f>
        <v>0</v>
      </c>
      <c r="AB73" s="27">
        <f>'Stage 2_SMFL'!AB73</f>
        <v>0</v>
      </c>
      <c r="AC73" s="27">
        <f>'Stage 2_SMFL'!AC73</f>
        <v>2</v>
      </c>
      <c r="AD73" s="27">
        <f>'Stage 2_SMFL'!AD73</f>
        <v>6</v>
      </c>
      <c r="AE73" s="27">
        <f>'Stage 2_SMFL'!AE73</f>
        <v>0</v>
      </c>
      <c r="AF73" s="27">
        <f>'Stage 2_SMFL'!AF73</f>
        <v>0</v>
      </c>
      <c r="AG73" s="27">
        <f>'Stage 2_SMFL'!AG73</f>
        <v>0</v>
      </c>
      <c r="AH73" s="27">
        <f>'Stage 2_SMFL'!AH73</f>
        <v>0</v>
      </c>
      <c r="AI73" s="27">
        <f>'Stage 2_SMFL'!AI73</f>
        <v>0</v>
      </c>
      <c r="AJ73" s="27">
        <f>'Stage 2_SMFL'!AJ73</f>
        <v>0</v>
      </c>
      <c r="AK73" s="27">
        <f>'Stage 2_SMFL'!AK73</f>
        <v>0</v>
      </c>
      <c r="AL73" s="27">
        <f>'Stage 2_SMFL'!AL73</f>
        <v>0</v>
      </c>
      <c r="AM73" s="17"/>
      <c r="AN73" s="17"/>
      <c r="AO73" s="27" t="s">
        <v>9</v>
      </c>
      <c r="AP73" s="27">
        <f>'Stage 2_SMFL'!AP73</f>
        <v>42.19</v>
      </c>
      <c r="AQ73" s="27">
        <f>'Stage 2_SMFL'!AQ73</f>
        <v>317.82</v>
      </c>
      <c r="AR73" s="27">
        <f>'Stage 2_SMFL'!AR73</f>
        <v>0</v>
      </c>
      <c r="AS73" s="27">
        <f>'Stage 2_SMFL'!AS73</f>
        <v>0</v>
      </c>
      <c r="AT73" s="27">
        <f>'Stage 2_SMFL'!AT73</f>
        <v>0</v>
      </c>
      <c r="AU73" s="27">
        <f>'Stage 2_SMFL'!AU73</f>
        <v>0</v>
      </c>
      <c r="AV73" s="27">
        <f>'Stage 2_SMFL'!AV73</f>
        <v>0</v>
      </c>
      <c r="AW73" s="27">
        <f>'Stage 2_SMFL'!AW73</f>
        <v>0</v>
      </c>
      <c r="AX73" s="27">
        <f>'Stage 2_SMFL'!AX73</f>
        <v>0</v>
      </c>
      <c r="AY73" s="27">
        <f>'Stage 2_SMFL'!AY73</f>
        <v>0</v>
      </c>
      <c r="AZ73" s="27">
        <f>'Stage 2_SMFL'!AZ73</f>
        <v>26.24</v>
      </c>
      <c r="BA73" s="27">
        <f>'Stage 2_SMFL'!BA73</f>
        <v>74.930000000000007</v>
      </c>
      <c r="BB73" s="27">
        <f>'Stage 2_SMFL'!BB73</f>
        <v>0</v>
      </c>
      <c r="BC73" s="27">
        <f>'Stage 2_SMFL'!BC73</f>
        <v>0</v>
      </c>
      <c r="BD73" s="27">
        <f>'Stage 2_SMFL'!BD73</f>
        <v>0</v>
      </c>
      <c r="BE73" s="27">
        <f>'Stage 2_SMFL'!BE73</f>
        <v>0</v>
      </c>
      <c r="BF73" s="27">
        <f>'Stage 2_SMFL'!BF73</f>
        <v>0</v>
      </c>
      <c r="BG73" s="27">
        <f>'Stage 2_SMFL'!BG73</f>
        <v>0</v>
      </c>
      <c r="BH73" s="27">
        <f>'Stage 2_SMFL'!BH73</f>
        <v>0</v>
      </c>
      <c r="BI73" s="27">
        <f>'Stage 2_SMFL'!BI73</f>
        <v>0</v>
      </c>
      <c r="BJ73" s="27">
        <f>'Stage 2_SMFL'!BJ73</f>
        <v>2</v>
      </c>
      <c r="BK73" s="27">
        <f>'Stage 2_SMFL'!BK73</f>
        <v>6</v>
      </c>
      <c r="BL73" s="27">
        <f>'Stage 2_SMFL'!BL73</f>
        <v>0</v>
      </c>
      <c r="BM73" s="27">
        <f>'Stage 2_SMFL'!BM73</f>
        <v>0</v>
      </c>
      <c r="BN73" s="27">
        <f>'Stage 2_SMFL'!BN73</f>
        <v>0</v>
      </c>
      <c r="BO73" s="27">
        <f>'Stage 2_SMFL'!BO73</f>
        <v>0</v>
      </c>
      <c r="BP73" s="27">
        <f>'Stage 2_SMFL'!BP73</f>
        <v>0</v>
      </c>
      <c r="BQ73" s="27">
        <f>'Stage 2_SMFL'!BQ73</f>
        <v>0</v>
      </c>
      <c r="BR73" s="27">
        <f>'Stage 2_SMFL'!BR73</f>
        <v>0</v>
      </c>
      <c r="BS73" s="27">
        <f>'Stage 2_SMFL'!BS73</f>
        <v>0</v>
      </c>
    </row>
    <row r="74" spans="1:71" s="16" customFormat="1" x14ac:dyDescent="0.25">
      <c r="A74" s="23" t="s">
        <v>10</v>
      </c>
      <c r="B74" s="23">
        <f t="shared" ref="B74:B86" si="14">IF($D$5="P",SUM(S74:U74),SUM(S74:AB74))</f>
        <v>115.89</v>
      </c>
      <c r="C74" s="23">
        <f t="shared" ref="C74:C86" si="15">IF($D$5="P",SUM(I74:K74),SUM(I74:R74))</f>
        <v>434.75</v>
      </c>
      <c r="D74" s="23">
        <f t="shared" ref="D74:D86" si="16">IF($D$5="P",$B$8*SUM(I74:K74)+$B$9*SUM(I92:K92),$B$8*SUM(I74:R74)+$B$9*SUM(I92:R92))</f>
        <v>138.27199999999999</v>
      </c>
      <c r="E74" s="31">
        <f t="shared" si="13"/>
        <v>8617.1110399999998</v>
      </c>
      <c r="H74" s="29" t="s">
        <v>10</v>
      </c>
      <c r="I74" s="27">
        <f>'Stage 2_SMFL'!I74</f>
        <v>275.91000000000003</v>
      </c>
      <c r="J74" s="27">
        <f>'Stage 2_SMFL'!J74</f>
        <v>158.84</v>
      </c>
      <c r="K74" s="27">
        <f>'Stage 2_SMFL'!K74</f>
        <v>0</v>
      </c>
      <c r="L74" s="27">
        <f>'Stage 2_SMFL'!L74</f>
        <v>0</v>
      </c>
      <c r="M74" s="27">
        <f>'Stage 2_SMFL'!M74</f>
        <v>0</v>
      </c>
      <c r="N74" s="27">
        <f>'Stage 2_SMFL'!N74</f>
        <v>0</v>
      </c>
      <c r="O74" s="27">
        <f>'Stage 2_SMFL'!O74</f>
        <v>0</v>
      </c>
      <c r="P74" s="27">
        <f>'Stage 2_SMFL'!P74</f>
        <v>0</v>
      </c>
      <c r="Q74" s="27">
        <f>'Stage 2_SMFL'!Q74</f>
        <v>0</v>
      </c>
      <c r="R74" s="27">
        <f>'Stage 2_SMFL'!R74</f>
        <v>0</v>
      </c>
      <c r="S74" s="27">
        <f>'Stage 2_SMFL'!S74</f>
        <v>69.53</v>
      </c>
      <c r="T74" s="27">
        <f>'Stage 2_SMFL'!T74</f>
        <v>46.36</v>
      </c>
      <c r="U74" s="27">
        <f>'Stage 2_SMFL'!U74</f>
        <v>0</v>
      </c>
      <c r="V74" s="27">
        <f>'Stage 2_SMFL'!V74</f>
        <v>0</v>
      </c>
      <c r="W74" s="27">
        <f>'Stage 2_SMFL'!W74</f>
        <v>0</v>
      </c>
      <c r="X74" s="27">
        <f>'Stage 2_SMFL'!X74</f>
        <v>0</v>
      </c>
      <c r="Y74" s="27">
        <f>'Stage 2_SMFL'!Y74</f>
        <v>0</v>
      </c>
      <c r="Z74" s="27">
        <f>'Stage 2_SMFL'!Z74</f>
        <v>0</v>
      </c>
      <c r="AA74" s="27">
        <f>'Stage 2_SMFL'!AA74</f>
        <v>0</v>
      </c>
      <c r="AB74" s="27">
        <f>'Stage 2_SMFL'!AB74</f>
        <v>0</v>
      </c>
      <c r="AC74" s="27">
        <f>'Stage 2_SMFL'!AC74</f>
        <v>5</v>
      </c>
      <c r="AD74" s="27">
        <f>'Stage 2_SMFL'!AD74</f>
        <v>5</v>
      </c>
      <c r="AE74" s="27">
        <f>'Stage 2_SMFL'!AE74</f>
        <v>0</v>
      </c>
      <c r="AF74" s="27">
        <f>'Stage 2_SMFL'!AF74</f>
        <v>0</v>
      </c>
      <c r="AG74" s="27">
        <f>'Stage 2_SMFL'!AG74</f>
        <v>0</v>
      </c>
      <c r="AH74" s="27">
        <f>'Stage 2_SMFL'!AH74</f>
        <v>0</v>
      </c>
      <c r="AI74" s="27">
        <f>'Stage 2_SMFL'!AI74</f>
        <v>0</v>
      </c>
      <c r="AJ74" s="27">
        <f>'Stage 2_SMFL'!AJ74</f>
        <v>0</v>
      </c>
      <c r="AK74" s="27">
        <f>'Stage 2_SMFL'!AK74</f>
        <v>0</v>
      </c>
      <c r="AL74" s="27">
        <f>'Stage 2_SMFL'!AL74</f>
        <v>0</v>
      </c>
      <c r="AM74" s="17"/>
      <c r="AN74" s="17"/>
      <c r="AO74" s="29" t="s">
        <v>10</v>
      </c>
      <c r="AP74" s="27">
        <f>'Stage 2_SMFL'!AP74</f>
        <v>275.91000000000003</v>
      </c>
      <c r="AQ74" s="27">
        <f>'Stage 2_SMFL'!AQ74</f>
        <v>158.84</v>
      </c>
      <c r="AR74" s="27">
        <f>'Stage 2_SMFL'!AR74</f>
        <v>0</v>
      </c>
      <c r="AS74" s="27">
        <f>'Stage 2_SMFL'!AS74</f>
        <v>0</v>
      </c>
      <c r="AT74" s="27">
        <f>'Stage 2_SMFL'!AT74</f>
        <v>0</v>
      </c>
      <c r="AU74" s="27">
        <f>'Stage 2_SMFL'!AU74</f>
        <v>0</v>
      </c>
      <c r="AV74" s="27">
        <f>'Stage 2_SMFL'!AV74</f>
        <v>0</v>
      </c>
      <c r="AW74" s="27">
        <f>'Stage 2_SMFL'!AW74</f>
        <v>0</v>
      </c>
      <c r="AX74" s="27">
        <f>'Stage 2_SMFL'!AX74</f>
        <v>0</v>
      </c>
      <c r="AY74" s="27">
        <f>'Stage 2_SMFL'!AY74</f>
        <v>0</v>
      </c>
      <c r="AZ74" s="27">
        <f>'Stage 2_SMFL'!AZ74</f>
        <v>69.53</v>
      </c>
      <c r="BA74" s="27">
        <f>'Stage 2_SMFL'!BA74</f>
        <v>46.36</v>
      </c>
      <c r="BB74" s="27">
        <f>'Stage 2_SMFL'!BB74</f>
        <v>0</v>
      </c>
      <c r="BC74" s="27">
        <f>'Stage 2_SMFL'!BC74</f>
        <v>0</v>
      </c>
      <c r="BD74" s="27">
        <f>'Stage 2_SMFL'!BD74</f>
        <v>0</v>
      </c>
      <c r="BE74" s="27">
        <f>'Stage 2_SMFL'!BE74</f>
        <v>0</v>
      </c>
      <c r="BF74" s="27">
        <f>'Stage 2_SMFL'!BF74</f>
        <v>0</v>
      </c>
      <c r="BG74" s="27">
        <f>'Stage 2_SMFL'!BG74</f>
        <v>0</v>
      </c>
      <c r="BH74" s="27">
        <f>'Stage 2_SMFL'!BH74</f>
        <v>0</v>
      </c>
      <c r="BI74" s="27">
        <f>'Stage 2_SMFL'!BI74</f>
        <v>0</v>
      </c>
      <c r="BJ74" s="27">
        <f>'Stage 2_SMFL'!BJ74</f>
        <v>5</v>
      </c>
      <c r="BK74" s="27">
        <f>'Stage 2_SMFL'!BK74</f>
        <v>5</v>
      </c>
      <c r="BL74" s="27">
        <f>'Stage 2_SMFL'!BL74</f>
        <v>0</v>
      </c>
      <c r="BM74" s="27">
        <f>'Stage 2_SMFL'!BM74</f>
        <v>0</v>
      </c>
      <c r="BN74" s="27">
        <f>'Stage 2_SMFL'!BN74</f>
        <v>0</v>
      </c>
      <c r="BO74" s="27">
        <f>'Stage 2_SMFL'!BO74</f>
        <v>0</v>
      </c>
      <c r="BP74" s="27">
        <f>'Stage 2_SMFL'!BP74</f>
        <v>0</v>
      </c>
      <c r="BQ74" s="27">
        <f>'Stage 2_SMFL'!BQ74</f>
        <v>0</v>
      </c>
      <c r="BR74" s="27">
        <f>'Stage 2_SMFL'!BR74</f>
        <v>0</v>
      </c>
      <c r="BS74" s="27">
        <f>'Stage 2_SMFL'!BS74</f>
        <v>0</v>
      </c>
    </row>
    <row r="75" spans="1:71" s="16" customFormat="1" x14ac:dyDescent="0.25">
      <c r="A75" s="23" t="s">
        <v>11</v>
      </c>
      <c r="B75" s="23">
        <f t="shared" si="14"/>
        <v>1.5</v>
      </c>
      <c r="C75" s="23">
        <f t="shared" si="15"/>
        <v>1.5</v>
      </c>
      <c r="D75" s="23">
        <f t="shared" si="16"/>
        <v>0.44999999999999996</v>
      </c>
      <c r="E75" s="31">
        <f t="shared" si="13"/>
        <v>28.043999999999997</v>
      </c>
      <c r="H75" s="29" t="s">
        <v>11</v>
      </c>
      <c r="I75" s="27">
        <f>'Stage 2_SMFL'!I75</f>
        <v>0</v>
      </c>
      <c r="J75" s="27">
        <f>'Stage 2_SMFL'!J75</f>
        <v>1.5</v>
      </c>
      <c r="K75" s="27">
        <f>'Stage 2_SMFL'!K75</f>
        <v>0</v>
      </c>
      <c r="L75" s="27">
        <f>'Stage 2_SMFL'!L75</f>
        <v>0</v>
      </c>
      <c r="M75" s="27">
        <f>'Stage 2_SMFL'!M75</f>
        <v>0</v>
      </c>
      <c r="N75" s="27">
        <f>'Stage 2_SMFL'!N75</f>
        <v>0</v>
      </c>
      <c r="O75" s="27">
        <f>'Stage 2_SMFL'!O75</f>
        <v>0</v>
      </c>
      <c r="P75" s="27">
        <f>'Stage 2_SMFL'!P75</f>
        <v>0</v>
      </c>
      <c r="Q75" s="27">
        <f>'Stage 2_SMFL'!Q75</f>
        <v>0</v>
      </c>
      <c r="R75" s="27">
        <f>'Stage 2_SMFL'!R75</f>
        <v>0</v>
      </c>
      <c r="S75" s="27">
        <f>'Stage 2_SMFL'!S75</f>
        <v>0</v>
      </c>
      <c r="T75" s="27">
        <f>'Stage 2_SMFL'!T75</f>
        <v>1.5</v>
      </c>
      <c r="U75" s="27">
        <f>'Stage 2_SMFL'!U75</f>
        <v>0</v>
      </c>
      <c r="V75" s="27">
        <f>'Stage 2_SMFL'!V75</f>
        <v>0</v>
      </c>
      <c r="W75" s="27">
        <f>'Stage 2_SMFL'!W75</f>
        <v>0</v>
      </c>
      <c r="X75" s="27">
        <f>'Stage 2_SMFL'!X75</f>
        <v>0</v>
      </c>
      <c r="Y75" s="27">
        <f>'Stage 2_SMFL'!Y75</f>
        <v>0</v>
      </c>
      <c r="Z75" s="27">
        <f>'Stage 2_SMFL'!Z75</f>
        <v>0</v>
      </c>
      <c r="AA75" s="27">
        <f>'Stage 2_SMFL'!AA75</f>
        <v>0</v>
      </c>
      <c r="AB75" s="27">
        <f>'Stage 2_SMFL'!AB75</f>
        <v>0</v>
      </c>
      <c r="AC75" s="27">
        <f>'Stage 2_SMFL'!AC75</f>
        <v>0</v>
      </c>
      <c r="AD75" s="27">
        <f>'Stage 2_SMFL'!AD75</f>
        <v>1</v>
      </c>
      <c r="AE75" s="27">
        <f>'Stage 2_SMFL'!AE75</f>
        <v>0</v>
      </c>
      <c r="AF75" s="27">
        <f>'Stage 2_SMFL'!AF75</f>
        <v>0</v>
      </c>
      <c r="AG75" s="27">
        <f>'Stage 2_SMFL'!AG75</f>
        <v>0</v>
      </c>
      <c r="AH75" s="27">
        <f>'Stage 2_SMFL'!AH75</f>
        <v>0</v>
      </c>
      <c r="AI75" s="27">
        <f>'Stage 2_SMFL'!AI75</f>
        <v>0</v>
      </c>
      <c r="AJ75" s="27">
        <f>'Stage 2_SMFL'!AJ75</f>
        <v>0</v>
      </c>
      <c r="AK75" s="27">
        <f>'Stage 2_SMFL'!AK75</f>
        <v>0</v>
      </c>
      <c r="AL75" s="27">
        <f>'Stage 2_SMFL'!AL75</f>
        <v>0</v>
      </c>
      <c r="AM75" s="17"/>
      <c r="AN75" s="17"/>
      <c r="AO75" s="29" t="s">
        <v>11</v>
      </c>
      <c r="AP75" s="27">
        <f>'Stage 2_SMFL'!AP75</f>
        <v>320.18</v>
      </c>
      <c r="AQ75" s="27">
        <f>'Stage 2_SMFL'!AQ75</f>
        <v>212.78</v>
      </c>
      <c r="AR75" s="27">
        <f>'Stage 2_SMFL'!AR75</f>
        <v>0</v>
      </c>
      <c r="AS75" s="27">
        <f>'Stage 2_SMFL'!AS75</f>
        <v>0</v>
      </c>
      <c r="AT75" s="27">
        <f>'Stage 2_SMFL'!AT75</f>
        <v>0</v>
      </c>
      <c r="AU75" s="27">
        <f>'Stage 2_SMFL'!AU75</f>
        <v>3.54</v>
      </c>
      <c r="AV75" s="27">
        <f>'Stage 2_SMFL'!AV75</f>
        <v>0</v>
      </c>
      <c r="AW75" s="27">
        <f>'Stage 2_SMFL'!AW75</f>
        <v>0</v>
      </c>
      <c r="AX75" s="27">
        <f>'Stage 2_SMFL'!AX75</f>
        <v>0</v>
      </c>
      <c r="AY75" s="27">
        <f>'Stage 2_SMFL'!AY75</f>
        <v>0</v>
      </c>
      <c r="AZ75" s="27">
        <f>'Stage 2_SMFL'!AZ75</f>
        <v>96.3</v>
      </c>
      <c r="BA75" s="27">
        <f>'Stage 2_SMFL'!BA75</f>
        <v>52.26</v>
      </c>
      <c r="BB75" s="27">
        <f>'Stage 2_SMFL'!BB75</f>
        <v>0</v>
      </c>
      <c r="BC75" s="27">
        <f>'Stage 2_SMFL'!BC75</f>
        <v>0</v>
      </c>
      <c r="BD75" s="27">
        <f>'Stage 2_SMFL'!BD75</f>
        <v>0</v>
      </c>
      <c r="BE75" s="27">
        <f>'Stage 2_SMFL'!BE75</f>
        <v>3.54</v>
      </c>
      <c r="BF75" s="27">
        <f>'Stage 2_SMFL'!BF75</f>
        <v>0</v>
      </c>
      <c r="BG75" s="27">
        <f>'Stage 2_SMFL'!BG75</f>
        <v>0</v>
      </c>
      <c r="BH75" s="27">
        <f>'Stage 2_SMFL'!BH75</f>
        <v>0</v>
      </c>
      <c r="BI75" s="27">
        <f>'Stage 2_SMFL'!BI75</f>
        <v>0</v>
      </c>
      <c r="BJ75" s="27">
        <f>'Stage 2_SMFL'!BJ75</f>
        <v>6</v>
      </c>
      <c r="BK75" s="27">
        <f>'Stage 2_SMFL'!BK75</f>
        <v>6</v>
      </c>
      <c r="BL75" s="27">
        <f>'Stage 2_SMFL'!BL75</f>
        <v>0</v>
      </c>
      <c r="BM75" s="27">
        <f>'Stage 2_SMFL'!BM75</f>
        <v>0</v>
      </c>
      <c r="BN75" s="27">
        <f>'Stage 2_SMFL'!BN75</f>
        <v>0</v>
      </c>
      <c r="BO75" s="27">
        <f>'Stage 2_SMFL'!BO75</f>
        <v>1</v>
      </c>
      <c r="BP75" s="27">
        <f>'Stage 2_SMFL'!BP75</f>
        <v>0</v>
      </c>
      <c r="BQ75" s="27">
        <f>'Stage 2_SMFL'!BQ75</f>
        <v>0</v>
      </c>
      <c r="BR75" s="27">
        <f>'Stage 2_SMFL'!BR75</f>
        <v>0</v>
      </c>
      <c r="BS75" s="27">
        <f>'Stage 2_SMFL'!BS75</f>
        <v>0</v>
      </c>
    </row>
    <row r="76" spans="1:71" s="16" customFormat="1" x14ac:dyDescent="0.25">
      <c r="A76" s="23" t="s">
        <v>12</v>
      </c>
      <c r="B76" s="23">
        <f t="shared" si="14"/>
        <v>0</v>
      </c>
      <c r="C76" s="23">
        <f t="shared" si="15"/>
        <v>0</v>
      </c>
      <c r="D76" s="23">
        <f t="shared" si="16"/>
        <v>0</v>
      </c>
      <c r="E76" s="31">
        <f t="shared" si="13"/>
        <v>0</v>
      </c>
      <c r="F76" s="16">
        <v>70.319999999999993</v>
      </c>
      <c r="H76" s="29" t="s">
        <v>12</v>
      </c>
      <c r="I76" s="29">
        <v>0</v>
      </c>
      <c r="J76" s="29">
        <v>0</v>
      </c>
      <c r="K76" s="29">
        <v>0</v>
      </c>
      <c r="L76" s="29">
        <v>0</v>
      </c>
      <c r="M76" s="29">
        <v>0</v>
      </c>
      <c r="N76" s="29">
        <v>0</v>
      </c>
      <c r="O76" s="29">
        <v>0</v>
      </c>
      <c r="P76" s="29">
        <v>0</v>
      </c>
      <c r="Q76" s="29">
        <v>0</v>
      </c>
      <c r="R76" s="29">
        <v>0</v>
      </c>
      <c r="S76" s="29">
        <v>0</v>
      </c>
      <c r="T76" s="29">
        <v>0</v>
      </c>
      <c r="U76" s="29">
        <v>0</v>
      </c>
      <c r="V76" s="29">
        <v>0</v>
      </c>
      <c r="W76" s="29">
        <v>0</v>
      </c>
      <c r="X76" s="29">
        <v>0</v>
      </c>
      <c r="Y76" s="29">
        <v>0</v>
      </c>
      <c r="Z76" s="29">
        <v>0</v>
      </c>
      <c r="AA76" s="29">
        <v>0</v>
      </c>
      <c r="AB76" s="29">
        <v>0</v>
      </c>
      <c r="AC76" s="29">
        <v>0</v>
      </c>
      <c r="AD76" s="29">
        <v>0</v>
      </c>
      <c r="AE76" s="29">
        <v>0</v>
      </c>
      <c r="AF76" s="29">
        <v>0</v>
      </c>
      <c r="AG76" s="29">
        <v>0</v>
      </c>
      <c r="AH76" s="29">
        <v>0</v>
      </c>
      <c r="AI76" s="29">
        <v>0</v>
      </c>
      <c r="AJ76" s="29">
        <v>0</v>
      </c>
      <c r="AK76" s="29">
        <v>0</v>
      </c>
      <c r="AL76" s="29">
        <v>0</v>
      </c>
      <c r="AM76" s="17"/>
      <c r="AN76" s="17"/>
      <c r="AO76" s="29" t="s">
        <v>12</v>
      </c>
      <c r="AP76" s="29">
        <v>0</v>
      </c>
      <c r="AQ76" s="29">
        <v>0</v>
      </c>
      <c r="AR76" s="29">
        <v>0</v>
      </c>
      <c r="AS76" s="29">
        <v>0</v>
      </c>
      <c r="AT76" s="29">
        <v>0</v>
      </c>
      <c r="AU76" s="29">
        <v>0</v>
      </c>
      <c r="AV76" s="29">
        <v>0</v>
      </c>
      <c r="AW76" s="29">
        <v>0</v>
      </c>
      <c r="AX76" s="29">
        <v>0</v>
      </c>
      <c r="AY76" s="29">
        <v>0</v>
      </c>
      <c r="AZ76" s="29">
        <v>0</v>
      </c>
      <c r="BA76" s="29">
        <v>0</v>
      </c>
      <c r="BB76" s="29">
        <v>0</v>
      </c>
      <c r="BC76" s="29">
        <v>0</v>
      </c>
      <c r="BD76" s="29">
        <v>0</v>
      </c>
      <c r="BE76" s="29">
        <v>0</v>
      </c>
      <c r="BF76" s="29">
        <v>0</v>
      </c>
      <c r="BG76" s="29">
        <v>0</v>
      </c>
      <c r="BH76" s="29">
        <v>0</v>
      </c>
      <c r="BI76" s="29">
        <v>0</v>
      </c>
      <c r="BJ76" s="29">
        <v>0</v>
      </c>
      <c r="BK76" s="29">
        <v>0</v>
      </c>
      <c r="BL76" s="29">
        <v>0</v>
      </c>
      <c r="BM76" s="29">
        <v>0</v>
      </c>
      <c r="BN76" s="29">
        <v>0</v>
      </c>
      <c r="BO76" s="29">
        <v>0</v>
      </c>
      <c r="BP76" s="29">
        <v>0</v>
      </c>
      <c r="BQ76" s="29">
        <v>0</v>
      </c>
      <c r="BR76" s="29">
        <v>0</v>
      </c>
      <c r="BS76" s="29">
        <v>0</v>
      </c>
    </row>
    <row r="77" spans="1:71" s="16" customFormat="1" x14ac:dyDescent="0.25">
      <c r="A77" s="23" t="s">
        <v>13</v>
      </c>
      <c r="B77" s="23">
        <f t="shared" si="14"/>
        <v>0</v>
      </c>
      <c r="C77" s="23">
        <f t="shared" si="15"/>
        <v>0</v>
      </c>
      <c r="D77" s="23">
        <f t="shared" si="16"/>
        <v>0</v>
      </c>
      <c r="E77" s="31">
        <f t="shared" si="13"/>
        <v>0</v>
      </c>
      <c r="F77" s="16">
        <v>97.45</v>
      </c>
      <c r="H77" s="29" t="s">
        <v>13</v>
      </c>
      <c r="I77" s="29">
        <v>0</v>
      </c>
      <c r="J77" s="29">
        <v>0</v>
      </c>
      <c r="K77" s="29">
        <v>0</v>
      </c>
      <c r="L77" s="29">
        <v>0</v>
      </c>
      <c r="M77" s="29">
        <v>0</v>
      </c>
      <c r="N77" s="29">
        <v>0</v>
      </c>
      <c r="O77" s="29">
        <v>0</v>
      </c>
      <c r="P77" s="29">
        <v>0</v>
      </c>
      <c r="Q77" s="29">
        <v>0</v>
      </c>
      <c r="R77" s="29">
        <v>0</v>
      </c>
      <c r="S77" s="29">
        <v>0</v>
      </c>
      <c r="T77" s="29">
        <v>0</v>
      </c>
      <c r="U77" s="29">
        <v>0</v>
      </c>
      <c r="V77" s="29">
        <v>0</v>
      </c>
      <c r="W77" s="29">
        <v>0</v>
      </c>
      <c r="X77" s="29">
        <v>0</v>
      </c>
      <c r="Y77" s="29">
        <v>0</v>
      </c>
      <c r="Z77" s="29">
        <v>0</v>
      </c>
      <c r="AA77" s="29">
        <v>0</v>
      </c>
      <c r="AB77" s="29">
        <v>0</v>
      </c>
      <c r="AC77" s="29">
        <v>0</v>
      </c>
      <c r="AD77" s="29">
        <v>0</v>
      </c>
      <c r="AE77" s="29">
        <v>0</v>
      </c>
      <c r="AF77" s="29">
        <v>0</v>
      </c>
      <c r="AG77" s="29">
        <v>0</v>
      </c>
      <c r="AH77" s="29">
        <v>0</v>
      </c>
      <c r="AI77" s="29">
        <v>0</v>
      </c>
      <c r="AJ77" s="29">
        <v>0</v>
      </c>
      <c r="AK77" s="29">
        <v>0</v>
      </c>
      <c r="AL77" s="29">
        <v>0</v>
      </c>
      <c r="AM77" s="17"/>
      <c r="AN77" s="17"/>
      <c r="AO77" s="29" t="s">
        <v>13</v>
      </c>
      <c r="AP77" s="29">
        <v>0</v>
      </c>
      <c r="AQ77" s="29">
        <v>0</v>
      </c>
      <c r="AR77" s="29">
        <v>0</v>
      </c>
      <c r="AS77" s="29">
        <v>0</v>
      </c>
      <c r="AT77" s="29">
        <v>0</v>
      </c>
      <c r="AU77" s="29">
        <v>0</v>
      </c>
      <c r="AV77" s="29">
        <v>0</v>
      </c>
      <c r="AW77" s="29">
        <v>0</v>
      </c>
      <c r="AX77" s="29">
        <v>0</v>
      </c>
      <c r="AY77" s="29">
        <v>0</v>
      </c>
      <c r="AZ77" s="29">
        <v>0</v>
      </c>
      <c r="BA77" s="29">
        <v>0</v>
      </c>
      <c r="BB77" s="29">
        <v>0</v>
      </c>
      <c r="BC77" s="29">
        <v>0</v>
      </c>
      <c r="BD77" s="29">
        <v>0</v>
      </c>
      <c r="BE77" s="29">
        <v>0</v>
      </c>
      <c r="BF77" s="29">
        <v>0</v>
      </c>
      <c r="BG77" s="29">
        <v>0</v>
      </c>
      <c r="BH77" s="29">
        <v>0</v>
      </c>
      <c r="BI77" s="29">
        <v>0</v>
      </c>
      <c r="BJ77" s="29">
        <v>0</v>
      </c>
      <c r="BK77" s="29">
        <v>0</v>
      </c>
      <c r="BL77" s="29">
        <v>0</v>
      </c>
      <c r="BM77" s="29">
        <v>0</v>
      </c>
      <c r="BN77" s="29">
        <v>0</v>
      </c>
      <c r="BO77" s="29">
        <v>0</v>
      </c>
      <c r="BP77" s="29">
        <v>0</v>
      </c>
      <c r="BQ77" s="29">
        <v>0</v>
      </c>
      <c r="BR77" s="29">
        <v>0</v>
      </c>
      <c r="BS77" s="29">
        <v>0</v>
      </c>
    </row>
    <row r="78" spans="1:71" s="16" customFormat="1" x14ac:dyDescent="0.25">
      <c r="A78" s="23" t="s">
        <v>52</v>
      </c>
      <c r="B78" s="23">
        <f t="shared" si="14"/>
        <v>0</v>
      </c>
      <c r="C78" s="23">
        <f t="shared" si="15"/>
        <v>0</v>
      </c>
      <c r="D78" s="23">
        <f t="shared" si="16"/>
        <v>0</v>
      </c>
      <c r="E78" s="31">
        <f t="shared" si="13"/>
        <v>0</v>
      </c>
      <c r="H78" s="29" t="s">
        <v>52</v>
      </c>
      <c r="I78" s="29">
        <v>0</v>
      </c>
      <c r="J78" s="29">
        <v>0</v>
      </c>
      <c r="K78" s="29">
        <v>0</v>
      </c>
      <c r="L78" s="29">
        <v>0</v>
      </c>
      <c r="M78" s="29">
        <v>0</v>
      </c>
      <c r="N78" s="29">
        <v>0</v>
      </c>
      <c r="O78" s="29">
        <v>0</v>
      </c>
      <c r="P78" s="29">
        <v>0</v>
      </c>
      <c r="Q78" s="29">
        <v>0</v>
      </c>
      <c r="R78" s="29">
        <v>0</v>
      </c>
      <c r="S78" s="29">
        <v>0</v>
      </c>
      <c r="T78" s="29">
        <v>0</v>
      </c>
      <c r="U78" s="29">
        <v>0</v>
      </c>
      <c r="V78" s="29">
        <v>0</v>
      </c>
      <c r="W78" s="29">
        <v>0</v>
      </c>
      <c r="X78" s="29">
        <v>0</v>
      </c>
      <c r="Y78" s="29">
        <v>0</v>
      </c>
      <c r="Z78" s="29">
        <v>0</v>
      </c>
      <c r="AA78" s="29">
        <v>0</v>
      </c>
      <c r="AB78" s="29">
        <v>0</v>
      </c>
      <c r="AC78" s="29">
        <v>0</v>
      </c>
      <c r="AD78" s="29">
        <v>0</v>
      </c>
      <c r="AE78" s="29">
        <v>0</v>
      </c>
      <c r="AF78" s="29">
        <v>0</v>
      </c>
      <c r="AG78" s="29">
        <v>0</v>
      </c>
      <c r="AH78" s="29">
        <v>0</v>
      </c>
      <c r="AI78" s="29">
        <v>0</v>
      </c>
      <c r="AJ78" s="29">
        <v>0</v>
      </c>
      <c r="AK78" s="29">
        <v>0</v>
      </c>
      <c r="AL78" s="29">
        <v>0</v>
      </c>
      <c r="AM78" s="17"/>
      <c r="AN78" s="17"/>
      <c r="AO78" s="29" t="s">
        <v>52</v>
      </c>
      <c r="AP78" s="29">
        <v>0</v>
      </c>
      <c r="AQ78" s="29">
        <v>0</v>
      </c>
      <c r="AR78" s="29">
        <v>0</v>
      </c>
      <c r="AS78" s="29">
        <v>0</v>
      </c>
      <c r="AT78" s="29">
        <v>0</v>
      </c>
      <c r="AU78" s="29">
        <v>0</v>
      </c>
      <c r="AV78" s="29">
        <v>0</v>
      </c>
      <c r="AW78" s="29">
        <v>0</v>
      </c>
      <c r="AX78" s="29">
        <v>0</v>
      </c>
      <c r="AY78" s="29">
        <v>0</v>
      </c>
      <c r="AZ78" s="29">
        <v>0</v>
      </c>
      <c r="BA78" s="29">
        <v>0</v>
      </c>
      <c r="BB78" s="29">
        <v>0</v>
      </c>
      <c r="BC78" s="29">
        <v>0</v>
      </c>
      <c r="BD78" s="29">
        <v>0</v>
      </c>
      <c r="BE78" s="29">
        <v>0</v>
      </c>
      <c r="BF78" s="29">
        <v>0</v>
      </c>
      <c r="BG78" s="29">
        <v>0</v>
      </c>
      <c r="BH78" s="29">
        <v>0</v>
      </c>
      <c r="BI78" s="29">
        <v>0</v>
      </c>
      <c r="BJ78" s="29">
        <v>0</v>
      </c>
      <c r="BK78" s="29">
        <v>0</v>
      </c>
      <c r="BL78" s="29">
        <v>0</v>
      </c>
      <c r="BM78" s="29">
        <v>0</v>
      </c>
      <c r="BN78" s="29">
        <v>0</v>
      </c>
      <c r="BO78" s="29">
        <v>0</v>
      </c>
      <c r="BP78" s="29">
        <v>0</v>
      </c>
      <c r="BQ78" s="29">
        <v>0</v>
      </c>
      <c r="BR78" s="29">
        <v>0</v>
      </c>
      <c r="BS78" s="29">
        <v>0</v>
      </c>
    </row>
    <row r="79" spans="1:71" s="16" customFormat="1" x14ac:dyDescent="0.25">
      <c r="A79" s="23" t="s">
        <v>14</v>
      </c>
      <c r="B79" s="23">
        <f t="shared" si="14"/>
        <v>0</v>
      </c>
      <c r="C79" s="23">
        <f t="shared" si="15"/>
        <v>0</v>
      </c>
      <c r="D79" s="23">
        <f t="shared" si="16"/>
        <v>0</v>
      </c>
      <c r="E79" s="31">
        <f t="shared" si="13"/>
        <v>0</v>
      </c>
      <c r="H79" s="29" t="s">
        <v>14</v>
      </c>
      <c r="I79" s="29">
        <v>0</v>
      </c>
      <c r="J79" s="29">
        <v>0</v>
      </c>
      <c r="K79" s="29">
        <v>0</v>
      </c>
      <c r="L79" s="29">
        <v>0</v>
      </c>
      <c r="M79" s="29">
        <v>0</v>
      </c>
      <c r="N79" s="29">
        <v>0</v>
      </c>
      <c r="O79" s="29">
        <v>0</v>
      </c>
      <c r="P79" s="29">
        <v>0</v>
      </c>
      <c r="Q79" s="29">
        <v>0</v>
      </c>
      <c r="R79" s="29">
        <v>0</v>
      </c>
      <c r="S79" s="29">
        <v>0</v>
      </c>
      <c r="T79" s="29">
        <v>0</v>
      </c>
      <c r="U79" s="29">
        <v>0</v>
      </c>
      <c r="V79" s="29">
        <v>0</v>
      </c>
      <c r="W79" s="29">
        <v>0</v>
      </c>
      <c r="X79" s="29">
        <v>0</v>
      </c>
      <c r="Y79" s="29">
        <v>0</v>
      </c>
      <c r="Z79" s="29">
        <v>0</v>
      </c>
      <c r="AA79" s="29">
        <v>0</v>
      </c>
      <c r="AB79" s="29">
        <v>0</v>
      </c>
      <c r="AC79" s="29">
        <v>0</v>
      </c>
      <c r="AD79" s="29">
        <v>0</v>
      </c>
      <c r="AE79" s="29">
        <v>0</v>
      </c>
      <c r="AF79" s="29">
        <v>0</v>
      </c>
      <c r="AG79" s="29">
        <v>0</v>
      </c>
      <c r="AH79" s="29">
        <v>0</v>
      </c>
      <c r="AI79" s="29">
        <v>0</v>
      </c>
      <c r="AJ79" s="29">
        <v>0</v>
      </c>
      <c r="AK79" s="29">
        <v>0</v>
      </c>
      <c r="AL79" s="29">
        <v>0</v>
      </c>
      <c r="AM79" s="17"/>
      <c r="AN79" s="17"/>
      <c r="AO79" s="29" t="s">
        <v>14</v>
      </c>
      <c r="AP79" s="29">
        <v>0</v>
      </c>
      <c r="AQ79" s="29">
        <v>0</v>
      </c>
      <c r="AR79" s="29">
        <v>0</v>
      </c>
      <c r="AS79" s="29">
        <v>0</v>
      </c>
      <c r="AT79" s="29">
        <v>0</v>
      </c>
      <c r="AU79" s="29">
        <v>0</v>
      </c>
      <c r="AV79" s="29">
        <v>0</v>
      </c>
      <c r="AW79" s="29">
        <v>0</v>
      </c>
      <c r="AX79" s="29">
        <v>0</v>
      </c>
      <c r="AY79" s="29">
        <v>2.71</v>
      </c>
      <c r="AZ79" s="29">
        <v>0</v>
      </c>
      <c r="BA79" s="29">
        <v>0</v>
      </c>
      <c r="BB79" s="29">
        <v>0</v>
      </c>
      <c r="BC79" s="29">
        <v>0</v>
      </c>
      <c r="BD79" s="29">
        <v>0</v>
      </c>
      <c r="BE79" s="29">
        <v>0</v>
      </c>
      <c r="BF79" s="29">
        <v>0</v>
      </c>
      <c r="BG79" s="29">
        <v>0</v>
      </c>
      <c r="BH79" s="29">
        <v>0</v>
      </c>
      <c r="BI79" s="29">
        <v>2.42</v>
      </c>
      <c r="BJ79" s="29">
        <v>0</v>
      </c>
      <c r="BK79" s="29">
        <v>0</v>
      </c>
      <c r="BL79" s="29">
        <v>0</v>
      </c>
      <c r="BM79" s="29">
        <v>0</v>
      </c>
      <c r="BN79" s="29">
        <v>0</v>
      </c>
      <c r="BO79" s="29">
        <v>0</v>
      </c>
      <c r="BP79" s="29">
        <v>0</v>
      </c>
      <c r="BQ79" s="29">
        <v>0</v>
      </c>
      <c r="BR79" s="29">
        <v>0</v>
      </c>
      <c r="BS79" s="29">
        <v>2</v>
      </c>
    </row>
    <row r="80" spans="1:71" s="16" customFormat="1" x14ac:dyDescent="0.25">
      <c r="A80" s="23" t="s">
        <v>15</v>
      </c>
      <c r="B80" s="23">
        <f t="shared" si="14"/>
        <v>0</v>
      </c>
      <c r="C80" s="23">
        <f t="shared" si="15"/>
        <v>0</v>
      </c>
      <c r="D80" s="23">
        <f t="shared" si="16"/>
        <v>0</v>
      </c>
      <c r="E80" s="31">
        <f t="shared" si="13"/>
        <v>0</v>
      </c>
      <c r="H80" s="29" t="s">
        <v>15</v>
      </c>
      <c r="I80" s="29">
        <v>0</v>
      </c>
      <c r="J80" s="29">
        <v>0</v>
      </c>
      <c r="K80" s="29">
        <v>0</v>
      </c>
      <c r="L80" s="29">
        <v>0</v>
      </c>
      <c r="M80" s="29">
        <v>0</v>
      </c>
      <c r="N80" s="29">
        <v>0</v>
      </c>
      <c r="O80" s="29">
        <v>0</v>
      </c>
      <c r="P80" s="29">
        <v>0</v>
      </c>
      <c r="Q80" s="29">
        <v>0</v>
      </c>
      <c r="R80" s="29">
        <v>0</v>
      </c>
      <c r="S80" s="29">
        <v>0</v>
      </c>
      <c r="T80" s="29">
        <v>0</v>
      </c>
      <c r="U80" s="29">
        <v>0</v>
      </c>
      <c r="V80" s="29">
        <v>0</v>
      </c>
      <c r="W80" s="29">
        <v>0</v>
      </c>
      <c r="X80" s="29">
        <v>0</v>
      </c>
      <c r="Y80" s="29">
        <v>0</v>
      </c>
      <c r="Z80" s="29">
        <v>0</v>
      </c>
      <c r="AA80" s="29">
        <v>0</v>
      </c>
      <c r="AB80" s="29">
        <v>0</v>
      </c>
      <c r="AC80" s="29">
        <v>0</v>
      </c>
      <c r="AD80" s="29">
        <v>0</v>
      </c>
      <c r="AE80" s="29">
        <v>0</v>
      </c>
      <c r="AF80" s="29">
        <v>0</v>
      </c>
      <c r="AG80" s="29">
        <v>0</v>
      </c>
      <c r="AH80" s="29">
        <v>0</v>
      </c>
      <c r="AI80" s="29">
        <v>0</v>
      </c>
      <c r="AJ80" s="29">
        <v>0</v>
      </c>
      <c r="AK80" s="29">
        <v>0</v>
      </c>
      <c r="AL80" s="29">
        <v>0</v>
      </c>
      <c r="AM80" s="17"/>
      <c r="AN80" s="17"/>
      <c r="AO80" s="29" t="s">
        <v>15</v>
      </c>
      <c r="AP80" s="29">
        <v>0</v>
      </c>
      <c r="AQ80" s="29">
        <v>0</v>
      </c>
      <c r="AR80" s="29">
        <v>0</v>
      </c>
      <c r="AS80" s="29">
        <v>0</v>
      </c>
      <c r="AT80" s="29">
        <v>0</v>
      </c>
      <c r="AU80" s="29">
        <v>1.97</v>
      </c>
      <c r="AV80" s="29">
        <v>0</v>
      </c>
      <c r="AW80" s="29">
        <v>0</v>
      </c>
      <c r="AX80" s="29">
        <v>0</v>
      </c>
      <c r="AY80" s="29">
        <v>22.54</v>
      </c>
      <c r="AZ80" s="29">
        <v>0</v>
      </c>
      <c r="BA80" s="29">
        <v>0</v>
      </c>
      <c r="BB80" s="29">
        <v>0</v>
      </c>
      <c r="BC80" s="29">
        <v>0</v>
      </c>
      <c r="BD80" s="29">
        <v>0</v>
      </c>
      <c r="BE80" s="29">
        <v>1.97</v>
      </c>
      <c r="BF80" s="29">
        <v>0</v>
      </c>
      <c r="BG80" s="29">
        <v>0</v>
      </c>
      <c r="BH80" s="29">
        <v>0</v>
      </c>
      <c r="BI80" s="29">
        <v>9.9499999999999993</v>
      </c>
      <c r="BJ80" s="29">
        <v>0</v>
      </c>
      <c r="BK80" s="29">
        <v>0</v>
      </c>
      <c r="BL80" s="29">
        <v>0</v>
      </c>
      <c r="BM80" s="29">
        <v>0</v>
      </c>
      <c r="BN80" s="29">
        <v>0</v>
      </c>
      <c r="BO80" s="29">
        <v>1</v>
      </c>
      <c r="BP80" s="29">
        <v>0</v>
      </c>
      <c r="BQ80" s="29">
        <v>0</v>
      </c>
      <c r="BR80" s="29">
        <v>0</v>
      </c>
      <c r="BS80" s="29">
        <v>3</v>
      </c>
    </row>
    <row r="81" spans="1:71" s="16" customFormat="1" x14ac:dyDescent="0.25">
      <c r="A81" s="23" t="s">
        <v>16</v>
      </c>
      <c r="B81" s="23">
        <f t="shared" si="14"/>
        <v>0</v>
      </c>
      <c r="C81" s="23">
        <f t="shared" si="15"/>
        <v>0</v>
      </c>
      <c r="D81" s="23">
        <f t="shared" si="16"/>
        <v>0</v>
      </c>
      <c r="E81" s="31">
        <f t="shared" si="13"/>
        <v>0</v>
      </c>
      <c r="H81" s="29" t="s">
        <v>16</v>
      </c>
      <c r="I81" s="29">
        <v>0</v>
      </c>
      <c r="J81" s="29">
        <v>0</v>
      </c>
      <c r="K81" s="29">
        <v>0</v>
      </c>
      <c r="L81" s="29">
        <v>0</v>
      </c>
      <c r="M81" s="29">
        <v>0</v>
      </c>
      <c r="N81" s="29">
        <v>0</v>
      </c>
      <c r="O81" s="29">
        <v>0</v>
      </c>
      <c r="P81" s="29">
        <v>0</v>
      </c>
      <c r="Q81" s="29">
        <v>0</v>
      </c>
      <c r="R81" s="29">
        <v>0</v>
      </c>
      <c r="S81" s="29">
        <v>0</v>
      </c>
      <c r="T81" s="29">
        <v>0</v>
      </c>
      <c r="U81" s="29">
        <v>0</v>
      </c>
      <c r="V81" s="29">
        <v>0</v>
      </c>
      <c r="W81" s="29">
        <v>0</v>
      </c>
      <c r="X81" s="29">
        <v>0</v>
      </c>
      <c r="Y81" s="29">
        <v>0</v>
      </c>
      <c r="Z81" s="29">
        <v>0</v>
      </c>
      <c r="AA81" s="29">
        <v>0</v>
      </c>
      <c r="AB81" s="29">
        <v>0</v>
      </c>
      <c r="AC81" s="29">
        <v>0</v>
      </c>
      <c r="AD81" s="29">
        <v>0</v>
      </c>
      <c r="AE81" s="29">
        <v>0</v>
      </c>
      <c r="AF81" s="29">
        <v>0</v>
      </c>
      <c r="AG81" s="29">
        <v>0</v>
      </c>
      <c r="AH81" s="29">
        <v>0</v>
      </c>
      <c r="AI81" s="29">
        <v>0</v>
      </c>
      <c r="AJ81" s="29">
        <v>0</v>
      </c>
      <c r="AK81" s="29">
        <v>0</v>
      </c>
      <c r="AL81" s="29">
        <v>0</v>
      </c>
      <c r="AM81" s="17"/>
      <c r="AN81" s="17"/>
      <c r="AO81" s="29" t="s">
        <v>16</v>
      </c>
      <c r="AP81" s="29">
        <v>0</v>
      </c>
      <c r="AQ81" s="29">
        <v>3.22</v>
      </c>
      <c r="AR81" s="29">
        <v>0</v>
      </c>
      <c r="AS81" s="29">
        <v>0</v>
      </c>
      <c r="AT81" s="29">
        <v>0</v>
      </c>
      <c r="AU81" s="29">
        <v>0.2</v>
      </c>
      <c r="AV81" s="29">
        <v>0</v>
      </c>
      <c r="AW81" s="29">
        <v>0</v>
      </c>
      <c r="AX81" s="29">
        <v>0</v>
      </c>
      <c r="AY81" s="29">
        <v>34.64</v>
      </c>
      <c r="AZ81" s="29">
        <v>0</v>
      </c>
      <c r="BA81" s="29">
        <v>1.75</v>
      </c>
      <c r="BB81" s="29">
        <v>0</v>
      </c>
      <c r="BC81" s="29">
        <v>0</v>
      </c>
      <c r="BD81" s="29">
        <v>0</v>
      </c>
      <c r="BE81" s="29">
        <v>0.2</v>
      </c>
      <c r="BF81" s="29">
        <v>0</v>
      </c>
      <c r="BG81" s="29">
        <v>0</v>
      </c>
      <c r="BH81" s="29">
        <v>0</v>
      </c>
      <c r="BI81" s="29">
        <v>10.119999999999999</v>
      </c>
      <c r="BJ81" s="29">
        <v>0</v>
      </c>
      <c r="BK81" s="29">
        <v>3</v>
      </c>
      <c r="BL81" s="29">
        <v>0</v>
      </c>
      <c r="BM81" s="29">
        <v>0</v>
      </c>
      <c r="BN81" s="29">
        <v>0</v>
      </c>
      <c r="BO81" s="29">
        <v>1</v>
      </c>
      <c r="BP81" s="29">
        <v>0</v>
      </c>
      <c r="BQ81" s="29">
        <v>0</v>
      </c>
      <c r="BR81" s="29">
        <v>0</v>
      </c>
      <c r="BS81" s="29">
        <v>4</v>
      </c>
    </row>
    <row r="82" spans="1:71" s="16" customFormat="1" x14ac:dyDescent="0.25">
      <c r="A82" s="23" t="s">
        <v>24</v>
      </c>
      <c r="B82" s="23">
        <f t="shared" si="14"/>
        <v>0</v>
      </c>
      <c r="C82" s="23">
        <f t="shared" si="15"/>
        <v>0</v>
      </c>
      <c r="D82" s="23">
        <f t="shared" si="16"/>
        <v>0</v>
      </c>
      <c r="E82" s="31">
        <f t="shared" si="13"/>
        <v>0</v>
      </c>
      <c r="H82" s="29" t="s">
        <v>24</v>
      </c>
      <c r="I82" s="29">
        <v>0</v>
      </c>
      <c r="J82" s="29">
        <v>0</v>
      </c>
      <c r="K82" s="29">
        <v>0</v>
      </c>
      <c r="L82" s="29">
        <v>0</v>
      </c>
      <c r="M82" s="29">
        <v>0</v>
      </c>
      <c r="N82" s="29">
        <v>0</v>
      </c>
      <c r="O82" s="29">
        <v>0</v>
      </c>
      <c r="P82" s="29">
        <v>0</v>
      </c>
      <c r="Q82" s="29">
        <v>0</v>
      </c>
      <c r="R82" s="29">
        <v>0</v>
      </c>
      <c r="S82" s="29">
        <v>0</v>
      </c>
      <c r="T82" s="29">
        <v>0</v>
      </c>
      <c r="U82" s="29">
        <v>0</v>
      </c>
      <c r="V82" s="29">
        <v>0</v>
      </c>
      <c r="W82" s="29">
        <v>0</v>
      </c>
      <c r="X82" s="29">
        <v>0</v>
      </c>
      <c r="Y82" s="29">
        <v>0</v>
      </c>
      <c r="Z82" s="29">
        <v>0</v>
      </c>
      <c r="AA82" s="29">
        <v>0</v>
      </c>
      <c r="AB82" s="29">
        <v>0</v>
      </c>
      <c r="AC82" s="29">
        <v>0</v>
      </c>
      <c r="AD82" s="29">
        <v>0</v>
      </c>
      <c r="AE82" s="29">
        <v>0</v>
      </c>
      <c r="AF82" s="29">
        <v>0</v>
      </c>
      <c r="AG82" s="29">
        <v>0</v>
      </c>
      <c r="AH82" s="29">
        <v>0</v>
      </c>
      <c r="AI82" s="29">
        <v>0</v>
      </c>
      <c r="AJ82" s="29">
        <v>0</v>
      </c>
      <c r="AK82" s="29">
        <v>0</v>
      </c>
      <c r="AL82" s="29">
        <v>0</v>
      </c>
      <c r="AM82" s="17"/>
      <c r="AN82" s="17"/>
      <c r="AO82" s="29" t="s">
        <v>24</v>
      </c>
      <c r="AP82" s="29">
        <v>0</v>
      </c>
      <c r="AQ82" s="29">
        <v>17.690000000000001</v>
      </c>
      <c r="AR82" s="29">
        <v>0</v>
      </c>
      <c r="AS82" s="29">
        <v>0</v>
      </c>
      <c r="AT82" s="29">
        <v>0</v>
      </c>
      <c r="AU82" s="29">
        <v>8.1999999999999993</v>
      </c>
      <c r="AV82" s="29">
        <v>0</v>
      </c>
      <c r="AW82" s="29">
        <v>0</v>
      </c>
      <c r="AX82" s="29">
        <v>0</v>
      </c>
      <c r="AY82" s="29">
        <v>44.65</v>
      </c>
      <c r="AZ82" s="29">
        <v>0</v>
      </c>
      <c r="BA82" s="29">
        <v>6.81</v>
      </c>
      <c r="BB82" s="29">
        <v>0</v>
      </c>
      <c r="BC82" s="29">
        <v>0</v>
      </c>
      <c r="BD82" s="29">
        <v>0</v>
      </c>
      <c r="BE82" s="29">
        <v>8.1999999999999993</v>
      </c>
      <c r="BF82" s="29">
        <v>0</v>
      </c>
      <c r="BG82" s="29">
        <v>0</v>
      </c>
      <c r="BH82" s="29">
        <v>0</v>
      </c>
      <c r="BI82" s="29">
        <v>10.119999999999999</v>
      </c>
      <c r="BJ82" s="29">
        <v>0</v>
      </c>
      <c r="BK82" s="29">
        <v>4</v>
      </c>
      <c r="BL82" s="29">
        <v>0</v>
      </c>
      <c r="BM82" s="29">
        <v>0</v>
      </c>
      <c r="BN82" s="29">
        <v>0</v>
      </c>
      <c r="BO82" s="29">
        <v>1</v>
      </c>
      <c r="BP82" s="29">
        <v>0</v>
      </c>
      <c r="BQ82" s="29">
        <v>0</v>
      </c>
      <c r="BR82" s="29">
        <v>0</v>
      </c>
      <c r="BS82" s="29">
        <v>5</v>
      </c>
    </row>
    <row r="83" spans="1:71" s="16" customFormat="1" x14ac:dyDescent="0.25">
      <c r="A83" s="23" t="s">
        <v>53</v>
      </c>
      <c r="B83" s="23">
        <f t="shared" si="14"/>
        <v>0</v>
      </c>
      <c r="C83" s="23">
        <f t="shared" si="15"/>
        <v>0</v>
      </c>
      <c r="D83" s="23">
        <f t="shared" si="16"/>
        <v>0</v>
      </c>
      <c r="E83" s="31">
        <f t="shared" si="13"/>
        <v>0</v>
      </c>
      <c r="H83" s="29" t="s">
        <v>53</v>
      </c>
      <c r="I83" s="29">
        <v>0</v>
      </c>
      <c r="J83" s="29">
        <v>0</v>
      </c>
      <c r="K83" s="29">
        <v>0</v>
      </c>
      <c r="L83" s="29">
        <v>0</v>
      </c>
      <c r="M83" s="29">
        <v>0</v>
      </c>
      <c r="N83" s="29">
        <v>0</v>
      </c>
      <c r="O83" s="29">
        <v>0</v>
      </c>
      <c r="P83" s="29">
        <v>0</v>
      </c>
      <c r="Q83" s="29">
        <v>0</v>
      </c>
      <c r="R83" s="29">
        <v>0</v>
      </c>
      <c r="S83" s="29">
        <v>0</v>
      </c>
      <c r="T83" s="29">
        <v>0</v>
      </c>
      <c r="U83" s="29">
        <v>0</v>
      </c>
      <c r="V83" s="29">
        <v>0</v>
      </c>
      <c r="W83" s="29">
        <v>0</v>
      </c>
      <c r="X83" s="29">
        <v>0</v>
      </c>
      <c r="Y83" s="29">
        <v>0</v>
      </c>
      <c r="Z83" s="29">
        <v>0</v>
      </c>
      <c r="AA83" s="29">
        <v>0</v>
      </c>
      <c r="AB83" s="29">
        <v>0</v>
      </c>
      <c r="AC83" s="29">
        <v>0</v>
      </c>
      <c r="AD83" s="29">
        <v>0</v>
      </c>
      <c r="AE83" s="29">
        <v>0</v>
      </c>
      <c r="AF83" s="29">
        <v>0</v>
      </c>
      <c r="AG83" s="29">
        <v>0</v>
      </c>
      <c r="AH83" s="29">
        <v>0</v>
      </c>
      <c r="AI83" s="29">
        <v>0</v>
      </c>
      <c r="AJ83" s="29">
        <v>0</v>
      </c>
      <c r="AK83" s="29">
        <v>0</v>
      </c>
      <c r="AL83" s="29">
        <v>0</v>
      </c>
      <c r="AM83" s="17"/>
      <c r="AN83" s="17"/>
      <c r="AO83" s="29" t="s">
        <v>53</v>
      </c>
      <c r="AP83" s="29">
        <v>0</v>
      </c>
      <c r="AQ83" s="29">
        <v>52.28</v>
      </c>
      <c r="AR83" s="29">
        <v>0</v>
      </c>
      <c r="AS83" s="29">
        <v>0</v>
      </c>
      <c r="AT83" s="29">
        <v>0</v>
      </c>
      <c r="AU83" s="29">
        <v>11.74</v>
      </c>
      <c r="AV83" s="29">
        <v>0</v>
      </c>
      <c r="AW83" s="29">
        <v>0</v>
      </c>
      <c r="AX83" s="29">
        <v>0</v>
      </c>
      <c r="AY83" s="29">
        <v>48.95</v>
      </c>
      <c r="AZ83" s="29">
        <v>0</v>
      </c>
      <c r="BA83" s="29">
        <v>15.67</v>
      </c>
      <c r="BB83" s="29">
        <v>0</v>
      </c>
      <c r="BC83" s="29">
        <v>0</v>
      </c>
      <c r="BD83" s="29">
        <v>0</v>
      </c>
      <c r="BE83" s="29">
        <v>11.74</v>
      </c>
      <c r="BF83" s="29">
        <v>0</v>
      </c>
      <c r="BG83" s="29">
        <v>0</v>
      </c>
      <c r="BH83" s="29">
        <v>0</v>
      </c>
      <c r="BI83" s="29">
        <v>10.119999999999999</v>
      </c>
      <c r="BJ83" s="29">
        <v>0</v>
      </c>
      <c r="BK83" s="29">
        <v>5</v>
      </c>
      <c r="BL83" s="29">
        <v>0</v>
      </c>
      <c r="BM83" s="29">
        <v>0</v>
      </c>
      <c r="BN83" s="29">
        <v>0</v>
      </c>
      <c r="BO83" s="29">
        <v>1</v>
      </c>
      <c r="BP83" s="29">
        <v>0</v>
      </c>
      <c r="BQ83" s="29">
        <v>0</v>
      </c>
      <c r="BR83" s="29">
        <v>0</v>
      </c>
      <c r="BS83" s="29">
        <v>5</v>
      </c>
    </row>
    <row r="84" spans="1:71" s="16" customFormat="1" x14ac:dyDescent="0.25">
      <c r="A84" s="23" t="s">
        <v>54</v>
      </c>
      <c r="B84" s="23">
        <f t="shared" si="14"/>
        <v>1.63</v>
      </c>
      <c r="C84" s="23">
        <f t="shared" si="15"/>
        <v>1.63</v>
      </c>
      <c r="D84" s="23">
        <f t="shared" si="16"/>
        <v>0.48899999999999993</v>
      </c>
      <c r="E84" s="31">
        <f t="shared" si="13"/>
        <v>30.474479999999996</v>
      </c>
      <c r="H84" s="29" t="s">
        <v>54</v>
      </c>
      <c r="I84" s="29">
        <v>0</v>
      </c>
      <c r="J84" s="29">
        <v>0</v>
      </c>
      <c r="K84" s="29">
        <v>0</v>
      </c>
      <c r="L84" s="29">
        <v>0</v>
      </c>
      <c r="M84" s="29">
        <v>0</v>
      </c>
      <c r="N84" s="29">
        <v>0</v>
      </c>
      <c r="O84" s="29">
        <v>0</v>
      </c>
      <c r="P84" s="29">
        <v>0</v>
      </c>
      <c r="Q84" s="29">
        <v>1.63</v>
      </c>
      <c r="R84" s="29">
        <v>0</v>
      </c>
      <c r="S84" s="29">
        <v>0</v>
      </c>
      <c r="T84" s="29">
        <v>0</v>
      </c>
      <c r="U84" s="29">
        <v>0</v>
      </c>
      <c r="V84" s="29">
        <v>0</v>
      </c>
      <c r="W84" s="29">
        <v>0</v>
      </c>
      <c r="X84" s="29">
        <v>0</v>
      </c>
      <c r="Y84" s="29">
        <v>0</v>
      </c>
      <c r="Z84" s="29">
        <v>0</v>
      </c>
      <c r="AA84" s="29">
        <v>1.63</v>
      </c>
      <c r="AB84" s="29">
        <v>0</v>
      </c>
      <c r="AC84" s="29">
        <v>0</v>
      </c>
      <c r="AD84" s="29">
        <v>0</v>
      </c>
      <c r="AE84" s="29">
        <v>0</v>
      </c>
      <c r="AF84" s="29">
        <v>0</v>
      </c>
      <c r="AG84" s="29">
        <v>0</v>
      </c>
      <c r="AH84" s="29">
        <v>0</v>
      </c>
      <c r="AI84" s="29">
        <v>0</v>
      </c>
      <c r="AJ84" s="29">
        <v>0</v>
      </c>
      <c r="AK84" s="29">
        <v>1</v>
      </c>
      <c r="AL84" s="29">
        <v>0</v>
      </c>
      <c r="AM84" s="17"/>
      <c r="AN84" s="17"/>
      <c r="AO84" s="29" t="s">
        <v>54</v>
      </c>
      <c r="AP84" s="29">
        <v>0</v>
      </c>
      <c r="AQ84" s="29">
        <v>87.95</v>
      </c>
      <c r="AR84" s="29">
        <v>0</v>
      </c>
      <c r="AS84" s="29">
        <v>0</v>
      </c>
      <c r="AT84" s="29">
        <v>0</v>
      </c>
      <c r="AU84" s="29">
        <v>17.559999999999999</v>
      </c>
      <c r="AV84" s="29">
        <v>0</v>
      </c>
      <c r="AW84" s="29">
        <v>0</v>
      </c>
      <c r="AX84" s="29">
        <v>0</v>
      </c>
      <c r="AY84" s="29">
        <v>52.85</v>
      </c>
      <c r="AZ84" s="29">
        <v>0</v>
      </c>
      <c r="BA84" s="29">
        <v>25.08</v>
      </c>
      <c r="BB84" s="29">
        <v>0</v>
      </c>
      <c r="BC84" s="29">
        <v>0</v>
      </c>
      <c r="BD84" s="29">
        <v>0</v>
      </c>
      <c r="BE84" s="29">
        <v>17.559999999999999</v>
      </c>
      <c r="BF84" s="29">
        <v>0</v>
      </c>
      <c r="BG84" s="29">
        <v>0</v>
      </c>
      <c r="BH84" s="29">
        <v>0</v>
      </c>
      <c r="BI84" s="29">
        <v>10.119999999999999</v>
      </c>
      <c r="BJ84" s="29">
        <v>0</v>
      </c>
      <c r="BK84" s="29">
        <v>5</v>
      </c>
      <c r="BL84" s="29">
        <v>0</v>
      </c>
      <c r="BM84" s="29">
        <v>0</v>
      </c>
      <c r="BN84" s="29">
        <v>0</v>
      </c>
      <c r="BO84" s="29">
        <v>1</v>
      </c>
      <c r="BP84" s="29">
        <v>0</v>
      </c>
      <c r="BQ84" s="29">
        <v>0</v>
      </c>
      <c r="BR84" s="29">
        <v>0</v>
      </c>
      <c r="BS84" s="29">
        <v>6</v>
      </c>
    </row>
    <row r="85" spans="1:71" s="16" customFormat="1" x14ac:dyDescent="0.25">
      <c r="A85" s="23" t="s">
        <v>55</v>
      </c>
      <c r="B85" s="23">
        <f t="shared" si="14"/>
        <v>3.3</v>
      </c>
      <c r="C85" s="23">
        <f t="shared" si="15"/>
        <v>3.3</v>
      </c>
      <c r="D85" s="23">
        <f t="shared" si="16"/>
        <v>0.98999999999999988</v>
      </c>
      <c r="E85" s="31">
        <f t="shared" si="13"/>
        <v>61.696799999999996</v>
      </c>
      <c r="H85" s="29" t="s">
        <v>55</v>
      </c>
      <c r="I85" s="29">
        <v>0</v>
      </c>
      <c r="J85" s="29">
        <v>0</v>
      </c>
      <c r="K85" s="29">
        <v>0</v>
      </c>
      <c r="L85" s="29">
        <v>0</v>
      </c>
      <c r="M85" s="29">
        <v>0</v>
      </c>
      <c r="N85" s="29">
        <v>0</v>
      </c>
      <c r="O85" s="29">
        <v>0</v>
      </c>
      <c r="P85" s="29">
        <v>0</v>
      </c>
      <c r="Q85" s="29">
        <v>3.3</v>
      </c>
      <c r="R85" s="29">
        <v>0</v>
      </c>
      <c r="S85" s="29">
        <v>0</v>
      </c>
      <c r="T85" s="29">
        <v>0</v>
      </c>
      <c r="U85" s="29">
        <v>0</v>
      </c>
      <c r="V85" s="29">
        <v>0</v>
      </c>
      <c r="W85" s="29">
        <v>0</v>
      </c>
      <c r="X85" s="29">
        <v>0</v>
      </c>
      <c r="Y85" s="29">
        <v>0</v>
      </c>
      <c r="Z85" s="29">
        <v>0</v>
      </c>
      <c r="AA85" s="29">
        <v>3.3</v>
      </c>
      <c r="AB85" s="29">
        <v>0</v>
      </c>
      <c r="AC85" s="29">
        <v>0</v>
      </c>
      <c r="AD85" s="29">
        <v>0</v>
      </c>
      <c r="AE85" s="29">
        <v>0</v>
      </c>
      <c r="AF85" s="29">
        <v>0</v>
      </c>
      <c r="AG85" s="29">
        <v>0</v>
      </c>
      <c r="AH85" s="29">
        <v>0</v>
      </c>
      <c r="AI85" s="29">
        <v>0</v>
      </c>
      <c r="AJ85" s="29">
        <v>0</v>
      </c>
      <c r="AK85" s="29">
        <v>1</v>
      </c>
      <c r="AL85" s="29">
        <v>0</v>
      </c>
      <c r="AM85" s="17"/>
      <c r="AN85" s="17"/>
      <c r="AO85" s="29" t="s">
        <v>55</v>
      </c>
      <c r="AP85" s="29">
        <v>0</v>
      </c>
      <c r="AQ85" s="29">
        <v>120.19</v>
      </c>
      <c r="AR85" s="29">
        <v>0</v>
      </c>
      <c r="AS85" s="29">
        <v>0</v>
      </c>
      <c r="AT85" s="29">
        <v>0</v>
      </c>
      <c r="AU85" s="29">
        <v>21.53</v>
      </c>
      <c r="AV85" s="29">
        <v>0</v>
      </c>
      <c r="AW85" s="29">
        <v>0</v>
      </c>
      <c r="AX85" s="29">
        <v>0</v>
      </c>
      <c r="AY85" s="29">
        <v>57.85</v>
      </c>
      <c r="AZ85" s="29">
        <v>0</v>
      </c>
      <c r="BA85" s="29">
        <v>30.79</v>
      </c>
      <c r="BB85" s="29">
        <v>0</v>
      </c>
      <c r="BC85" s="29">
        <v>0</v>
      </c>
      <c r="BD85" s="29">
        <v>0</v>
      </c>
      <c r="BE85" s="29">
        <v>21.53</v>
      </c>
      <c r="BF85" s="29">
        <v>0</v>
      </c>
      <c r="BG85" s="29">
        <v>0</v>
      </c>
      <c r="BH85" s="29">
        <v>0</v>
      </c>
      <c r="BI85" s="29">
        <v>10.119999999999999</v>
      </c>
      <c r="BJ85" s="29">
        <v>0</v>
      </c>
      <c r="BK85" s="29">
        <v>5</v>
      </c>
      <c r="BL85" s="29">
        <v>0</v>
      </c>
      <c r="BM85" s="29">
        <v>0</v>
      </c>
      <c r="BN85" s="29">
        <v>0</v>
      </c>
      <c r="BO85" s="29">
        <v>1</v>
      </c>
      <c r="BP85" s="29">
        <v>0</v>
      </c>
      <c r="BQ85" s="29">
        <v>0</v>
      </c>
      <c r="BR85" s="29">
        <v>0</v>
      </c>
      <c r="BS85" s="29">
        <v>6</v>
      </c>
    </row>
    <row r="86" spans="1:71" s="16" customFormat="1" x14ac:dyDescent="0.25">
      <c r="A86" s="23" t="s">
        <v>56</v>
      </c>
      <c r="B86" s="23">
        <f t="shared" si="14"/>
        <v>5.01</v>
      </c>
      <c r="C86" s="23">
        <f t="shared" si="15"/>
        <v>5.01</v>
      </c>
      <c r="D86" s="23">
        <f t="shared" si="16"/>
        <v>1.5029999999999999</v>
      </c>
      <c r="E86" s="31">
        <f t="shared" si="13"/>
        <v>93.666959999999989</v>
      </c>
      <c r="H86" s="29" t="s">
        <v>56</v>
      </c>
      <c r="I86" s="29">
        <v>0</v>
      </c>
      <c r="J86" s="29">
        <v>0</v>
      </c>
      <c r="K86" s="29">
        <v>0</v>
      </c>
      <c r="L86" s="29">
        <v>0</v>
      </c>
      <c r="M86" s="29">
        <v>0</v>
      </c>
      <c r="N86" s="29">
        <v>0</v>
      </c>
      <c r="O86" s="29">
        <v>0</v>
      </c>
      <c r="P86" s="29">
        <v>0</v>
      </c>
      <c r="Q86" s="29">
        <v>5.01</v>
      </c>
      <c r="R86" s="29">
        <v>0</v>
      </c>
      <c r="S86" s="29">
        <v>0</v>
      </c>
      <c r="T86" s="29">
        <v>0</v>
      </c>
      <c r="U86" s="29">
        <v>0</v>
      </c>
      <c r="V86" s="29">
        <v>0</v>
      </c>
      <c r="W86" s="29">
        <v>0</v>
      </c>
      <c r="X86" s="29">
        <v>0</v>
      </c>
      <c r="Y86" s="29">
        <v>0</v>
      </c>
      <c r="Z86" s="29">
        <v>0</v>
      </c>
      <c r="AA86" s="29">
        <v>5.01</v>
      </c>
      <c r="AB86" s="29">
        <v>0</v>
      </c>
      <c r="AC86" s="29">
        <v>0</v>
      </c>
      <c r="AD86" s="29">
        <v>0</v>
      </c>
      <c r="AE86" s="29">
        <v>0</v>
      </c>
      <c r="AF86" s="29">
        <v>0</v>
      </c>
      <c r="AG86" s="29">
        <v>0</v>
      </c>
      <c r="AH86" s="29">
        <v>0</v>
      </c>
      <c r="AI86" s="29">
        <v>0</v>
      </c>
      <c r="AJ86" s="29">
        <v>0</v>
      </c>
      <c r="AK86" s="29">
        <v>1</v>
      </c>
      <c r="AL86" s="29">
        <v>0</v>
      </c>
      <c r="AM86" s="17"/>
      <c r="AN86" s="17"/>
      <c r="AO86" s="29" t="s">
        <v>56</v>
      </c>
      <c r="AP86" s="29">
        <v>0</v>
      </c>
      <c r="AQ86" s="29">
        <v>164.76</v>
      </c>
      <c r="AR86" s="29">
        <v>0</v>
      </c>
      <c r="AS86" s="29">
        <v>0</v>
      </c>
      <c r="AT86" s="29">
        <v>0</v>
      </c>
      <c r="AU86" s="29">
        <v>25.64</v>
      </c>
      <c r="AV86" s="29">
        <v>0</v>
      </c>
      <c r="AW86" s="29">
        <v>0</v>
      </c>
      <c r="AX86" s="29">
        <v>0</v>
      </c>
      <c r="AY86" s="29">
        <v>58.75</v>
      </c>
      <c r="AZ86" s="29">
        <v>0</v>
      </c>
      <c r="BA86" s="29">
        <v>39.729999999999997</v>
      </c>
      <c r="BB86" s="29">
        <v>0</v>
      </c>
      <c r="BC86" s="29">
        <v>0</v>
      </c>
      <c r="BD86" s="29">
        <v>0</v>
      </c>
      <c r="BE86" s="29">
        <v>25.64</v>
      </c>
      <c r="BF86" s="29">
        <v>0</v>
      </c>
      <c r="BG86" s="29">
        <v>0</v>
      </c>
      <c r="BH86" s="29">
        <v>0</v>
      </c>
      <c r="BI86" s="29">
        <v>10.119999999999999</v>
      </c>
      <c r="BJ86" s="29">
        <v>0</v>
      </c>
      <c r="BK86" s="29">
        <v>6</v>
      </c>
      <c r="BL86" s="29">
        <v>0</v>
      </c>
      <c r="BM86" s="29">
        <v>0</v>
      </c>
      <c r="BN86" s="29">
        <v>0</v>
      </c>
      <c r="BO86" s="29">
        <v>1</v>
      </c>
      <c r="BP86" s="29">
        <v>0</v>
      </c>
      <c r="BQ86" s="29">
        <v>0</v>
      </c>
      <c r="BR86" s="29">
        <v>0</v>
      </c>
      <c r="BS86" s="29">
        <v>6</v>
      </c>
    </row>
    <row r="87" spans="1:71" s="16" customFormat="1" x14ac:dyDescent="0.25">
      <c r="A87" s="30"/>
      <c r="B87" s="30"/>
      <c r="C87" s="30"/>
      <c r="D87" s="30"/>
      <c r="E87" s="30"/>
      <c r="H87" s="17"/>
      <c r="I87" s="17"/>
      <c r="J87" s="17"/>
      <c r="K87" s="17"/>
      <c r="L87" s="17"/>
      <c r="M87" s="17"/>
      <c r="N87" s="17"/>
      <c r="O87" s="17"/>
      <c r="P87" s="17"/>
      <c r="Q87" s="17"/>
      <c r="R87" s="17"/>
      <c r="S87" s="17"/>
      <c r="T87" s="17"/>
      <c r="U87" s="17"/>
      <c r="V87" s="17"/>
      <c r="W87" s="17"/>
      <c r="X87" s="17"/>
      <c r="Y87" s="17"/>
      <c r="Z87" s="17"/>
      <c r="AA87" s="17"/>
      <c r="AB87" s="17"/>
      <c r="AC87" s="17"/>
      <c r="AD87" s="17"/>
      <c r="AE87" s="17"/>
      <c r="AF87" s="17"/>
      <c r="AG87" s="17"/>
      <c r="AH87" s="17"/>
      <c r="AI87" s="17"/>
      <c r="AJ87" s="17"/>
      <c r="AK87" s="17"/>
      <c r="AL87" s="17"/>
      <c r="AM87" s="17"/>
      <c r="AN87" s="17"/>
      <c r="AO87" s="17"/>
      <c r="AP87" s="17"/>
      <c r="AQ87" s="17"/>
      <c r="AR87" s="17"/>
      <c r="AS87" s="17"/>
      <c r="AT87" s="17"/>
      <c r="AU87" s="17"/>
      <c r="AV87" s="17"/>
      <c r="AW87" s="17"/>
      <c r="AX87" s="17"/>
      <c r="AY87" s="17"/>
      <c r="AZ87" s="17"/>
      <c r="BA87" s="17"/>
      <c r="BB87" s="17"/>
      <c r="BC87" s="17"/>
      <c r="BD87" s="17"/>
      <c r="BE87" s="17"/>
      <c r="BF87" s="17"/>
      <c r="BG87" s="17"/>
      <c r="BH87" s="17"/>
      <c r="BI87" s="17"/>
      <c r="BJ87" s="17"/>
      <c r="BK87" s="17"/>
      <c r="BL87" s="17"/>
      <c r="BM87" s="17"/>
      <c r="BN87" s="17"/>
      <c r="BO87" s="17"/>
      <c r="BP87" s="17"/>
      <c r="BQ87" s="17"/>
      <c r="BR87" s="17"/>
      <c r="BS87" s="17"/>
    </row>
    <row r="88" spans="1:71" s="16" customFormat="1" x14ac:dyDescent="0.25">
      <c r="H88" s="37" t="s">
        <v>73</v>
      </c>
      <c r="I88" s="37"/>
      <c r="J88" s="37"/>
      <c r="K88" s="37"/>
      <c r="L88" s="37"/>
      <c r="M88" s="37"/>
      <c r="N88" s="37"/>
      <c r="O88" s="37"/>
      <c r="P88" s="37"/>
      <c r="Q88" s="37"/>
      <c r="R88" s="37"/>
      <c r="S88" s="37"/>
      <c r="T88" s="37"/>
      <c r="U88" s="37"/>
      <c r="V88" s="37"/>
      <c r="W88" s="37"/>
      <c r="X88" s="37"/>
      <c r="Y88" s="37"/>
      <c r="Z88" s="37"/>
      <c r="AA88" s="37"/>
      <c r="AB88" s="37"/>
      <c r="AC88" s="37"/>
      <c r="AD88" s="37"/>
      <c r="AE88" s="37"/>
      <c r="AF88" s="37"/>
      <c r="AG88" s="37"/>
      <c r="AH88" s="37"/>
      <c r="AI88" s="37"/>
      <c r="AJ88" s="37"/>
      <c r="AK88" s="37"/>
      <c r="AL88" s="37"/>
      <c r="AM88" s="17"/>
      <c r="AN88" s="17"/>
      <c r="AO88" s="37" t="s">
        <v>70</v>
      </c>
      <c r="AP88" s="37"/>
      <c r="AQ88" s="37"/>
      <c r="AR88" s="37"/>
      <c r="AS88" s="37"/>
      <c r="AT88" s="37"/>
      <c r="AU88" s="37"/>
      <c r="AV88" s="37"/>
      <c r="AW88" s="37"/>
      <c r="AX88" s="37"/>
      <c r="AY88" s="37"/>
      <c r="AZ88" s="37"/>
      <c r="BA88" s="37"/>
      <c r="BB88" s="37"/>
      <c r="BC88" s="37"/>
      <c r="BD88" s="37"/>
      <c r="BE88" s="37"/>
      <c r="BF88" s="37"/>
      <c r="BG88" s="37"/>
      <c r="BH88" s="37"/>
      <c r="BI88" s="37"/>
    </row>
    <row r="89" spans="1:71" s="16" customFormat="1" ht="15.75" x14ac:dyDescent="0.25">
      <c r="A89" s="260" t="s">
        <v>29</v>
      </c>
      <c r="B89" s="260"/>
      <c r="C89" s="260"/>
      <c r="D89" s="260"/>
      <c r="E89" s="260"/>
      <c r="H89" s="29"/>
      <c r="I89" s="29" t="s">
        <v>40</v>
      </c>
      <c r="J89" s="29" t="s">
        <v>40</v>
      </c>
      <c r="K89" s="29" t="s">
        <v>40</v>
      </c>
      <c r="L89" s="29" t="s">
        <v>40</v>
      </c>
      <c r="M89" s="29" t="s">
        <v>40</v>
      </c>
      <c r="N89" s="29" t="s">
        <v>40</v>
      </c>
      <c r="O89" s="29" t="s">
        <v>40</v>
      </c>
      <c r="P89" s="29" t="s">
        <v>40</v>
      </c>
      <c r="Q89" s="29" t="s">
        <v>40</v>
      </c>
      <c r="R89" s="29" t="s">
        <v>40</v>
      </c>
      <c r="S89" s="29" t="s">
        <v>41</v>
      </c>
      <c r="T89" s="29" t="s">
        <v>41</v>
      </c>
      <c r="U89" s="29" t="s">
        <v>41</v>
      </c>
      <c r="V89" s="29" t="s">
        <v>41</v>
      </c>
      <c r="W89" s="29" t="s">
        <v>41</v>
      </c>
      <c r="X89" s="29" t="s">
        <v>41</v>
      </c>
      <c r="Y89" s="29" t="s">
        <v>41</v>
      </c>
      <c r="Z89" s="29" t="s">
        <v>41</v>
      </c>
      <c r="AA89" s="29" t="s">
        <v>41</v>
      </c>
      <c r="AB89" s="29" t="s">
        <v>41</v>
      </c>
      <c r="AC89" s="29" t="s">
        <v>42</v>
      </c>
      <c r="AD89" s="29" t="s">
        <v>42</v>
      </c>
      <c r="AE89" s="29" t="s">
        <v>42</v>
      </c>
      <c r="AF89" s="29" t="s">
        <v>42</v>
      </c>
      <c r="AG89" s="29" t="s">
        <v>42</v>
      </c>
      <c r="AH89" s="29" t="s">
        <v>42</v>
      </c>
      <c r="AI89" s="29" t="s">
        <v>42</v>
      </c>
      <c r="AJ89" s="29" t="s">
        <v>42</v>
      </c>
      <c r="AK89" s="29" t="s">
        <v>42</v>
      </c>
      <c r="AL89" s="29" t="s">
        <v>42</v>
      </c>
      <c r="AM89" s="17"/>
      <c r="AN89" s="17"/>
      <c r="AO89" s="29"/>
      <c r="AP89" s="29" t="s">
        <v>40</v>
      </c>
      <c r="AQ89" s="29" t="s">
        <v>40</v>
      </c>
      <c r="AR89" s="29" t="s">
        <v>40</v>
      </c>
      <c r="AS89" s="29" t="s">
        <v>40</v>
      </c>
      <c r="AT89" s="29" t="s">
        <v>40</v>
      </c>
      <c r="AU89" s="29" t="s">
        <v>40</v>
      </c>
      <c r="AV89" s="29" t="s">
        <v>40</v>
      </c>
      <c r="AW89" s="29" t="s">
        <v>40</v>
      </c>
      <c r="AX89" s="29" t="s">
        <v>40</v>
      </c>
      <c r="AY89" s="29" t="s">
        <v>40</v>
      </c>
      <c r="AZ89" s="29" t="s">
        <v>41</v>
      </c>
      <c r="BA89" s="29" t="s">
        <v>41</v>
      </c>
      <c r="BB89" s="29" t="s">
        <v>41</v>
      </c>
      <c r="BC89" s="29" t="s">
        <v>41</v>
      </c>
      <c r="BD89" s="29" t="s">
        <v>41</v>
      </c>
      <c r="BE89" s="29" t="s">
        <v>41</v>
      </c>
      <c r="BF89" s="29" t="s">
        <v>41</v>
      </c>
      <c r="BG89" s="29" t="s">
        <v>41</v>
      </c>
      <c r="BH89" s="29" t="s">
        <v>41</v>
      </c>
      <c r="BI89" s="29" t="s">
        <v>41</v>
      </c>
      <c r="BJ89" s="29" t="s">
        <v>42</v>
      </c>
      <c r="BK89" s="29" t="s">
        <v>42</v>
      </c>
      <c r="BL89" s="29" t="s">
        <v>42</v>
      </c>
      <c r="BM89" s="29" t="s">
        <v>42</v>
      </c>
      <c r="BN89" s="29" t="s">
        <v>42</v>
      </c>
      <c r="BO89" s="29" t="s">
        <v>42</v>
      </c>
      <c r="BP89" s="29" t="s">
        <v>42</v>
      </c>
      <c r="BQ89" s="29" t="s">
        <v>42</v>
      </c>
      <c r="BR89" s="29" t="s">
        <v>42</v>
      </c>
      <c r="BS89" s="29" t="s">
        <v>42</v>
      </c>
    </row>
    <row r="90" spans="1:71" s="16" customFormat="1" ht="45.75" thickBot="1" x14ac:dyDescent="0.3">
      <c r="A90" s="21" t="s">
        <v>4</v>
      </c>
      <c r="B90" s="22" t="s">
        <v>17</v>
      </c>
      <c r="C90" s="22" t="s">
        <v>5</v>
      </c>
      <c r="D90" s="6" t="s">
        <v>0</v>
      </c>
      <c r="E90" s="22" t="s">
        <v>7</v>
      </c>
      <c r="H90" s="28" t="s">
        <v>4</v>
      </c>
      <c r="I90" s="28" t="s">
        <v>43</v>
      </c>
      <c r="J90" s="28" t="s">
        <v>44</v>
      </c>
      <c r="K90" s="28" t="s">
        <v>57</v>
      </c>
      <c r="L90" s="28" t="s">
        <v>50</v>
      </c>
      <c r="M90" s="28" t="s">
        <v>47</v>
      </c>
      <c r="N90" s="28" t="s">
        <v>48</v>
      </c>
      <c r="O90" s="28" t="s">
        <v>46</v>
      </c>
      <c r="P90" s="28" t="s">
        <v>51</v>
      </c>
      <c r="Q90" s="28" t="s">
        <v>49</v>
      </c>
      <c r="R90" s="28" t="s">
        <v>45</v>
      </c>
      <c r="S90" s="28" t="s">
        <v>43</v>
      </c>
      <c r="T90" s="28" t="s">
        <v>44</v>
      </c>
      <c r="U90" s="28" t="s">
        <v>57</v>
      </c>
      <c r="V90" s="28" t="s">
        <v>50</v>
      </c>
      <c r="W90" s="28" t="s">
        <v>47</v>
      </c>
      <c r="X90" s="28" t="s">
        <v>48</v>
      </c>
      <c r="Y90" s="28" t="s">
        <v>46</v>
      </c>
      <c r="Z90" s="28" t="s">
        <v>51</v>
      </c>
      <c r="AA90" s="28" t="s">
        <v>49</v>
      </c>
      <c r="AB90" s="28" t="s">
        <v>45</v>
      </c>
      <c r="AC90" s="28" t="s">
        <v>43</v>
      </c>
      <c r="AD90" s="28" t="s">
        <v>44</v>
      </c>
      <c r="AE90" s="28" t="s">
        <v>57</v>
      </c>
      <c r="AF90" s="28" t="s">
        <v>50</v>
      </c>
      <c r="AG90" s="28" t="s">
        <v>47</v>
      </c>
      <c r="AH90" s="28" t="s">
        <v>48</v>
      </c>
      <c r="AI90" s="28" t="s">
        <v>46</v>
      </c>
      <c r="AJ90" s="28" t="s">
        <v>51</v>
      </c>
      <c r="AK90" s="28" t="s">
        <v>49</v>
      </c>
      <c r="AL90" s="28" t="s">
        <v>45</v>
      </c>
      <c r="AM90" s="17"/>
      <c r="AN90" s="17"/>
      <c r="AO90" s="28" t="s">
        <v>4</v>
      </c>
      <c r="AP90" s="28" t="s">
        <v>43</v>
      </c>
      <c r="AQ90" s="28" t="s">
        <v>44</v>
      </c>
      <c r="AR90" s="28" t="s">
        <v>57</v>
      </c>
      <c r="AS90" s="28" t="s">
        <v>50</v>
      </c>
      <c r="AT90" s="28" t="s">
        <v>47</v>
      </c>
      <c r="AU90" s="28" t="s">
        <v>48</v>
      </c>
      <c r="AV90" s="28" t="s">
        <v>46</v>
      </c>
      <c r="AW90" s="28" t="s">
        <v>51</v>
      </c>
      <c r="AX90" s="28" t="s">
        <v>49</v>
      </c>
      <c r="AY90" s="28" t="s">
        <v>45</v>
      </c>
      <c r="AZ90" s="28" t="s">
        <v>43</v>
      </c>
      <c r="BA90" s="28" t="s">
        <v>44</v>
      </c>
      <c r="BB90" s="28" t="s">
        <v>57</v>
      </c>
      <c r="BC90" s="28" t="s">
        <v>50</v>
      </c>
      <c r="BD90" s="28" t="s">
        <v>47</v>
      </c>
      <c r="BE90" s="28" t="s">
        <v>48</v>
      </c>
      <c r="BF90" s="28" t="s">
        <v>46</v>
      </c>
      <c r="BG90" s="28" t="s">
        <v>51</v>
      </c>
      <c r="BH90" s="28" t="s">
        <v>49</v>
      </c>
      <c r="BI90" s="28" t="s">
        <v>45</v>
      </c>
      <c r="BJ90" s="28" t="s">
        <v>43</v>
      </c>
      <c r="BK90" s="28" t="s">
        <v>44</v>
      </c>
      <c r="BL90" s="28" t="s">
        <v>57</v>
      </c>
      <c r="BM90" s="28" t="s">
        <v>50</v>
      </c>
      <c r="BN90" s="28" t="s">
        <v>47</v>
      </c>
      <c r="BO90" s="28" t="s">
        <v>48</v>
      </c>
      <c r="BP90" s="28" t="s">
        <v>46</v>
      </c>
      <c r="BQ90" s="28" t="s">
        <v>51</v>
      </c>
      <c r="BR90" s="28" t="s">
        <v>49</v>
      </c>
      <c r="BS90" s="28" t="s">
        <v>45</v>
      </c>
    </row>
    <row r="91" spans="1:71" s="16" customFormat="1" x14ac:dyDescent="0.25">
      <c r="A91" s="23" t="s">
        <v>9</v>
      </c>
      <c r="B91" s="23">
        <f>IF($D$5="P",SUM(AZ73:BB73),SUM(AZ73:BI73))</f>
        <v>101.17</v>
      </c>
      <c r="C91" s="23">
        <f>IF($D$5="P",SUM(AP73:AR73),SUM(AP73:AY73))</f>
        <v>360.01</v>
      </c>
      <c r="D91" s="23">
        <f>IF($D$5="P",$B$8*SUM(AP73:AR73)+$B$9*SUM(AP91:AR91),$B$8*SUM(AP73:AY73)+$B$9*SUM(AP91:AY91))</f>
        <v>135.95400000000001</v>
      </c>
      <c r="E91" s="31">
        <f t="shared" ref="E91:E104" si="17">D91*$B$5</f>
        <v>8472.6532800000004</v>
      </c>
      <c r="H91" s="27" t="s">
        <v>9</v>
      </c>
      <c r="I91" s="27">
        <f>'Stage 2_SMFL'!I91</f>
        <v>0</v>
      </c>
      <c r="J91" s="27">
        <f>'Stage 2_SMFL'!J91</f>
        <v>39.93</v>
      </c>
      <c r="K91" s="27">
        <f>'Stage 2_SMFL'!K91</f>
        <v>0</v>
      </c>
      <c r="L91" s="27">
        <f>'Stage 2_SMFL'!L91</f>
        <v>0</v>
      </c>
      <c r="M91" s="27">
        <f>'Stage 2_SMFL'!M91</f>
        <v>0</v>
      </c>
      <c r="N91" s="27">
        <f>'Stage 2_SMFL'!N91</f>
        <v>0</v>
      </c>
      <c r="O91" s="27">
        <f>'Stage 2_SMFL'!O91</f>
        <v>0</v>
      </c>
      <c r="P91" s="27">
        <f>'Stage 2_SMFL'!P91</f>
        <v>0</v>
      </c>
      <c r="Q91" s="27">
        <f>'Stage 2_SMFL'!Q91</f>
        <v>0</v>
      </c>
      <c r="R91" s="27">
        <f>'Stage 2_SMFL'!R91</f>
        <v>0</v>
      </c>
      <c r="S91" s="27">
        <f>'Stage 2_SMFL'!S91</f>
        <v>0</v>
      </c>
      <c r="T91" s="27">
        <f>'Stage 2_SMFL'!T91</f>
        <v>18.809999999999999</v>
      </c>
      <c r="U91" s="27">
        <f>'Stage 2_SMFL'!U91</f>
        <v>0</v>
      </c>
      <c r="V91" s="27">
        <f>'Stage 2_SMFL'!V91</f>
        <v>0</v>
      </c>
      <c r="W91" s="27">
        <f>'Stage 2_SMFL'!W91</f>
        <v>0</v>
      </c>
      <c r="X91" s="27">
        <f>'Stage 2_SMFL'!X91</f>
        <v>0</v>
      </c>
      <c r="Y91" s="27">
        <f>'Stage 2_SMFL'!Y91</f>
        <v>0</v>
      </c>
      <c r="Z91" s="27">
        <f>'Stage 2_SMFL'!Z91</f>
        <v>0</v>
      </c>
      <c r="AA91" s="27">
        <f>'Stage 2_SMFL'!AA91</f>
        <v>0</v>
      </c>
      <c r="AB91" s="27">
        <f>'Stage 2_SMFL'!AB91</f>
        <v>0</v>
      </c>
      <c r="AC91" s="27">
        <f>'Stage 2_SMFL'!AC91</f>
        <v>0</v>
      </c>
      <c r="AD91" s="27">
        <f>'Stage 2_SMFL'!AD91</f>
        <v>3</v>
      </c>
      <c r="AE91" s="27">
        <f>'Stage 2_SMFL'!AE91</f>
        <v>0</v>
      </c>
      <c r="AF91" s="27">
        <f>'Stage 2_SMFL'!AF91</f>
        <v>0</v>
      </c>
      <c r="AG91" s="27">
        <f>'Stage 2_SMFL'!AG91</f>
        <v>0</v>
      </c>
      <c r="AH91" s="27">
        <f>'Stage 2_SMFL'!AH91</f>
        <v>0</v>
      </c>
      <c r="AI91" s="27">
        <f>'Stage 2_SMFL'!AI91</f>
        <v>0</v>
      </c>
      <c r="AJ91" s="27">
        <f>'Stage 2_SMFL'!AJ91</f>
        <v>0</v>
      </c>
      <c r="AK91" s="27">
        <f>'Stage 2_SMFL'!AK91</f>
        <v>0</v>
      </c>
      <c r="AL91" s="27">
        <f>'Stage 2_SMFL'!AL91</f>
        <v>0</v>
      </c>
      <c r="AM91" s="17"/>
      <c r="AN91" s="17"/>
      <c r="AO91" s="27" t="s">
        <v>9</v>
      </c>
      <c r="AP91" s="27">
        <f>'Stage 2_SMFL'!AP91</f>
        <v>0</v>
      </c>
      <c r="AQ91" s="27">
        <f>'Stage 2_SMFL'!AQ91</f>
        <v>39.93</v>
      </c>
      <c r="AR91" s="27">
        <f>'Stage 2_SMFL'!AR91</f>
        <v>0</v>
      </c>
      <c r="AS91" s="27">
        <f>'Stage 2_SMFL'!AS91</f>
        <v>0</v>
      </c>
      <c r="AT91" s="27">
        <f>'Stage 2_SMFL'!AT91</f>
        <v>0</v>
      </c>
      <c r="AU91" s="27">
        <f>'Stage 2_SMFL'!AU91</f>
        <v>0</v>
      </c>
      <c r="AV91" s="27">
        <f>'Stage 2_SMFL'!AV91</f>
        <v>0</v>
      </c>
      <c r="AW91" s="27">
        <f>'Stage 2_SMFL'!AW91</f>
        <v>0</v>
      </c>
      <c r="AX91" s="27">
        <f>'Stage 2_SMFL'!AX91</f>
        <v>0</v>
      </c>
      <c r="AY91" s="27">
        <f>'Stage 2_SMFL'!AY91</f>
        <v>0</v>
      </c>
      <c r="AZ91" s="27">
        <f>'Stage 2_SMFL'!AZ91</f>
        <v>0</v>
      </c>
      <c r="BA91" s="27">
        <f>'Stage 2_SMFL'!BA91</f>
        <v>18.809999999999999</v>
      </c>
      <c r="BB91" s="27">
        <f>'Stage 2_SMFL'!BB91</f>
        <v>0</v>
      </c>
      <c r="BC91" s="27">
        <f>'Stage 2_SMFL'!BC91</f>
        <v>0</v>
      </c>
      <c r="BD91" s="27">
        <f>'Stage 2_SMFL'!BD91</f>
        <v>0</v>
      </c>
      <c r="BE91" s="27">
        <f>'Stage 2_SMFL'!BE91</f>
        <v>0</v>
      </c>
      <c r="BF91" s="27">
        <f>'Stage 2_SMFL'!BF91</f>
        <v>0</v>
      </c>
      <c r="BG91" s="27">
        <f>'Stage 2_SMFL'!BG91</f>
        <v>0</v>
      </c>
      <c r="BH91" s="27">
        <f>'Stage 2_SMFL'!BH91</f>
        <v>0</v>
      </c>
      <c r="BI91" s="27">
        <f>'Stage 2_SMFL'!BI91</f>
        <v>0</v>
      </c>
      <c r="BJ91" s="27">
        <f>'Stage 2_SMFL'!BJ91</f>
        <v>0</v>
      </c>
      <c r="BK91" s="27">
        <f>'Stage 2_SMFL'!BK91</f>
        <v>3</v>
      </c>
      <c r="BL91" s="27">
        <f>'Stage 2_SMFL'!BL91</f>
        <v>0</v>
      </c>
      <c r="BM91" s="27">
        <f>'Stage 2_SMFL'!BM91</f>
        <v>0</v>
      </c>
      <c r="BN91" s="27">
        <f>'Stage 2_SMFL'!BN91</f>
        <v>0</v>
      </c>
      <c r="BO91" s="27">
        <f>'Stage 2_SMFL'!BO91</f>
        <v>0</v>
      </c>
      <c r="BP91" s="27">
        <f>'Stage 2_SMFL'!BP91</f>
        <v>0</v>
      </c>
      <c r="BQ91" s="27">
        <f>'Stage 2_SMFL'!BQ91</f>
        <v>0</v>
      </c>
      <c r="BR91" s="27">
        <f>'Stage 2_SMFL'!BR91</f>
        <v>0</v>
      </c>
      <c r="BS91" s="27">
        <f>'Stage 2_SMFL'!BS91</f>
        <v>0</v>
      </c>
    </row>
    <row r="92" spans="1:71" s="16" customFormat="1" x14ac:dyDescent="0.25">
      <c r="A92" s="23" t="s">
        <v>10</v>
      </c>
      <c r="B92" s="23">
        <f t="shared" ref="B92:B104" si="18">IF($D$5="P",SUM(AZ74:BB74),SUM(AZ74:BI74))</f>
        <v>115.89</v>
      </c>
      <c r="C92" s="23">
        <f t="shared" ref="C92:C104" si="19">IF($D$5="P",SUM(AP74:AR74),SUM(AP74:AY74))</f>
        <v>434.75</v>
      </c>
      <c r="D92" s="23">
        <f t="shared" ref="D92:D104" si="20">IF($D$5="P",$B$8*SUM(AP74:AR74)+$B$9*SUM(AP92:AR92),$B$8*SUM(AP74:AY74)+$B$9*SUM(AP92:AY92))</f>
        <v>138.27199999999999</v>
      </c>
      <c r="E92" s="31">
        <f t="shared" si="17"/>
        <v>8617.1110399999998</v>
      </c>
      <c r="H92" s="29" t="s">
        <v>10</v>
      </c>
      <c r="I92" s="27">
        <f>'Stage 2_SMFL'!I92</f>
        <v>11.21</v>
      </c>
      <c r="J92" s="27">
        <f>'Stage 2_SMFL'!J92</f>
        <v>0</v>
      </c>
      <c r="K92" s="27">
        <f>'Stage 2_SMFL'!K92</f>
        <v>0</v>
      </c>
      <c r="L92" s="27">
        <f>'Stage 2_SMFL'!L92</f>
        <v>0</v>
      </c>
      <c r="M92" s="27">
        <f>'Stage 2_SMFL'!M92</f>
        <v>0</v>
      </c>
      <c r="N92" s="27">
        <f>'Stage 2_SMFL'!N92</f>
        <v>0</v>
      </c>
      <c r="O92" s="27">
        <f>'Stage 2_SMFL'!O92</f>
        <v>0</v>
      </c>
      <c r="P92" s="27">
        <f>'Stage 2_SMFL'!P92</f>
        <v>0</v>
      </c>
      <c r="Q92" s="27">
        <f>'Stage 2_SMFL'!Q92</f>
        <v>0</v>
      </c>
      <c r="R92" s="27">
        <f>'Stage 2_SMFL'!R92</f>
        <v>0</v>
      </c>
      <c r="S92" s="27">
        <f>'Stage 2_SMFL'!S92</f>
        <v>11.21</v>
      </c>
      <c r="T92" s="27">
        <f>'Stage 2_SMFL'!T92</f>
        <v>0</v>
      </c>
      <c r="U92" s="27">
        <f>'Stage 2_SMFL'!U92</f>
        <v>0</v>
      </c>
      <c r="V92" s="27">
        <f>'Stage 2_SMFL'!V92</f>
        <v>0</v>
      </c>
      <c r="W92" s="27">
        <f>'Stage 2_SMFL'!W92</f>
        <v>0</v>
      </c>
      <c r="X92" s="27">
        <f>'Stage 2_SMFL'!X92</f>
        <v>0</v>
      </c>
      <c r="Y92" s="27">
        <f>'Stage 2_SMFL'!Y92</f>
        <v>0</v>
      </c>
      <c r="Z92" s="27">
        <f>'Stage 2_SMFL'!Z92</f>
        <v>0</v>
      </c>
      <c r="AA92" s="27">
        <f>'Stage 2_SMFL'!AA92</f>
        <v>0</v>
      </c>
      <c r="AB92" s="27">
        <f>'Stage 2_SMFL'!AB92</f>
        <v>0</v>
      </c>
      <c r="AC92" s="27">
        <f>'Stage 2_SMFL'!AC92</f>
        <v>1</v>
      </c>
      <c r="AD92" s="27">
        <f>'Stage 2_SMFL'!AD92</f>
        <v>0</v>
      </c>
      <c r="AE92" s="27">
        <f>'Stage 2_SMFL'!AE92</f>
        <v>0</v>
      </c>
      <c r="AF92" s="27">
        <f>'Stage 2_SMFL'!AF92</f>
        <v>0</v>
      </c>
      <c r="AG92" s="27">
        <f>'Stage 2_SMFL'!AG92</f>
        <v>0</v>
      </c>
      <c r="AH92" s="27">
        <f>'Stage 2_SMFL'!AH92</f>
        <v>0</v>
      </c>
      <c r="AI92" s="27">
        <f>'Stage 2_SMFL'!AI92</f>
        <v>0</v>
      </c>
      <c r="AJ92" s="27">
        <f>'Stage 2_SMFL'!AJ92</f>
        <v>0</v>
      </c>
      <c r="AK92" s="27">
        <f>'Stage 2_SMFL'!AK92</f>
        <v>0</v>
      </c>
      <c r="AL92" s="27">
        <f>'Stage 2_SMFL'!AL92</f>
        <v>0</v>
      </c>
      <c r="AM92" s="17"/>
      <c r="AN92" s="17"/>
      <c r="AO92" s="29" t="s">
        <v>10</v>
      </c>
      <c r="AP92" s="27">
        <f>'Stage 2_SMFL'!AP92</f>
        <v>11.21</v>
      </c>
      <c r="AQ92" s="27">
        <f>'Stage 2_SMFL'!AQ92</f>
        <v>0</v>
      </c>
      <c r="AR92" s="27">
        <f>'Stage 2_SMFL'!AR92</f>
        <v>0</v>
      </c>
      <c r="AS92" s="27">
        <f>'Stage 2_SMFL'!AS92</f>
        <v>0</v>
      </c>
      <c r="AT92" s="27">
        <f>'Stage 2_SMFL'!AT92</f>
        <v>0</v>
      </c>
      <c r="AU92" s="27">
        <f>'Stage 2_SMFL'!AU92</f>
        <v>0</v>
      </c>
      <c r="AV92" s="27">
        <f>'Stage 2_SMFL'!AV92</f>
        <v>0</v>
      </c>
      <c r="AW92" s="27">
        <f>'Stage 2_SMFL'!AW92</f>
        <v>0</v>
      </c>
      <c r="AX92" s="27">
        <f>'Stage 2_SMFL'!AX92</f>
        <v>0</v>
      </c>
      <c r="AY92" s="27">
        <f>'Stage 2_SMFL'!AY92</f>
        <v>0</v>
      </c>
      <c r="AZ92" s="27">
        <f>'Stage 2_SMFL'!AZ92</f>
        <v>11.21</v>
      </c>
      <c r="BA92" s="27">
        <f>'Stage 2_SMFL'!BA92</f>
        <v>0</v>
      </c>
      <c r="BB92" s="27">
        <f>'Stage 2_SMFL'!BB92</f>
        <v>0</v>
      </c>
      <c r="BC92" s="27">
        <f>'Stage 2_SMFL'!BC92</f>
        <v>0</v>
      </c>
      <c r="BD92" s="27">
        <f>'Stage 2_SMFL'!BD92</f>
        <v>0</v>
      </c>
      <c r="BE92" s="27">
        <f>'Stage 2_SMFL'!BE92</f>
        <v>0</v>
      </c>
      <c r="BF92" s="27">
        <f>'Stage 2_SMFL'!BF92</f>
        <v>0</v>
      </c>
      <c r="BG92" s="27">
        <f>'Stage 2_SMFL'!BG92</f>
        <v>0</v>
      </c>
      <c r="BH92" s="27">
        <f>'Stage 2_SMFL'!BH92</f>
        <v>0</v>
      </c>
      <c r="BI92" s="27">
        <f>'Stage 2_SMFL'!BI92</f>
        <v>0</v>
      </c>
      <c r="BJ92" s="27">
        <f>'Stage 2_SMFL'!BJ92</f>
        <v>1</v>
      </c>
      <c r="BK92" s="27">
        <f>'Stage 2_SMFL'!BK92</f>
        <v>0</v>
      </c>
      <c r="BL92" s="27">
        <f>'Stage 2_SMFL'!BL92</f>
        <v>0</v>
      </c>
      <c r="BM92" s="27">
        <f>'Stage 2_SMFL'!BM92</f>
        <v>0</v>
      </c>
      <c r="BN92" s="27">
        <f>'Stage 2_SMFL'!BN92</f>
        <v>0</v>
      </c>
      <c r="BO92" s="27">
        <f>'Stage 2_SMFL'!BO92</f>
        <v>0</v>
      </c>
      <c r="BP92" s="27">
        <f>'Stage 2_SMFL'!BP92</f>
        <v>0</v>
      </c>
      <c r="BQ92" s="27">
        <f>'Stage 2_SMFL'!BQ92</f>
        <v>0</v>
      </c>
      <c r="BR92" s="27">
        <f>'Stage 2_SMFL'!BR92</f>
        <v>0</v>
      </c>
      <c r="BS92" s="27">
        <f>'Stage 2_SMFL'!BS92</f>
        <v>0</v>
      </c>
    </row>
    <row r="93" spans="1:71" s="16" customFormat="1" x14ac:dyDescent="0.25">
      <c r="A93" s="23" t="s">
        <v>11</v>
      </c>
      <c r="B93" s="23">
        <f t="shared" si="18"/>
        <v>152.1</v>
      </c>
      <c r="C93" s="23">
        <f t="shared" si="19"/>
        <v>536.5</v>
      </c>
      <c r="D93" s="23">
        <f t="shared" si="20"/>
        <v>188.60699999999997</v>
      </c>
      <c r="E93" s="31">
        <f t="shared" si="17"/>
        <v>11753.988239999999</v>
      </c>
      <c r="H93" s="29" t="s">
        <v>11</v>
      </c>
      <c r="I93" s="27">
        <f>'Stage 2_SMFL'!I93</f>
        <v>0</v>
      </c>
      <c r="J93" s="27">
        <f>'Stage 2_SMFL'!J93</f>
        <v>0</v>
      </c>
      <c r="K93" s="27">
        <f>'Stage 2_SMFL'!K93</f>
        <v>0</v>
      </c>
      <c r="L93" s="27">
        <f>'Stage 2_SMFL'!L93</f>
        <v>0</v>
      </c>
      <c r="M93" s="27">
        <f>'Stage 2_SMFL'!M93</f>
        <v>0</v>
      </c>
      <c r="N93" s="27">
        <f>'Stage 2_SMFL'!N93</f>
        <v>0</v>
      </c>
      <c r="O93" s="27">
        <f>'Stage 2_SMFL'!O93</f>
        <v>0</v>
      </c>
      <c r="P93" s="27">
        <f>'Stage 2_SMFL'!P93</f>
        <v>0</v>
      </c>
      <c r="Q93" s="27">
        <f>'Stage 2_SMFL'!Q93</f>
        <v>0</v>
      </c>
      <c r="R93" s="27">
        <f>'Stage 2_SMFL'!R93</f>
        <v>0</v>
      </c>
      <c r="S93" s="27">
        <f>'Stage 2_SMFL'!S93</f>
        <v>0</v>
      </c>
      <c r="T93" s="27">
        <f>'Stage 2_SMFL'!T93</f>
        <v>0</v>
      </c>
      <c r="U93" s="27">
        <f>'Stage 2_SMFL'!U93</f>
        <v>0</v>
      </c>
      <c r="V93" s="27">
        <f>'Stage 2_SMFL'!V93</f>
        <v>0</v>
      </c>
      <c r="W93" s="27">
        <f>'Stage 2_SMFL'!W93</f>
        <v>0</v>
      </c>
      <c r="X93" s="27">
        <f>'Stage 2_SMFL'!X93</f>
        <v>0</v>
      </c>
      <c r="Y93" s="27">
        <f>'Stage 2_SMFL'!Y93</f>
        <v>0</v>
      </c>
      <c r="Z93" s="27">
        <f>'Stage 2_SMFL'!Z93</f>
        <v>0</v>
      </c>
      <c r="AA93" s="27">
        <f>'Stage 2_SMFL'!AA93</f>
        <v>0</v>
      </c>
      <c r="AB93" s="27">
        <f>'Stage 2_SMFL'!AB93</f>
        <v>0</v>
      </c>
      <c r="AC93" s="27">
        <f>'Stage 2_SMFL'!AC93</f>
        <v>0</v>
      </c>
      <c r="AD93" s="27">
        <f>'Stage 2_SMFL'!AD93</f>
        <v>0</v>
      </c>
      <c r="AE93" s="27">
        <f>'Stage 2_SMFL'!AE93</f>
        <v>0</v>
      </c>
      <c r="AF93" s="27">
        <f>'Stage 2_SMFL'!AF93</f>
        <v>0</v>
      </c>
      <c r="AG93" s="27">
        <f>'Stage 2_SMFL'!AG93</f>
        <v>0</v>
      </c>
      <c r="AH93" s="27">
        <f>'Stage 2_SMFL'!AH93</f>
        <v>0</v>
      </c>
      <c r="AI93" s="27">
        <f>'Stage 2_SMFL'!AI93</f>
        <v>0</v>
      </c>
      <c r="AJ93" s="27">
        <f>'Stage 2_SMFL'!AJ93</f>
        <v>0</v>
      </c>
      <c r="AK93" s="27">
        <f>'Stage 2_SMFL'!AK93</f>
        <v>0</v>
      </c>
      <c r="AL93" s="27">
        <f>'Stage 2_SMFL'!AL93</f>
        <v>0</v>
      </c>
      <c r="AM93" s="17"/>
      <c r="AN93" s="17"/>
      <c r="AO93" s="29" t="s">
        <v>11</v>
      </c>
      <c r="AP93" s="27">
        <f>'Stage 2_SMFL'!AP93</f>
        <v>39.51</v>
      </c>
      <c r="AQ93" s="27">
        <f>'Stage 2_SMFL'!AQ93</f>
        <v>0</v>
      </c>
      <c r="AR93" s="27">
        <f>'Stage 2_SMFL'!AR93</f>
        <v>0</v>
      </c>
      <c r="AS93" s="27">
        <f>'Stage 2_SMFL'!AS93</f>
        <v>0</v>
      </c>
      <c r="AT93" s="27">
        <f>'Stage 2_SMFL'!AT93</f>
        <v>0</v>
      </c>
      <c r="AU93" s="27">
        <f>'Stage 2_SMFL'!AU93</f>
        <v>0</v>
      </c>
      <c r="AV93" s="27">
        <f>'Stage 2_SMFL'!AV93</f>
        <v>0</v>
      </c>
      <c r="AW93" s="27">
        <f>'Stage 2_SMFL'!AW93</f>
        <v>0</v>
      </c>
      <c r="AX93" s="27">
        <f>'Stage 2_SMFL'!AX93</f>
        <v>0</v>
      </c>
      <c r="AY93" s="27">
        <f>'Stage 2_SMFL'!AY93</f>
        <v>0</v>
      </c>
      <c r="AZ93" s="27">
        <f>'Stage 2_SMFL'!AZ93</f>
        <v>19.38</v>
      </c>
      <c r="BA93" s="27">
        <f>'Stage 2_SMFL'!BA93</f>
        <v>0</v>
      </c>
      <c r="BB93" s="27">
        <f>'Stage 2_SMFL'!BB93</f>
        <v>0</v>
      </c>
      <c r="BC93" s="27">
        <f>'Stage 2_SMFL'!BC93</f>
        <v>0</v>
      </c>
      <c r="BD93" s="27">
        <f>'Stage 2_SMFL'!BD93</f>
        <v>0</v>
      </c>
      <c r="BE93" s="27">
        <f>'Stage 2_SMFL'!BE93</f>
        <v>0</v>
      </c>
      <c r="BF93" s="27">
        <f>'Stage 2_SMFL'!BF93</f>
        <v>0</v>
      </c>
      <c r="BG93" s="27">
        <f>'Stage 2_SMFL'!BG93</f>
        <v>0</v>
      </c>
      <c r="BH93" s="27">
        <f>'Stage 2_SMFL'!BH93</f>
        <v>0</v>
      </c>
      <c r="BI93" s="27">
        <f>'Stage 2_SMFL'!BI93</f>
        <v>0</v>
      </c>
      <c r="BJ93" s="27">
        <f>'Stage 2_SMFL'!BJ93</f>
        <v>3</v>
      </c>
      <c r="BK93" s="27">
        <f>'Stage 2_SMFL'!BK93</f>
        <v>0</v>
      </c>
      <c r="BL93" s="27">
        <f>'Stage 2_SMFL'!BL93</f>
        <v>0</v>
      </c>
      <c r="BM93" s="27">
        <f>'Stage 2_SMFL'!BM93</f>
        <v>0</v>
      </c>
      <c r="BN93" s="27">
        <f>'Stage 2_SMFL'!BN93</f>
        <v>0</v>
      </c>
      <c r="BO93" s="27">
        <f>'Stage 2_SMFL'!BO93</f>
        <v>0</v>
      </c>
      <c r="BP93" s="27">
        <f>'Stage 2_SMFL'!BP93</f>
        <v>0</v>
      </c>
      <c r="BQ93" s="27">
        <f>'Stage 2_SMFL'!BQ93</f>
        <v>0</v>
      </c>
      <c r="BR93" s="27">
        <f>'Stage 2_SMFL'!BR93</f>
        <v>0</v>
      </c>
      <c r="BS93" s="27">
        <f>'Stage 2_SMFL'!BS93</f>
        <v>0</v>
      </c>
    </row>
    <row r="94" spans="1:71" s="16" customFormat="1" x14ac:dyDescent="0.25">
      <c r="A94" s="23" t="s">
        <v>12</v>
      </c>
      <c r="B94" s="23">
        <f t="shared" si="18"/>
        <v>0</v>
      </c>
      <c r="C94" s="23">
        <f t="shared" si="19"/>
        <v>0</v>
      </c>
      <c r="D94" s="23">
        <f t="shared" si="20"/>
        <v>0</v>
      </c>
      <c r="E94" s="31">
        <f t="shared" si="17"/>
        <v>0</v>
      </c>
      <c r="F94" s="37">
        <v>511.66</v>
      </c>
      <c r="G94" s="37">
        <v>100.36</v>
      </c>
      <c r="H94" s="29" t="s">
        <v>12</v>
      </c>
      <c r="I94" s="29">
        <v>0</v>
      </c>
      <c r="J94" s="29">
        <v>0</v>
      </c>
      <c r="K94" s="29">
        <v>0</v>
      </c>
      <c r="L94" s="29">
        <v>0</v>
      </c>
      <c r="M94" s="29">
        <v>0</v>
      </c>
      <c r="N94" s="29">
        <v>0</v>
      </c>
      <c r="O94" s="29">
        <v>0</v>
      </c>
      <c r="P94" s="29">
        <v>0</v>
      </c>
      <c r="Q94" s="29">
        <v>0</v>
      </c>
      <c r="R94" s="29">
        <v>0</v>
      </c>
      <c r="S94" s="29">
        <v>0</v>
      </c>
      <c r="T94" s="29">
        <v>0</v>
      </c>
      <c r="U94" s="29">
        <v>0</v>
      </c>
      <c r="V94" s="29">
        <v>0</v>
      </c>
      <c r="W94" s="29">
        <v>0</v>
      </c>
      <c r="X94" s="29">
        <v>0</v>
      </c>
      <c r="Y94" s="29">
        <v>0</v>
      </c>
      <c r="Z94" s="29">
        <v>0</v>
      </c>
      <c r="AA94" s="29">
        <v>0</v>
      </c>
      <c r="AB94" s="29">
        <v>0</v>
      </c>
      <c r="AC94" s="29">
        <v>0</v>
      </c>
      <c r="AD94" s="29">
        <v>0</v>
      </c>
      <c r="AE94" s="29">
        <v>0</v>
      </c>
      <c r="AF94" s="29">
        <v>0</v>
      </c>
      <c r="AG94" s="29">
        <v>0</v>
      </c>
      <c r="AH94" s="29">
        <v>0</v>
      </c>
      <c r="AI94" s="29">
        <v>0</v>
      </c>
      <c r="AJ94" s="29">
        <v>0</v>
      </c>
      <c r="AK94" s="29">
        <v>0</v>
      </c>
      <c r="AL94" s="29">
        <v>0</v>
      </c>
      <c r="AM94" s="17"/>
      <c r="AN94" s="17"/>
      <c r="AO94" s="29" t="s">
        <v>12</v>
      </c>
      <c r="AP94" s="29">
        <v>0</v>
      </c>
      <c r="AQ94" s="29">
        <v>0</v>
      </c>
      <c r="AR94" s="29">
        <v>0</v>
      </c>
      <c r="AS94" s="29">
        <v>0</v>
      </c>
      <c r="AT94" s="29">
        <v>0</v>
      </c>
      <c r="AU94" s="29">
        <v>0</v>
      </c>
      <c r="AV94" s="29">
        <v>0</v>
      </c>
      <c r="AW94" s="29">
        <v>0</v>
      </c>
      <c r="AX94" s="29">
        <v>0</v>
      </c>
      <c r="AY94" s="29">
        <v>0</v>
      </c>
      <c r="AZ94" s="29">
        <v>0</v>
      </c>
      <c r="BA94" s="29">
        <v>0</v>
      </c>
      <c r="BB94" s="29">
        <v>0</v>
      </c>
      <c r="BC94" s="29">
        <v>0</v>
      </c>
      <c r="BD94" s="29">
        <v>0</v>
      </c>
      <c r="BE94" s="29">
        <v>0</v>
      </c>
      <c r="BF94" s="29">
        <v>0</v>
      </c>
      <c r="BG94" s="29">
        <v>0</v>
      </c>
      <c r="BH94" s="29">
        <v>0</v>
      </c>
      <c r="BI94" s="29">
        <v>0</v>
      </c>
      <c r="BJ94" s="29">
        <v>0</v>
      </c>
      <c r="BK94" s="29">
        <v>0</v>
      </c>
      <c r="BL94" s="29">
        <v>0</v>
      </c>
      <c r="BM94" s="29">
        <v>0</v>
      </c>
      <c r="BN94" s="29">
        <v>0</v>
      </c>
      <c r="BO94" s="29">
        <v>0</v>
      </c>
      <c r="BP94" s="29">
        <v>0</v>
      </c>
      <c r="BQ94" s="29">
        <v>0</v>
      </c>
      <c r="BR94" s="29">
        <v>0</v>
      </c>
      <c r="BS94" s="29">
        <v>0</v>
      </c>
    </row>
    <row r="95" spans="1:71" s="16" customFormat="1" x14ac:dyDescent="0.25">
      <c r="A95" s="23" t="s">
        <v>13</v>
      </c>
      <c r="B95" s="23">
        <f t="shared" si="18"/>
        <v>0</v>
      </c>
      <c r="C95" s="23">
        <f t="shared" si="19"/>
        <v>0</v>
      </c>
      <c r="D95" s="23">
        <f t="shared" si="20"/>
        <v>0</v>
      </c>
      <c r="E95" s="23">
        <f t="shared" si="17"/>
        <v>0</v>
      </c>
      <c r="F95" s="37">
        <v>550.32000000000005</v>
      </c>
      <c r="G95" s="37">
        <v>115.74</v>
      </c>
      <c r="H95" s="29" t="s">
        <v>13</v>
      </c>
      <c r="I95" s="29">
        <v>0</v>
      </c>
      <c r="J95" s="29">
        <v>0</v>
      </c>
      <c r="K95" s="29">
        <v>0</v>
      </c>
      <c r="L95" s="29">
        <v>0</v>
      </c>
      <c r="M95" s="29">
        <v>0</v>
      </c>
      <c r="N95" s="29">
        <v>0</v>
      </c>
      <c r="O95" s="29">
        <v>0</v>
      </c>
      <c r="P95" s="29">
        <v>0</v>
      </c>
      <c r="Q95" s="29">
        <v>0</v>
      </c>
      <c r="R95" s="29">
        <v>0</v>
      </c>
      <c r="S95" s="29">
        <v>0</v>
      </c>
      <c r="T95" s="29">
        <v>0</v>
      </c>
      <c r="U95" s="29">
        <v>0</v>
      </c>
      <c r="V95" s="29">
        <v>0</v>
      </c>
      <c r="W95" s="29">
        <v>0</v>
      </c>
      <c r="X95" s="29">
        <v>0</v>
      </c>
      <c r="Y95" s="29">
        <v>0</v>
      </c>
      <c r="Z95" s="29">
        <v>0</v>
      </c>
      <c r="AA95" s="29">
        <v>0</v>
      </c>
      <c r="AB95" s="29">
        <v>0</v>
      </c>
      <c r="AC95" s="29">
        <v>0</v>
      </c>
      <c r="AD95" s="29">
        <v>0</v>
      </c>
      <c r="AE95" s="29">
        <v>0</v>
      </c>
      <c r="AF95" s="29">
        <v>0</v>
      </c>
      <c r="AG95" s="29">
        <v>0</v>
      </c>
      <c r="AH95" s="29">
        <v>0</v>
      </c>
      <c r="AI95" s="29">
        <v>0</v>
      </c>
      <c r="AJ95" s="29">
        <v>0</v>
      </c>
      <c r="AK95" s="29">
        <v>0</v>
      </c>
      <c r="AL95" s="29">
        <v>0</v>
      </c>
      <c r="AM95" s="17"/>
      <c r="AN95" s="17"/>
      <c r="AO95" s="29" t="s">
        <v>13</v>
      </c>
      <c r="AP95" s="29">
        <v>0</v>
      </c>
      <c r="AQ95" s="29">
        <v>0</v>
      </c>
      <c r="AR95" s="29">
        <v>0</v>
      </c>
      <c r="AS95" s="29">
        <v>0</v>
      </c>
      <c r="AT95" s="29">
        <v>0</v>
      </c>
      <c r="AU95" s="29">
        <v>0</v>
      </c>
      <c r="AV95" s="29">
        <v>0</v>
      </c>
      <c r="AW95" s="29">
        <v>0</v>
      </c>
      <c r="AX95" s="29">
        <v>0</v>
      </c>
      <c r="AY95" s="29">
        <v>0</v>
      </c>
      <c r="AZ95" s="29">
        <v>0</v>
      </c>
      <c r="BA95" s="29">
        <v>0</v>
      </c>
      <c r="BB95" s="29">
        <v>0</v>
      </c>
      <c r="BC95" s="29">
        <v>0</v>
      </c>
      <c r="BD95" s="29">
        <v>0</v>
      </c>
      <c r="BE95" s="29">
        <v>0</v>
      </c>
      <c r="BF95" s="29">
        <v>0</v>
      </c>
      <c r="BG95" s="29">
        <v>0</v>
      </c>
      <c r="BH95" s="29">
        <v>0</v>
      </c>
      <c r="BI95" s="29">
        <v>0</v>
      </c>
      <c r="BJ95" s="29">
        <v>0</v>
      </c>
      <c r="BK95" s="29">
        <v>0</v>
      </c>
      <c r="BL95" s="29">
        <v>0</v>
      </c>
      <c r="BM95" s="29">
        <v>0</v>
      </c>
      <c r="BN95" s="29">
        <v>0</v>
      </c>
      <c r="BO95" s="29">
        <v>0</v>
      </c>
      <c r="BP95" s="29">
        <v>0</v>
      </c>
      <c r="BQ95" s="29">
        <v>0</v>
      </c>
      <c r="BR95" s="29">
        <v>0</v>
      </c>
      <c r="BS95" s="29">
        <v>0</v>
      </c>
    </row>
    <row r="96" spans="1:71" s="16" customFormat="1" x14ac:dyDescent="0.25">
      <c r="A96" s="23" t="s">
        <v>52</v>
      </c>
      <c r="B96" s="23">
        <f t="shared" si="18"/>
        <v>0</v>
      </c>
      <c r="C96" s="23">
        <f t="shared" si="19"/>
        <v>0</v>
      </c>
      <c r="D96" s="23">
        <f t="shared" si="20"/>
        <v>0</v>
      </c>
      <c r="E96" s="23">
        <f t="shared" si="17"/>
        <v>0</v>
      </c>
      <c r="F96" s="37">
        <v>587.57000000000005</v>
      </c>
      <c r="G96" s="37">
        <v>194.1</v>
      </c>
      <c r="H96" s="29" t="s">
        <v>52</v>
      </c>
      <c r="I96" s="29">
        <v>0</v>
      </c>
      <c r="J96" s="29">
        <v>0</v>
      </c>
      <c r="K96" s="29">
        <v>0</v>
      </c>
      <c r="L96" s="29">
        <v>0</v>
      </c>
      <c r="M96" s="29">
        <v>0</v>
      </c>
      <c r="N96" s="29">
        <v>0</v>
      </c>
      <c r="O96" s="29">
        <v>0</v>
      </c>
      <c r="P96" s="29">
        <v>0</v>
      </c>
      <c r="Q96" s="29">
        <v>0</v>
      </c>
      <c r="R96" s="29">
        <v>0</v>
      </c>
      <c r="S96" s="29">
        <v>0</v>
      </c>
      <c r="T96" s="29">
        <v>0</v>
      </c>
      <c r="U96" s="29">
        <v>0</v>
      </c>
      <c r="V96" s="29">
        <v>0</v>
      </c>
      <c r="W96" s="29">
        <v>0</v>
      </c>
      <c r="X96" s="29">
        <v>0</v>
      </c>
      <c r="Y96" s="29">
        <v>0</v>
      </c>
      <c r="Z96" s="29">
        <v>0</v>
      </c>
      <c r="AA96" s="29">
        <v>0</v>
      </c>
      <c r="AB96" s="29">
        <v>0</v>
      </c>
      <c r="AC96" s="29">
        <v>0</v>
      </c>
      <c r="AD96" s="29">
        <v>0</v>
      </c>
      <c r="AE96" s="29">
        <v>0</v>
      </c>
      <c r="AF96" s="29">
        <v>0</v>
      </c>
      <c r="AG96" s="29">
        <v>0</v>
      </c>
      <c r="AH96" s="29">
        <v>0</v>
      </c>
      <c r="AI96" s="29">
        <v>0</v>
      </c>
      <c r="AJ96" s="29">
        <v>0</v>
      </c>
      <c r="AK96" s="29">
        <v>0</v>
      </c>
      <c r="AL96" s="29">
        <v>0</v>
      </c>
      <c r="AM96" s="17"/>
      <c r="AN96" s="17"/>
      <c r="AO96" s="29" t="s">
        <v>52</v>
      </c>
      <c r="AP96" s="29">
        <v>0</v>
      </c>
      <c r="AQ96" s="29">
        <v>0</v>
      </c>
      <c r="AR96" s="29">
        <v>0</v>
      </c>
      <c r="AS96" s="29">
        <v>0</v>
      </c>
      <c r="AT96" s="29">
        <v>0</v>
      </c>
      <c r="AU96" s="29">
        <v>0</v>
      </c>
      <c r="AV96" s="29">
        <v>0</v>
      </c>
      <c r="AW96" s="29">
        <v>0</v>
      </c>
      <c r="AX96" s="29">
        <v>0</v>
      </c>
      <c r="AY96" s="29">
        <v>0</v>
      </c>
      <c r="AZ96" s="29">
        <v>0</v>
      </c>
      <c r="BA96" s="29">
        <v>0</v>
      </c>
      <c r="BB96" s="29">
        <v>0</v>
      </c>
      <c r="BC96" s="29">
        <v>0</v>
      </c>
      <c r="BD96" s="29">
        <v>0</v>
      </c>
      <c r="BE96" s="29">
        <v>0</v>
      </c>
      <c r="BF96" s="29">
        <v>0</v>
      </c>
      <c r="BG96" s="29">
        <v>0</v>
      </c>
      <c r="BH96" s="29">
        <v>0</v>
      </c>
      <c r="BI96" s="29">
        <v>0</v>
      </c>
      <c r="BJ96" s="29">
        <v>0</v>
      </c>
      <c r="BK96" s="29">
        <v>0</v>
      </c>
      <c r="BL96" s="29">
        <v>0</v>
      </c>
      <c r="BM96" s="29">
        <v>0</v>
      </c>
      <c r="BN96" s="29">
        <v>0</v>
      </c>
      <c r="BO96" s="29">
        <v>0</v>
      </c>
      <c r="BP96" s="29">
        <v>0</v>
      </c>
      <c r="BQ96" s="29">
        <v>0</v>
      </c>
      <c r="BR96" s="29">
        <v>0</v>
      </c>
      <c r="BS96" s="29">
        <v>0</v>
      </c>
    </row>
    <row r="97" spans="1:71" s="16" customFormat="1" x14ac:dyDescent="0.25">
      <c r="A97" s="23" t="s">
        <v>14</v>
      </c>
      <c r="B97" s="23">
        <f t="shared" si="18"/>
        <v>2.42</v>
      </c>
      <c r="C97" s="23">
        <f t="shared" si="19"/>
        <v>2.71</v>
      </c>
      <c r="D97" s="23">
        <f t="shared" si="20"/>
        <v>0.81299999999999994</v>
      </c>
      <c r="E97" s="23">
        <f t="shared" si="17"/>
        <v>50.666159999999998</v>
      </c>
      <c r="F97" s="37">
        <v>623.62</v>
      </c>
      <c r="G97" s="37">
        <v>191.92</v>
      </c>
      <c r="H97" s="29" t="s">
        <v>14</v>
      </c>
      <c r="I97" s="29">
        <v>0</v>
      </c>
      <c r="J97" s="29">
        <v>0</v>
      </c>
      <c r="K97" s="29">
        <v>0</v>
      </c>
      <c r="L97" s="29">
        <v>0</v>
      </c>
      <c r="M97" s="29">
        <v>0</v>
      </c>
      <c r="N97" s="29">
        <v>0</v>
      </c>
      <c r="O97" s="29">
        <v>0</v>
      </c>
      <c r="P97" s="29">
        <v>0</v>
      </c>
      <c r="Q97" s="29">
        <v>0</v>
      </c>
      <c r="R97" s="29">
        <v>0</v>
      </c>
      <c r="S97" s="29">
        <v>0</v>
      </c>
      <c r="T97" s="29">
        <v>0</v>
      </c>
      <c r="U97" s="29">
        <v>0</v>
      </c>
      <c r="V97" s="29">
        <v>0</v>
      </c>
      <c r="W97" s="29">
        <v>0</v>
      </c>
      <c r="X97" s="29">
        <v>0</v>
      </c>
      <c r="Y97" s="29">
        <v>0</v>
      </c>
      <c r="Z97" s="29">
        <v>0</v>
      </c>
      <c r="AA97" s="29">
        <v>0</v>
      </c>
      <c r="AB97" s="29">
        <v>0</v>
      </c>
      <c r="AC97" s="29">
        <v>0</v>
      </c>
      <c r="AD97" s="29">
        <v>0</v>
      </c>
      <c r="AE97" s="29">
        <v>0</v>
      </c>
      <c r="AF97" s="29">
        <v>0</v>
      </c>
      <c r="AG97" s="29">
        <v>0</v>
      </c>
      <c r="AH97" s="29">
        <v>0</v>
      </c>
      <c r="AI97" s="29">
        <v>0</v>
      </c>
      <c r="AJ97" s="29">
        <v>0</v>
      </c>
      <c r="AK97" s="29">
        <v>0</v>
      </c>
      <c r="AL97" s="29">
        <v>0</v>
      </c>
      <c r="AM97" s="17"/>
      <c r="AN97" s="17"/>
      <c r="AO97" s="29" t="s">
        <v>14</v>
      </c>
      <c r="AP97" s="29">
        <v>0</v>
      </c>
      <c r="AQ97" s="29">
        <v>0</v>
      </c>
      <c r="AR97" s="29">
        <v>0</v>
      </c>
      <c r="AS97" s="29">
        <v>0</v>
      </c>
      <c r="AT97" s="29">
        <v>0</v>
      </c>
      <c r="AU97" s="29">
        <v>0</v>
      </c>
      <c r="AV97" s="29">
        <v>0</v>
      </c>
      <c r="AW97" s="29">
        <v>0</v>
      </c>
      <c r="AX97" s="29">
        <v>0</v>
      </c>
      <c r="AY97" s="29">
        <v>0</v>
      </c>
      <c r="AZ97" s="29">
        <v>0</v>
      </c>
      <c r="BA97" s="29">
        <v>0</v>
      </c>
      <c r="BB97" s="29">
        <v>0</v>
      </c>
      <c r="BC97" s="29">
        <v>0</v>
      </c>
      <c r="BD97" s="29">
        <v>0</v>
      </c>
      <c r="BE97" s="29">
        <v>0</v>
      </c>
      <c r="BF97" s="29">
        <v>0</v>
      </c>
      <c r="BG97" s="29">
        <v>0</v>
      </c>
      <c r="BH97" s="29">
        <v>0</v>
      </c>
      <c r="BI97" s="29">
        <v>0</v>
      </c>
      <c r="BJ97" s="29">
        <v>0</v>
      </c>
      <c r="BK97" s="29">
        <v>0</v>
      </c>
      <c r="BL97" s="29">
        <v>0</v>
      </c>
      <c r="BM97" s="29">
        <v>0</v>
      </c>
      <c r="BN97" s="29">
        <v>0</v>
      </c>
      <c r="BO97" s="29">
        <v>0</v>
      </c>
      <c r="BP97" s="29">
        <v>0</v>
      </c>
      <c r="BQ97" s="29">
        <v>0</v>
      </c>
      <c r="BR97" s="29">
        <v>0</v>
      </c>
      <c r="BS97" s="29">
        <v>0</v>
      </c>
    </row>
    <row r="98" spans="1:71" s="16" customFormat="1" x14ac:dyDescent="0.25">
      <c r="A98" s="23" t="s">
        <v>15</v>
      </c>
      <c r="B98" s="23">
        <f t="shared" si="18"/>
        <v>11.92</v>
      </c>
      <c r="C98" s="23">
        <f t="shared" si="19"/>
        <v>24.509999999999998</v>
      </c>
      <c r="D98" s="23">
        <f t="shared" si="20"/>
        <v>7.3529999999999989</v>
      </c>
      <c r="E98" s="23">
        <f t="shared" si="17"/>
        <v>458.23895999999991</v>
      </c>
      <c r="F98" s="37">
        <v>671.13</v>
      </c>
      <c r="G98" s="37">
        <v>202.33</v>
      </c>
      <c r="H98" s="29" t="s">
        <v>15</v>
      </c>
      <c r="I98" s="29">
        <v>0</v>
      </c>
      <c r="J98" s="29">
        <v>0</v>
      </c>
      <c r="K98" s="29">
        <v>0</v>
      </c>
      <c r="L98" s="29">
        <v>0</v>
      </c>
      <c r="M98" s="29">
        <v>0</v>
      </c>
      <c r="N98" s="29">
        <v>0</v>
      </c>
      <c r="O98" s="29">
        <v>0</v>
      </c>
      <c r="P98" s="29">
        <v>0</v>
      </c>
      <c r="Q98" s="29">
        <v>0</v>
      </c>
      <c r="R98" s="29">
        <v>0</v>
      </c>
      <c r="S98" s="29">
        <v>0</v>
      </c>
      <c r="T98" s="29">
        <v>0</v>
      </c>
      <c r="U98" s="29">
        <v>0</v>
      </c>
      <c r="V98" s="29">
        <v>0</v>
      </c>
      <c r="W98" s="29">
        <v>0</v>
      </c>
      <c r="X98" s="29">
        <v>0</v>
      </c>
      <c r="Y98" s="29">
        <v>0</v>
      </c>
      <c r="Z98" s="29">
        <v>0</v>
      </c>
      <c r="AA98" s="29">
        <v>0</v>
      </c>
      <c r="AB98" s="29">
        <v>0</v>
      </c>
      <c r="AC98" s="29">
        <v>0</v>
      </c>
      <c r="AD98" s="29">
        <v>0</v>
      </c>
      <c r="AE98" s="29">
        <v>0</v>
      </c>
      <c r="AF98" s="29">
        <v>0</v>
      </c>
      <c r="AG98" s="29">
        <v>0</v>
      </c>
      <c r="AH98" s="29">
        <v>0</v>
      </c>
      <c r="AI98" s="29">
        <v>0</v>
      </c>
      <c r="AJ98" s="29">
        <v>0</v>
      </c>
      <c r="AK98" s="29">
        <v>0</v>
      </c>
      <c r="AL98" s="29">
        <v>0</v>
      </c>
      <c r="AM98" s="17"/>
      <c r="AN98" s="17"/>
      <c r="AO98" s="29" t="s">
        <v>15</v>
      </c>
      <c r="AP98" s="29">
        <v>0</v>
      </c>
      <c r="AQ98" s="29">
        <v>0</v>
      </c>
      <c r="AR98" s="29">
        <v>0</v>
      </c>
      <c r="AS98" s="29">
        <v>0</v>
      </c>
      <c r="AT98" s="29">
        <v>0</v>
      </c>
      <c r="AU98" s="29">
        <v>0</v>
      </c>
      <c r="AV98" s="29">
        <v>0</v>
      </c>
      <c r="AW98" s="29">
        <v>0</v>
      </c>
      <c r="AX98" s="29">
        <v>0</v>
      </c>
      <c r="AY98" s="29">
        <v>0</v>
      </c>
      <c r="AZ98" s="29">
        <v>0</v>
      </c>
      <c r="BA98" s="29">
        <v>0</v>
      </c>
      <c r="BB98" s="29">
        <v>0</v>
      </c>
      <c r="BC98" s="29">
        <v>0</v>
      </c>
      <c r="BD98" s="29">
        <v>0</v>
      </c>
      <c r="BE98" s="29">
        <v>0</v>
      </c>
      <c r="BF98" s="29">
        <v>0</v>
      </c>
      <c r="BG98" s="29">
        <v>0</v>
      </c>
      <c r="BH98" s="29">
        <v>0</v>
      </c>
      <c r="BI98" s="29">
        <v>0</v>
      </c>
      <c r="BJ98" s="29">
        <v>0</v>
      </c>
      <c r="BK98" s="29">
        <v>0</v>
      </c>
      <c r="BL98" s="29">
        <v>0</v>
      </c>
      <c r="BM98" s="29">
        <v>0</v>
      </c>
      <c r="BN98" s="29">
        <v>0</v>
      </c>
      <c r="BO98" s="29">
        <v>0</v>
      </c>
      <c r="BP98" s="29">
        <v>0</v>
      </c>
      <c r="BQ98" s="29">
        <v>0</v>
      </c>
      <c r="BR98" s="29">
        <v>0</v>
      </c>
      <c r="BS98" s="29">
        <v>0</v>
      </c>
    </row>
    <row r="99" spans="1:71" s="16" customFormat="1" x14ac:dyDescent="0.25">
      <c r="A99" s="23" t="s">
        <v>16</v>
      </c>
      <c r="B99" s="23">
        <f t="shared" si="18"/>
        <v>12.069999999999999</v>
      </c>
      <c r="C99" s="23">
        <f t="shared" si="19"/>
        <v>38.06</v>
      </c>
      <c r="D99" s="23">
        <f t="shared" si="20"/>
        <v>11.418000000000001</v>
      </c>
      <c r="E99" s="23">
        <f t="shared" si="17"/>
        <v>711.56976000000009</v>
      </c>
      <c r="F99" s="37">
        <v>686.07</v>
      </c>
      <c r="G99" s="37">
        <v>270.33999999999997</v>
      </c>
      <c r="H99" s="29" t="s">
        <v>16</v>
      </c>
      <c r="I99" s="29">
        <v>0</v>
      </c>
      <c r="J99" s="29">
        <v>0</v>
      </c>
      <c r="K99" s="29">
        <v>0</v>
      </c>
      <c r="L99" s="29">
        <v>0</v>
      </c>
      <c r="M99" s="29">
        <v>0</v>
      </c>
      <c r="N99" s="29">
        <v>0</v>
      </c>
      <c r="O99" s="29">
        <v>0</v>
      </c>
      <c r="P99" s="29">
        <v>0</v>
      </c>
      <c r="Q99" s="29">
        <v>0</v>
      </c>
      <c r="R99" s="29">
        <v>0</v>
      </c>
      <c r="S99" s="29">
        <v>0</v>
      </c>
      <c r="T99" s="29">
        <v>0</v>
      </c>
      <c r="U99" s="29">
        <v>0</v>
      </c>
      <c r="V99" s="29">
        <v>0</v>
      </c>
      <c r="W99" s="29">
        <v>0</v>
      </c>
      <c r="X99" s="29">
        <v>0</v>
      </c>
      <c r="Y99" s="29">
        <v>0</v>
      </c>
      <c r="Z99" s="29">
        <v>0</v>
      </c>
      <c r="AA99" s="29">
        <v>0</v>
      </c>
      <c r="AB99" s="29">
        <v>0</v>
      </c>
      <c r="AC99" s="29">
        <v>0</v>
      </c>
      <c r="AD99" s="29">
        <v>0</v>
      </c>
      <c r="AE99" s="29">
        <v>0</v>
      </c>
      <c r="AF99" s="29">
        <v>0</v>
      </c>
      <c r="AG99" s="29">
        <v>0</v>
      </c>
      <c r="AH99" s="29">
        <v>0</v>
      </c>
      <c r="AI99" s="29">
        <v>0</v>
      </c>
      <c r="AJ99" s="29">
        <v>0</v>
      </c>
      <c r="AK99" s="29">
        <v>0</v>
      </c>
      <c r="AL99" s="29">
        <v>0</v>
      </c>
      <c r="AM99" s="17"/>
      <c r="AN99" s="17"/>
      <c r="AO99" s="29" t="s">
        <v>16</v>
      </c>
      <c r="AP99" s="29">
        <v>0</v>
      </c>
      <c r="AQ99" s="29">
        <v>0</v>
      </c>
      <c r="AR99" s="29">
        <v>0</v>
      </c>
      <c r="AS99" s="29">
        <v>0</v>
      </c>
      <c r="AT99" s="29">
        <v>0</v>
      </c>
      <c r="AU99" s="29">
        <v>0</v>
      </c>
      <c r="AV99" s="29">
        <v>0</v>
      </c>
      <c r="AW99" s="29">
        <v>0</v>
      </c>
      <c r="AX99" s="29">
        <v>0</v>
      </c>
      <c r="AY99" s="29">
        <v>0</v>
      </c>
      <c r="AZ99" s="29">
        <v>0</v>
      </c>
      <c r="BA99" s="29">
        <v>0</v>
      </c>
      <c r="BB99" s="29">
        <v>0</v>
      </c>
      <c r="BC99" s="29">
        <v>0</v>
      </c>
      <c r="BD99" s="29">
        <v>0</v>
      </c>
      <c r="BE99" s="29">
        <v>0</v>
      </c>
      <c r="BF99" s="29">
        <v>0</v>
      </c>
      <c r="BG99" s="29">
        <v>0</v>
      </c>
      <c r="BH99" s="29">
        <v>0</v>
      </c>
      <c r="BI99" s="29">
        <v>0</v>
      </c>
      <c r="BJ99" s="29">
        <v>0</v>
      </c>
      <c r="BK99" s="29">
        <v>0</v>
      </c>
      <c r="BL99" s="29">
        <v>0</v>
      </c>
      <c r="BM99" s="29">
        <v>0</v>
      </c>
      <c r="BN99" s="29">
        <v>0</v>
      </c>
      <c r="BO99" s="29">
        <v>0</v>
      </c>
      <c r="BP99" s="29">
        <v>0</v>
      </c>
      <c r="BQ99" s="29">
        <v>0</v>
      </c>
      <c r="BR99" s="29">
        <v>0</v>
      </c>
      <c r="BS99" s="29">
        <v>0</v>
      </c>
    </row>
    <row r="100" spans="1:71" s="16" customFormat="1" x14ac:dyDescent="0.25">
      <c r="A100" s="23" t="s">
        <v>24</v>
      </c>
      <c r="B100" s="23">
        <f t="shared" si="18"/>
        <v>25.129999999999995</v>
      </c>
      <c r="C100" s="23">
        <f t="shared" si="19"/>
        <v>70.539999999999992</v>
      </c>
      <c r="D100" s="23">
        <f t="shared" si="20"/>
        <v>21.161999999999995</v>
      </c>
      <c r="E100" s="23">
        <f t="shared" si="17"/>
        <v>1318.8158399999998</v>
      </c>
      <c r="F100" s="37">
        <v>698.58</v>
      </c>
      <c r="G100" s="37">
        <v>311.8</v>
      </c>
      <c r="H100" s="29" t="s">
        <v>24</v>
      </c>
      <c r="I100" s="29">
        <v>0</v>
      </c>
      <c r="J100" s="29">
        <v>0</v>
      </c>
      <c r="K100" s="29">
        <v>0</v>
      </c>
      <c r="L100" s="29">
        <v>0</v>
      </c>
      <c r="M100" s="29">
        <v>0</v>
      </c>
      <c r="N100" s="29">
        <v>0</v>
      </c>
      <c r="O100" s="29">
        <v>0</v>
      </c>
      <c r="P100" s="29">
        <v>0</v>
      </c>
      <c r="Q100" s="29">
        <v>0</v>
      </c>
      <c r="R100" s="29">
        <v>0</v>
      </c>
      <c r="S100" s="29">
        <v>0</v>
      </c>
      <c r="T100" s="29">
        <v>0</v>
      </c>
      <c r="U100" s="29">
        <v>0</v>
      </c>
      <c r="V100" s="29">
        <v>0</v>
      </c>
      <c r="W100" s="29">
        <v>0</v>
      </c>
      <c r="X100" s="29">
        <v>0</v>
      </c>
      <c r="Y100" s="29">
        <v>0</v>
      </c>
      <c r="Z100" s="29">
        <v>0</v>
      </c>
      <c r="AA100" s="29">
        <v>0</v>
      </c>
      <c r="AB100" s="29">
        <v>0</v>
      </c>
      <c r="AC100" s="29">
        <v>0</v>
      </c>
      <c r="AD100" s="29">
        <v>0</v>
      </c>
      <c r="AE100" s="29">
        <v>0</v>
      </c>
      <c r="AF100" s="29">
        <v>0</v>
      </c>
      <c r="AG100" s="29">
        <v>0</v>
      </c>
      <c r="AH100" s="29">
        <v>0</v>
      </c>
      <c r="AI100" s="29">
        <v>0</v>
      </c>
      <c r="AJ100" s="29">
        <v>0</v>
      </c>
      <c r="AK100" s="29">
        <v>0</v>
      </c>
      <c r="AL100" s="29">
        <v>0</v>
      </c>
      <c r="AM100" s="17"/>
      <c r="AN100" s="17"/>
      <c r="AO100" s="29" t="s">
        <v>24</v>
      </c>
      <c r="AP100" s="29">
        <v>0</v>
      </c>
      <c r="AQ100" s="29">
        <v>0</v>
      </c>
      <c r="AR100" s="29">
        <v>0</v>
      </c>
      <c r="AS100" s="29">
        <v>0</v>
      </c>
      <c r="AT100" s="29">
        <v>0</v>
      </c>
      <c r="AU100" s="29">
        <v>0</v>
      </c>
      <c r="AV100" s="29">
        <v>0</v>
      </c>
      <c r="AW100" s="29">
        <v>0</v>
      </c>
      <c r="AX100" s="29">
        <v>0</v>
      </c>
      <c r="AY100" s="29">
        <v>0</v>
      </c>
      <c r="AZ100" s="29">
        <v>0</v>
      </c>
      <c r="BA100" s="29">
        <v>0</v>
      </c>
      <c r="BB100" s="29">
        <v>0</v>
      </c>
      <c r="BC100" s="29">
        <v>0</v>
      </c>
      <c r="BD100" s="29">
        <v>0</v>
      </c>
      <c r="BE100" s="29">
        <v>0</v>
      </c>
      <c r="BF100" s="29">
        <v>0</v>
      </c>
      <c r="BG100" s="29">
        <v>0</v>
      </c>
      <c r="BH100" s="29">
        <v>0</v>
      </c>
      <c r="BI100" s="29">
        <v>0</v>
      </c>
      <c r="BJ100" s="29">
        <v>0</v>
      </c>
      <c r="BK100" s="29">
        <v>0</v>
      </c>
      <c r="BL100" s="29">
        <v>0</v>
      </c>
      <c r="BM100" s="29">
        <v>0</v>
      </c>
      <c r="BN100" s="29">
        <v>0</v>
      </c>
      <c r="BO100" s="29">
        <v>0</v>
      </c>
      <c r="BP100" s="29">
        <v>0</v>
      </c>
      <c r="BQ100" s="29">
        <v>0</v>
      </c>
      <c r="BR100" s="29">
        <v>0</v>
      </c>
      <c r="BS100" s="29">
        <v>0</v>
      </c>
    </row>
    <row r="101" spans="1:71" s="16" customFormat="1" x14ac:dyDescent="0.25">
      <c r="A101" s="23" t="s">
        <v>53</v>
      </c>
      <c r="B101" s="23">
        <f t="shared" si="18"/>
        <v>37.53</v>
      </c>
      <c r="C101" s="23">
        <f t="shared" si="19"/>
        <v>112.97</v>
      </c>
      <c r="D101" s="23">
        <f t="shared" si="20"/>
        <v>33.890999999999998</v>
      </c>
      <c r="E101" s="23">
        <f t="shared" si="17"/>
        <v>2112.0871199999997</v>
      </c>
      <c r="F101" s="37">
        <v>764.73</v>
      </c>
      <c r="G101" s="37">
        <v>324.62</v>
      </c>
      <c r="H101" s="29" t="s">
        <v>53</v>
      </c>
      <c r="I101" s="29">
        <v>0</v>
      </c>
      <c r="J101" s="29">
        <v>0</v>
      </c>
      <c r="K101" s="29">
        <v>0</v>
      </c>
      <c r="L101" s="29">
        <v>0</v>
      </c>
      <c r="M101" s="29">
        <v>0</v>
      </c>
      <c r="N101" s="29">
        <v>0</v>
      </c>
      <c r="O101" s="29">
        <v>0</v>
      </c>
      <c r="P101" s="29">
        <v>0</v>
      </c>
      <c r="Q101" s="29">
        <v>0</v>
      </c>
      <c r="R101" s="29">
        <v>0</v>
      </c>
      <c r="S101" s="29">
        <v>0</v>
      </c>
      <c r="T101" s="29">
        <v>0</v>
      </c>
      <c r="U101" s="29">
        <v>0</v>
      </c>
      <c r="V101" s="29">
        <v>0</v>
      </c>
      <c r="W101" s="29">
        <v>0</v>
      </c>
      <c r="X101" s="29">
        <v>0</v>
      </c>
      <c r="Y101" s="29">
        <v>0</v>
      </c>
      <c r="Z101" s="29">
        <v>0</v>
      </c>
      <c r="AA101" s="29">
        <v>0</v>
      </c>
      <c r="AB101" s="29">
        <v>0</v>
      </c>
      <c r="AC101" s="29">
        <v>0</v>
      </c>
      <c r="AD101" s="29">
        <v>0</v>
      </c>
      <c r="AE101" s="29">
        <v>0</v>
      </c>
      <c r="AF101" s="29">
        <v>0</v>
      </c>
      <c r="AG101" s="29">
        <v>0</v>
      </c>
      <c r="AH101" s="29">
        <v>0</v>
      </c>
      <c r="AI101" s="29">
        <v>0</v>
      </c>
      <c r="AJ101" s="29">
        <v>0</v>
      </c>
      <c r="AK101" s="29">
        <v>0</v>
      </c>
      <c r="AL101" s="29">
        <v>0</v>
      </c>
      <c r="AM101" s="17"/>
      <c r="AN101" s="17"/>
      <c r="AO101" s="29" t="s">
        <v>53</v>
      </c>
      <c r="AP101" s="29">
        <v>0</v>
      </c>
      <c r="AQ101" s="29">
        <v>0</v>
      </c>
      <c r="AR101" s="29">
        <v>0</v>
      </c>
      <c r="AS101" s="29">
        <v>0</v>
      </c>
      <c r="AT101" s="29">
        <v>0</v>
      </c>
      <c r="AU101" s="29">
        <v>0</v>
      </c>
      <c r="AV101" s="29">
        <v>0</v>
      </c>
      <c r="AW101" s="29">
        <v>0</v>
      </c>
      <c r="AX101" s="29">
        <v>0</v>
      </c>
      <c r="AY101" s="29">
        <v>0</v>
      </c>
      <c r="AZ101" s="29">
        <v>0</v>
      </c>
      <c r="BA101" s="29">
        <v>0</v>
      </c>
      <c r="BB101" s="29">
        <v>0</v>
      </c>
      <c r="BC101" s="29">
        <v>0</v>
      </c>
      <c r="BD101" s="29">
        <v>0</v>
      </c>
      <c r="BE101" s="29">
        <v>0</v>
      </c>
      <c r="BF101" s="29">
        <v>0</v>
      </c>
      <c r="BG101" s="29">
        <v>0</v>
      </c>
      <c r="BH101" s="29">
        <v>0</v>
      </c>
      <c r="BI101" s="29">
        <v>0</v>
      </c>
      <c r="BJ101" s="29">
        <v>0</v>
      </c>
      <c r="BK101" s="29">
        <v>0</v>
      </c>
      <c r="BL101" s="29">
        <v>0</v>
      </c>
      <c r="BM101" s="29">
        <v>0</v>
      </c>
      <c r="BN101" s="29">
        <v>0</v>
      </c>
      <c r="BO101" s="29">
        <v>0</v>
      </c>
      <c r="BP101" s="29">
        <v>0</v>
      </c>
      <c r="BQ101" s="29">
        <v>0</v>
      </c>
      <c r="BR101" s="29">
        <v>0</v>
      </c>
      <c r="BS101" s="29">
        <v>0</v>
      </c>
    </row>
    <row r="102" spans="1:71" x14ac:dyDescent="0.25">
      <c r="A102" s="23" t="s">
        <v>54</v>
      </c>
      <c r="B102" s="23">
        <f t="shared" si="18"/>
        <v>52.76</v>
      </c>
      <c r="C102" s="23">
        <f t="shared" si="19"/>
        <v>158.36000000000001</v>
      </c>
      <c r="D102" s="23">
        <f t="shared" si="20"/>
        <v>47.508000000000003</v>
      </c>
      <c r="E102" s="23">
        <f t="shared" si="17"/>
        <v>2960.6985600000003</v>
      </c>
      <c r="F102" s="37">
        <v>775.34</v>
      </c>
      <c r="G102" s="37">
        <v>375.77</v>
      </c>
      <c r="H102" s="29" t="s">
        <v>54</v>
      </c>
      <c r="I102" s="29">
        <v>0</v>
      </c>
      <c r="J102" s="29">
        <v>0</v>
      </c>
      <c r="K102" s="29">
        <v>0</v>
      </c>
      <c r="L102" s="29">
        <v>0</v>
      </c>
      <c r="M102" s="29">
        <v>0</v>
      </c>
      <c r="N102" s="29">
        <v>0</v>
      </c>
      <c r="O102" s="29">
        <v>0</v>
      </c>
      <c r="P102" s="29">
        <v>0</v>
      </c>
      <c r="Q102" s="29">
        <v>0</v>
      </c>
      <c r="R102" s="29">
        <v>0</v>
      </c>
      <c r="S102" s="29">
        <v>0</v>
      </c>
      <c r="T102" s="29">
        <v>0</v>
      </c>
      <c r="U102" s="29">
        <v>0</v>
      </c>
      <c r="V102" s="29">
        <v>0</v>
      </c>
      <c r="W102" s="29">
        <v>0</v>
      </c>
      <c r="X102" s="29">
        <v>0</v>
      </c>
      <c r="Y102" s="29">
        <v>0</v>
      </c>
      <c r="Z102" s="29">
        <v>0</v>
      </c>
      <c r="AA102" s="29">
        <v>0</v>
      </c>
      <c r="AB102" s="29">
        <v>0</v>
      </c>
      <c r="AC102" s="29">
        <v>0</v>
      </c>
      <c r="AD102" s="29">
        <v>0</v>
      </c>
      <c r="AE102" s="29">
        <v>0</v>
      </c>
      <c r="AF102" s="29">
        <v>0</v>
      </c>
      <c r="AG102" s="29">
        <v>0</v>
      </c>
      <c r="AH102" s="29">
        <v>0</v>
      </c>
      <c r="AI102" s="29">
        <v>0</v>
      </c>
      <c r="AJ102" s="29">
        <v>0</v>
      </c>
      <c r="AK102" s="29">
        <v>0</v>
      </c>
      <c r="AL102" s="29">
        <v>0</v>
      </c>
      <c r="AO102" s="29" t="s">
        <v>54</v>
      </c>
      <c r="AP102" s="29">
        <v>0</v>
      </c>
      <c r="AQ102" s="29">
        <v>0</v>
      </c>
      <c r="AR102" s="29">
        <v>0</v>
      </c>
      <c r="AS102" s="29">
        <v>0</v>
      </c>
      <c r="AT102" s="29">
        <v>0</v>
      </c>
      <c r="AU102" s="29">
        <v>0</v>
      </c>
      <c r="AV102" s="29">
        <v>0</v>
      </c>
      <c r="AW102" s="29">
        <v>0</v>
      </c>
      <c r="AX102" s="29">
        <v>0</v>
      </c>
      <c r="AY102" s="29">
        <v>0</v>
      </c>
      <c r="AZ102" s="29">
        <v>0</v>
      </c>
      <c r="BA102" s="29">
        <v>0</v>
      </c>
      <c r="BB102" s="29">
        <v>0</v>
      </c>
      <c r="BC102" s="29">
        <v>0</v>
      </c>
      <c r="BD102" s="29">
        <v>0</v>
      </c>
      <c r="BE102" s="29">
        <v>0</v>
      </c>
      <c r="BF102" s="29">
        <v>0</v>
      </c>
      <c r="BG102" s="29">
        <v>0</v>
      </c>
      <c r="BH102" s="29">
        <v>0</v>
      </c>
      <c r="BI102" s="29">
        <v>0</v>
      </c>
      <c r="BJ102" s="29">
        <v>0</v>
      </c>
      <c r="BK102" s="29">
        <v>0</v>
      </c>
      <c r="BL102" s="29">
        <v>0</v>
      </c>
      <c r="BM102" s="29">
        <v>0</v>
      </c>
      <c r="BN102" s="29">
        <v>0</v>
      </c>
      <c r="BO102" s="29">
        <v>0</v>
      </c>
      <c r="BP102" s="29">
        <v>0</v>
      </c>
      <c r="BQ102" s="29">
        <v>0</v>
      </c>
      <c r="BR102" s="29">
        <v>0</v>
      </c>
      <c r="BS102" s="29">
        <v>0</v>
      </c>
    </row>
    <row r="103" spans="1:71" x14ac:dyDescent="0.25">
      <c r="A103" s="23" t="s">
        <v>55</v>
      </c>
      <c r="B103" s="23">
        <f t="shared" si="18"/>
        <v>62.44</v>
      </c>
      <c r="C103" s="23">
        <f t="shared" si="19"/>
        <v>199.57</v>
      </c>
      <c r="D103" s="23">
        <f t="shared" si="20"/>
        <v>59.870999999999995</v>
      </c>
      <c r="E103" s="23">
        <f t="shared" si="17"/>
        <v>3731.1607199999999</v>
      </c>
      <c r="F103" s="37">
        <v>918.95</v>
      </c>
      <c r="G103" s="37">
        <v>452.79</v>
      </c>
      <c r="H103" s="29" t="s">
        <v>55</v>
      </c>
      <c r="I103" s="29">
        <v>0</v>
      </c>
      <c r="J103" s="29">
        <v>0</v>
      </c>
      <c r="K103" s="29">
        <v>0</v>
      </c>
      <c r="L103" s="29">
        <v>0</v>
      </c>
      <c r="M103" s="29">
        <v>0</v>
      </c>
      <c r="N103" s="29">
        <v>0</v>
      </c>
      <c r="O103" s="29">
        <v>0</v>
      </c>
      <c r="P103" s="29">
        <v>0</v>
      </c>
      <c r="Q103" s="29">
        <v>0</v>
      </c>
      <c r="R103" s="29">
        <v>0</v>
      </c>
      <c r="S103" s="29">
        <v>0</v>
      </c>
      <c r="T103" s="29">
        <v>0</v>
      </c>
      <c r="U103" s="29">
        <v>0</v>
      </c>
      <c r="V103" s="29">
        <v>0</v>
      </c>
      <c r="W103" s="29">
        <v>0</v>
      </c>
      <c r="X103" s="29">
        <v>0</v>
      </c>
      <c r="Y103" s="29">
        <v>0</v>
      </c>
      <c r="Z103" s="29">
        <v>0</v>
      </c>
      <c r="AA103" s="29">
        <v>0</v>
      </c>
      <c r="AB103" s="29">
        <v>0</v>
      </c>
      <c r="AC103" s="29">
        <v>0</v>
      </c>
      <c r="AD103" s="29">
        <v>0</v>
      </c>
      <c r="AE103" s="29">
        <v>0</v>
      </c>
      <c r="AF103" s="29">
        <v>0</v>
      </c>
      <c r="AG103" s="29">
        <v>0</v>
      </c>
      <c r="AH103" s="29">
        <v>0</v>
      </c>
      <c r="AI103" s="29">
        <v>0</v>
      </c>
      <c r="AJ103" s="29">
        <v>0</v>
      </c>
      <c r="AK103" s="29">
        <v>0</v>
      </c>
      <c r="AL103" s="29">
        <v>0</v>
      </c>
      <c r="AO103" s="29" t="s">
        <v>55</v>
      </c>
      <c r="AP103" s="29">
        <v>0</v>
      </c>
      <c r="AQ103" s="29">
        <v>0</v>
      </c>
      <c r="AR103" s="29">
        <v>0</v>
      </c>
      <c r="AS103" s="29">
        <v>0</v>
      </c>
      <c r="AT103" s="29">
        <v>0</v>
      </c>
      <c r="AU103" s="29">
        <v>0</v>
      </c>
      <c r="AV103" s="29">
        <v>0</v>
      </c>
      <c r="AW103" s="29">
        <v>0</v>
      </c>
      <c r="AX103" s="29">
        <v>0</v>
      </c>
      <c r="AY103" s="29">
        <v>0</v>
      </c>
      <c r="AZ103" s="29">
        <v>0</v>
      </c>
      <c r="BA103" s="29">
        <v>0</v>
      </c>
      <c r="BB103" s="29">
        <v>0</v>
      </c>
      <c r="BC103" s="29">
        <v>0</v>
      </c>
      <c r="BD103" s="29">
        <v>0</v>
      </c>
      <c r="BE103" s="29">
        <v>0</v>
      </c>
      <c r="BF103" s="29">
        <v>0</v>
      </c>
      <c r="BG103" s="29">
        <v>0</v>
      </c>
      <c r="BH103" s="29">
        <v>0</v>
      </c>
      <c r="BI103" s="29">
        <v>0</v>
      </c>
      <c r="BJ103" s="29">
        <v>0</v>
      </c>
      <c r="BK103" s="29">
        <v>0</v>
      </c>
      <c r="BL103" s="29">
        <v>0</v>
      </c>
      <c r="BM103" s="29">
        <v>0</v>
      </c>
      <c r="BN103" s="29">
        <v>0</v>
      </c>
      <c r="BO103" s="29">
        <v>0</v>
      </c>
      <c r="BP103" s="29">
        <v>0</v>
      </c>
      <c r="BQ103" s="29">
        <v>0</v>
      </c>
      <c r="BR103" s="29">
        <v>0</v>
      </c>
      <c r="BS103" s="29">
        <v>0</v>
      </c>
    </row>
    <row r="104" spans="1:71" x14ac:dyDescent="0.25">
      <c r="A104" s="23" t="s">
        <v>56</v>
      </c>
      <c r="B104" s="23">
        <f t="shared" si="18"/>
        <v>75.490000000000009</v>
      </c>
      <c r="C104" s="23">
        <f t="shared" si="19"/>
        <v>249.14999999999998</v>
      </c>
      <c r="D104" s="23">
        <f t="shared" si="20"/>
        <v>74.74499999999999</v>
      </c>
      <c r="E104" s="23">
        <f t="shared" si="17"/>
        <v>4658.1083999999992</v>
      </c>
      <c r="F104" s="37">
        <v>1031.1099999999999</v>
      </c>
      <c r="G104" s="37">
        <v>489.27</v>
      </c>
      <c r="H104" s="29" t="s">
        <v>56</v>
      </c>
      <c r="I104" s="29">
        <v>0</v>
      </c>
      <c r="J104" s="29">
        <v>0</v>
      </c>
      <c r="K104" s="29">
        <v>0</v>
      </c>
      <c r="L104" s="29">
        <v>0</v>
      </c>
      <c r="M104" s="29">
        <v>0</v>
      </c>
      <c r="N104" s="29">
        <v>0</v>
      </c>
      <c r="O104" s="29">
        <v>0</v>
      </c>
      <c r="P104" s="29">
        <v>0</v>
      </c>
      <c r="Q104" s="29">
        <v>0</v>
      </c>
      <c r="R104" s="29">
        <v>0</v>
      </c>
      <c r="S104" s="29">
        <v>0</v>
      </c>
      <c r="T104" s="29">
        <v>0</v>
      </c>
      <c r="U104" s="29">
        <v>0</v>
      </c>
      <c r="V104" s="29">
        <v>0</v>
      </c>
      <c r="W104" s="29">
        <v>0</v>
      </c>
      <c r="X104" s="29">
        <v>0</v>
      </c>
      <c r="Y104" s="29">
        <v>0</v>
      </c>
      <c r="Z104" s="29">
        <v>0</v>
      </c>
      <c r="AA104" s="29">
        <v>0</v>
      </c>
      <c r="AB104" s="29">
        <v>0</v>
      </c>
      <c r="AC104" s="29">
        <v>0</v>
      </c>
      <c r="AD104" s="29">
        <v>0</v>
      </c>
      <c r="AE104" s="29">
        <v>0</v>
      </c>
      <c r="AF104" s="29">
        <v>0</v>
      </c>
      <c r="AG104" s="29">
        <v>0</v>
      </c>
      <c r="AH104" s="29">
        <v>0</v>
      </c>
      <c r="AI104" s="29">
        <v>0</v>
      </c>
      <c r="AJ104" s="29">
        <v>0</v>
      </c>
      <c r="AK104" s="29">
        <v>0</v>
      </c>
      <c r="AL104" s="29">
        <v>0</v>
      </c>
      <c r="AO104" s="29" t="s">
        <v>56</v>
      </c>
      <c r="AP104" s="29">
        <v>0</v>
      </c>
      <c r="AQ104" s="29">
        <v>0</v>
      </c>
      <c r="AR104" s="29">
        <v>0</v>
      </c>
      <c r="AS104" s="29">
        <v>0</v>
      </c>
      <c r="AT104" s="29">
        <v>0</v>
      </c>
      <c r="AU104" s="29">
        <v>0</v>
      </c>
      <c r="AV104" s="29">
        <v>0</v>
      </c>
      <c r="AW104" s="29">
        <v>0</v>
      </c>
      <c r="AX104" s="29">
        <v>0</v>
      </c>
      <c r="AY104" s="29">
        <v>0</v>
      </c>
      <c r="AZ104" s="29">
        <v>0</v>
      </c>
      <c r="BA104" s="29">
        <v>0</v>
      </c>
      <c r="BB104" s="29">
        <v>0</v>
      </c>
      <c r="BC104" s="29">
        <v>0</v>
      </c>
      <c r="BD104" s="29">
        <v>0</v>
      </c>
      <c r="BE104" s="29">
        <v>0</v>
      </c>
      <c r="BF104" s="29">
        <v>0</v>
      </c>
      <c r="BG104" s="29">
        <v>0</v>
      </c>
      <c r="BH104" s="29">
        <v>0</v>
      </c>
      <c r="BI104" s="29">
        <v>0</v>
      </c>
      <c r="BJ104" s="29">
        <v>0</v>
      </c>
      <c r="BK104" s="29">
        <v>0</v>
      </c>
      <c r="BL104" s="29">
        <v>0</v>
      </c>
      <c r="BM104" s="29">
        <v>0</v>
      </c>
      <c r="BN104" s="29">
        <v>0</v>
      </c>
      <c r="BO104" s="29">
        <v>0</v>
      </c>
      <c r="BP104" s="29">
        <v>0</v>
      </c>
      <c r="BQ104" s="29">
        <v>0</v>
      </c>
      <c r="BR104" s="29">
        <v>0</v>
      </c>
      <c r="BS104" s="29">
        <v>0</v>
      </c>
    </row>
    <row r="107" spans="1:71" s="49" customFormat="1" x14ac:dyDescent="0.25">
      <c r="H107" s="49" t="s">
        <v>80</v>
      </c>
      <c r="AM107" s="17"/>
      <c r="AN107" s="17"/>
    </row>
    <row r="108" spans="1:71" s="49" customFormat="1" ht="15.75" x14ac:dyDescent="0.25">
      <c r="A108" s="260" t="s">
        <v>82</v>
      </c>
      <c r="B108" s="260"/>
      <c r="C108" s="260"/>
      <c r="D108" s="260"/>
      <c r="E108" s="260"/>
      <c r="H108" s="29"/>
      <c r="I108" s="29" t="s">
        <v>40</v>
      </c>
      <c r="J108" s="29" t="s">
        <v>40</v>
      </c>
      <c r="K108" s="29" t="s">
        <v>40</v>
      </c>
      <c r="L108" s="29" t="s">
        <v>40</v>
      </c>
      <c r="M108" s="29" t="s">
        <v>40</v>
      </c>
      <c r="N108" s="29" t="s">
        <v>40</v>
      </c>
      <c r="O108" s="29" t="s">
        <v>40</v>
      </c>
      <c r="P108" s="29" t="s">
        <v>40</v>
      </c>
      <c r="Q108" s="29" t="s">
        <v>40</v>
      </c>
      <c r="R108" s="29" t="s">
        <v>40</v>
      </c>
      <c r="S108" s="29" t="s">
        <v>41</v>
      </c>
      <c r="T108" s="29" t="s">
        <v>41</v>
      </c>
      <c r="U108" s="29" t="s">
        <v>41</v>
      </c>
      <c r="V108" s="29" t="s">
        <v>41</v>
      </c>
      <c r="W108" s="29" t="s">
        <v>41</v>
      </c>
      <c r="X108" s="29" t="s">
        <v>41</v>
      </c>
      <c r="Y108" s="29" t="s">
        <v>41</v>
      </c>
      <c r="Z108" s="29" t="s">
        <v>41</v>
      </c>
      <c r="AA108" s="29" t="s">
        <v>41</v>
      </c>
      <c r="AB108" s="29" t="s">
        <v>41</v>
      </c>
      <c r="AC108" s="29" t="s">
        <v>42</v>
      </c>
      <c r="AD108" s="29" t="s">
        <v>42</v>
      </c>
      <c r="AE108" s="29" t="s">
        <v>42</v>
      </c>
      <c r="AF108" s="29" t="s">
        <v>42</v>
      </c>
      <c r="AG108" s="29" t="s">
        <v>42</v>
      </c>
      <c r="AH108" s="29" t="s">
        <v>42</v>
      </c>
      <c r="AI108" s="29" t="s">
        <v>42</v>
      </c>
      <c r="AJ108" s="29" t="s">
        <v>42</v>
      </c>
      <c r="AK108" s="29" t="s">
        <v>42</v>
      </c>
      <c r="AL108" s="29" t="s">
        <v>42</v>
      </c>
      <c r="AM108" s="17"/>
      <c r="AN108" s="17"/>
    </row>
    <row r="109" spans="1:71" s="49" customFormat="1" ht="45.75" thickBot="1" x14ac:dyDescent="0.3">
      <c r="A109" s="21" t="s">
        <v>4</v>
      </c>
      <c r="B109" s="22" t="s">
        <v>17</v>
      </c>
      <c r="C109" s="22" t="s">
        <v>5</v>
      </c>
      <c r="D109" s="6" t="s">
        <v>0</v>
      </c>
      <c r="E109" s="22" t="s">
        <v>7</v>
      </c>
      <c r="H109" s="28" t="s">
        <v>4</v>
      </c>
      <c r="I109" s="28" t="s">
        <v>43</v>
      </c>
      <c r="J109" s="28" t="s">
        <v>44</v>
      </c>
      <c r="K109" s="28" t="s">
        <v>57</v>
      </c>
      <c r="L109" s="28" t="s">
        <v>50</v>
      </c>
      <c r="M109" s="28" t="s">
        <v>47</v>
      </c>
      <c r="N109" s="28" t="s">
        <v>48</v>
      </c>
      <c r="O109" s="28" t="s">
        <v>46</v>
      </c>
      <c r="P109" s="28" t="s">
        <v>51</v>
      </c>
      <c r="Q109" s="28" t="s">
        <v>49</v>
      </c>
      <c r="R109" s="28" t="s">
        <v>45</v>
      </c>
      <c r="S109" s="28" t="s">
        <v>43</v>
      </c>
      <c r="T109" s="28" t="s">
        <v>44</v>
      </c>
      <c r="U109" s="28" t="s">
        <v>57</v>
      </c>
      <c r="V109" s="28" t="s">
        <v>50</v>
      </c>
      <c r="W109" s="28" t="s">
        <v>47</v>
      </c>
      <c r="X109" s="28" t="s">
        <v>48</v>
      </c>
      <c r="Y109" s="28" t="s">
        <v>46</v>
      </c>
      <c r="Z109" s="28" t="s">
        <v>51</v>
      </c>
      <c r="AA109" s="28" t="s">
        <v>49</v>
      </c>
      <c r="AB109" s="28" t="s">
        <v>45</v>
      </c>
      <c r="AC109" s="28" t="s">
        <v>43</v>
      </c>
      <c r="AD109" s="28" t="s">
        <v>44</v>
      </c>
      <c r="AE109" s="28" t="s">
        <v>57</v>
      </c>
      <c r="AF109" s="28" t="s">
        <v>50</v>
      </c>
      <c r="AG109" s="28" t="s">
        <v>47</v>
      </c>
      <c r="AH109" s="28" t="s">
        <v>48</v>
      </c>
      <c r="AI109" s="28" t="s">
        <v>46</v>
      </c>
      <c r="AJ109" s="28" t="s">
        <v>51</v>
      </c>
      <c r="AK109" s="28" t="s">
        <v>49</v>
      </c>
      <c r="AL109" s="28" t="s">
        <v>45</v>
      </c>
      <c r="AM109" s="17"/>
      <c r="AN109" s="17"/>
    </row>
    <row r="110" spans="1:71" s="49" customFormat="1" x14ac:dyDescent="0.25">
      <c r="A110" s="23" t="s">
        <v>9</v>
      </c>
      <c r="B110" s="23">
        <f>IF($D$5="P",SUM(S110:U110),SUM(S110:AB110))</f>
        <v>0</v>
      </c>
      <c r="C110" s="23">
        <f>IF($D$5="P",SUM(I110:K110),SUM(I110:R110))</f>
        <v>0</v>
      </c>
      <c r="D110" s="23">
        <f>IF($D$5="P",$B$8*SUM(I110:K110)+$B$9*SUM(I128:K128),$B$8*SUM(I110:R110)+$B$9*SUM(I128:R128))</f>
        <v>0</v>
      </c>
      <c r="E110" s="31">
        <f t="shared" ref="E110:E123" si="21">D110*$B$5</f>
        <v>0</v>
      </c>
      <c r="H110" s="27" t="s">
        <v>9</v>
      </c>
      <c r="I110" s="27"/>
      <c r="J110" s="27"/>
      <c r="K110" s="27"/>
      <c r="L110" s="27"/>
      <c r="M110" s="27"/>
      <c r="N110" s="27"/>
      <c r="O110" s="27"/>
      <c r="P110" s="27"/>
      <c r="Q110" s="27"/>
      <c r="R110" s="27"/>
      <c r="S110" s="27"/>
      <c r="T110" s="27"/>
      <c r="U110" s="27"/>
      <c r="V110" s="27"/>
      <c r="W110" s="27"/>
      <c r="X110" s="27"/>
      <c r="Y110" s="27"/>
      <c r="Z110" s="27"/>
      <c r="AA110" s="27"/>
      <c r="AB110" s="27"/>
      <c r="AC110" s="27"/>
      <c r="AD110" s="27"/>
      <c r="AE110" s="27"/>
      <c r="AF110" s="27"/>
      <c r="AG110" s="27"/>
      <c r="AH110" s="27"/>
      <c r="AI110" s="27"/>
      <c r="AJ110" s="27"/>
      <c r="AK110" s="27"/>
      <c r="AL110" s="27"/>
      <c r="AM110" s="17"/>
      <c r="AN110" s="17"/>
    </row>
    <row r="111" spans="1:71" s="49" customFormat="1" x14ac:dyDescent="0.25">
      <c r="A111" s="23" t="s">
        <v>10</v>
      </c>
      <c r="B111" s="23">
        <f t="shared" ref="B111:B123" si="22">IF($D$5="P",SUM(S111:U111),SUM(S111:AB111))</f>
        <v>207.10999999999999</v>
      </c>
      <c r="C111" s="23">
        <f>IF($D$5="P",SUM(I111:K111),SUM(I111:R111))</f>
        <v>990.79000000000008</v>
      </c>
      <c r="D111" s="23">
        <f>IF($D$5="P",$B$8*SUM(I111:K111)+$B$9*SUM(I129:K129),$B$8*SUM(I111:R111)+$B$9*SUM(I129:R129))</f>
        <v>521.29300000000001</v>
      </c>
      <c r="E111" s="31">
        <f t="shared" si="21"/>
        <v>32486.979760000002</v>
      </c>
      <c r="H111" s="29" t="s">
        <v>10</v>
      </c>
      <c r="I111" s="29">
        <v>647.95000000000005</v>
      </c>
      <c r="J111" s="29">
        <v>328.02</v>
      </c>
      <c r="K111" s="29"/>
      <c r="L111" s="29"/>
      <c r="M111" s="29"/>
      <c r="N111" s="29">
        <v>14.82</v>
      </c>
      <c r="O111" s="29"/>
      <c r="P111" s="29"/>
      <c r="Q111" s="29"/>
      <c r="R111" s="29"/>
      <c r="S111" s="29">
        <v>121.8</v>
      </c>
      <c r="T111" s="29">
        <v>70.489999999999995</v>
      </c>
      <c r="U111" s="29"/>
      <c r="V111" s="29"/>
      <c r="W111" s="29"/>
      <c r="X111" s="29">
        <v>14.82</v>
      </c>
      <c r="Y111" s="29"/>
      <c r="Z111" s="29"/>
      <c r="AA111" s="29"/>
      <c r="AB111" s="29"/>
      <c r="AC111" s="29">
        <v>4</v>
      </c>
      <c r="AD111" s="29"/>
      <c r="AE111" s="29"/>
      <c r="AF111" s="29"/>
      <c r="AG111" s="29">
        <v>1</v>
      </c>
      <c r="AH111" s="29">
        <v>1</v>
      </c>
      <c r="AI111" s="29"/>
      <c r="AJ111" s="29"/>
      <c r="AK111" s="29"/>
      <c r="AL111" s="29"/>
      <c r="AM111" s="17"/>
      <c r="AN111" s="17"/>
    </row>
    <row r="112" spans="1:71" s="49" customFormat="1" x14ac:dyDescent="0.25">
      <c r="A112" s="23" t="s">
        <v>11</v>
      </c>
      <c r="B112" s="23">
        <f t="shared" si="22"/>
        <v>207.10999999999999</v>
      </c>
      <c r="C112" s="23">
        <f t="shared" ref="C112:C123" si="23">IF($D$5="P",SUM(I112:K112),SUM(I112:R112))</f>
        <v>990.79000000000008</v>
      </c>
      <c r="D112" s="23">
        <f t="shared" ref="D112:D123" si="24">IF($D$5="P",$B$8*SUM(I112:K112)+$B$9*SUM(I130:K130),$B$8*SUM(I112:R112)+$B$9*SUM(I130:R130))</f>
        <v>521.29300000000001</v>
      </c>
      <c r="E112" s="31">
        <f t="shared" si="21"/>
        <v>32486.979760000002</v>
      </c>
      <c r="H112" s="29" t="s">
        <v>11</v>
      </c>
      <c r="I112" s="29">
        <v>647.95000000000005</v>
      </c>
      <c r="J112" s="29">
        <v>328.02</v>
      </c>
      <c r="K112" s="29"/>
      <c r="L112" s="29"/>
      <c r="M112" s="29"/>
      <c r="N112" s="29">
        <v>14.82</v>
      </c>
      <c r="O112" s="29"/>
      <c r="P112" s="29"/>
      <c r="Q112" s="29"/>
      <c r="R112" s="29"/>
      <c r="S112" s="29">
        <v>121.8</v>
      </c>
      <c r="T112" s="29">
        <v>70.489999999999995</v>
      </c>
      <c r="U112" s="29"/>
      <c r="V112" s="29"/>
      <c r="W112" s="29"/>
      <c r="X112" s="29">
        <v>14.82</v>
      </c>
      <c r="Y112" s="29"/>
      <c r="Z112" s="29"/>
      <c r="AA112" s="29"/>
      <c r="AB112" s="29"/>
      <c r="AC112" s="29"/>
      <c r="AD112" s="29"/>
      <c r="AE112" s="29"/>
      <c r="AF112" s="29"/>
      <c r="AG112" s="29"/>
      <c r="AH112" s="29"/>
      <c r="AI112" s="29"/>
      <c r="AJ112" s="29"/>
      <c r="AK112" s="29"/>
      <c r="AL112" s="29"/>
      <c r="AM112" s="17"/>
      <c r="AN112" s="17"/>
    </row>
    <row r="113" spans="1:38" s="17" customFormat="1" x14ac:dyDescent="0.25">
      <c r="A113" s="23" t="s">
        <v>12</v>
      </c>
      <c r="B113" s="23">
        <f t="shared" si="22"/>
        <v>100.86</v>
      </c>
      <c r="C113" s="23">
        <f t="shared" si="23"/>
        <v>456.16</v>
      </c>
      <c r="D113" s="23">
        <f t="shared" si="24"/>
        <v>252.334</v>
      </c>
      <c r="E113" s="31">
        <f t="shared" si="21"/>
        <v>15725.454880000001</v>
      </c>
      <c r="F113" s="49"/>
      <c r="G113" s="49"/>
      <c r="H113" s="38" t="s">
        <v>12</v>
      </c>
      <c r="I113" s="29"/>
      <c r="J113" s="29">
        <v>445.22</v>
      </c>
      <c r="K113" s="29"/>
      <c r="L113" s="29"/>
      <c r="M113" s="29"/>
      <c r="N113" s="29">
        <v>10.94</v>
      </c>
      <c r="O113" s="29"/>
      <c r="P113" s="29"/>
      <c r="Q113" s="29"/>
      <c r="R113" s="29"/>
      <c r="S113" s="29"/>
      <c r="T113" s="29">
        <v>89.92</v>
      </c>
      <c r="U113" s="29"/>
      <c r="V113" s="29"/>
      <c r="W113" s="29"/>
      <c r="X113" s="29">
        <v>10.94</v>
      </c>
      <c r="Y113" s="29"/>
      <c r="Z113" s="29"/>
      <c r="AA113" s="29"/>
      <c r="AB113" s="29"/>
      <c r="AC113" s="29"/>
      <c r="AD113" s="29"/>
      <c r="AE113" s="29"/>
      <c r="AF113" s="29"/>
      <c r="AG113" s="29"/>
      <c r="AH113" s="29"/>
      <c r="AI113" s="29"/>
      <c r="AJ113" s="29"/>
      <c r="AK113" s="29"/>
      <c r="AL113" s="29"/>
    </row>
    <row r="114" spans="1:38" s="17" customFormat="1" x14ac:dyDescent="0.25">
      <c r="A114" s="23" t="s">
        <v>13</v>
      </c>
      <c r="B114" s="23">
        <f t="shared" si="22"/>
        <v>100.86</v>
      </c>
      <c r="C114" s="23">
        <f t="shared" si="23"/>
        <v>456.16</v>
      </c>
      <c r="D114" s="23">
        <f t="shared" si="24"/>
        <v>252.334</v>
      </c>
      <c r="E114" s="23">
        <f t="shared" si="21"/>
        <v>15725.454880000001</v>
      </c>
      <c r="F114" s="49"/>
      <c r="G114" s="49"/>
      <c r="H114" s="29" t="s">
        <v>13</v>
      </c>
      <c r="I114" s="29"/>
      <c r="J114" s="29">
        <v>445.22</v>
      </c>
      <c r="K114" s="29"/>
      <c r="L114" s="29"/>
      <c r="M114" s="29"/>
      <c r="N114" s="29">
        <v>10.94</v>
      </c>
      <c r="O114" s="29"/>
      <c r="P114" s="29"/>
      <c r="Q114" s="29"/>
      <c r="R114" s="29"/>
      <c r="S114" s="29"/>
      <c r="T114" s="29">
        <v>89.92</v>
      </c>
      <c r="U114" s="29"/>
      <c r="V114" s="29"/>
      <c r="W114" s="29"/>
      <c r="X114" s="29">
        <v>10.94</v>
      </c>
      <c r="Y114" s="29"/>
      <c r="Z114" s="29"/>
      <c r="AA114" s="29"/>
      <c r="AB114" s="29"/>
      <c r="AC114" s="29"/>
      <c r="AD114" s="29"/>
      <c r="AE114" s="29"/>
      <c r="AF114" s="29"/>
      <c r="AG114" s="29"/>
      <c r="AH114" s="29"/>
      <c r="AI114" s="29"/>
      <c r="AJ114" s="29"/>
      <c r="AK114" s="29"/>
      <c r="AL114" s="29"/>
    </row>
    <row r="115" spans="1:38" s="17" customFormat="1" x14ac:dyDescent="0.25">
      <c r="A115" s="23" t="s">
        <v>52</v>
      </c>
      <c r="B115" s="23">
        <f t="shared" si="22"/>
        <v>3.91</v>
      </c>
      <c r="C115" s="23">
        <f t="shared" si="23"/>
        <v>3.91</v>
      </c>
      <c r="D115" s="23">
        <f t="shared" si="24"/>
        <v>1.173</v>
      </c>
      <c r="E115" s="23">
        <f t="shared" si="21"/>
        <v>73.10136</v>
      </c>
      <c r="F115" s="49"/>
      <c r="G115" s="49"/>
      <c r="H115" s="29" t="s">
        <v>52</v>
      </c>
      <c r="I115" s="29"/>
      <c r="J115" s="29"/>
      <c r="K115" s="29"/>
      <c r="L115" s="29"/>
      <c r="M115" s="29"/>
      <c r="N115" s="29"/>
      <c r="O115" s="29"/>
      <c r="P115" s="29"/>
      <c r="Q115" s="29"/>
      <c r="R115" s="29">
        <v>3.91</v>
      </c>
      <c r="S115" s="29"/>
      <c r="T115" s="29"/>
      <c r="U115" s="29"/>
      <c r="V115" s="29"/>
      <c r="W115" s="29"/>
      <c r="X115" s="29"/>
      <c r="Y115" s="29"/>
      <c r="Z115" s="29"/>
      <c r="AA115" s="29"/>
      <c r="AB115" s="29">
        <v>3.91</v>
      </c>
      <c r="AC115" s="29"/>
      <c r="AD115" s="29"/>
      <c r="AE115" s="29"/>
      <c r="AF115" s="29"/>
      <c r="AG115" s="29"/>
      <c r="AH115" s="29"/>
      <c r="AI115" s="29"/>
      <c r="AJ115" s="29"/>
      <c r="AK115" s="29"/>
      <c r="AL115" s="29"/>
    </row>
    <row r="116" spans="1:38" s="17" customFormat="1" x14ac:dyDescent="0.25">
      <c r="A116" s="23" t="s">
        <v>14</v>
      </c>
      <c r="B116" s="23">
        <f t="shared" si="22"/>
        <v>3.91</v>
      </c>
      <c r="C116" s="23">
        <f t="shared" si="23"/>
        <v>3.91</v>
      </c>
      <c r="D116" s="23">
        <f t="shared" si="24"/>
        <v>1.173</v>
      </c>
      <c r="E116" s="23">
        <f t="shared" si="21"/>
        <v>73.10136</v>
      </c>
      <c r="F116" s="49"/>
      <c r="G116" s="49"/>
      <c r="H116" s="29" t="s">
        <v>14</v>
      </c>
      <c r="I116" s="29"/>
      <c r="J116" s="29"/>
      <c r="K116" s="29"/>
      <c r="L116" s="29"/>
      <c r="M116" s="29"/>
      <c r="N116" s="29"/>
      <c r="O116" s="29"/>
      <c r="P116" s="29"/>
      <c r="Q116" s="29"/>
      <c r="R116" s="29">
        <v>3.91</v>
      </c>
      <c r="S116" s="29"/>
      <c r="T116" s="29"/>
      <c r="U116" s="29"/>
      <c r="V116" s="29"/>
      <c r="W116" s="29"/>
      <c r="X116" s="29"/>
      <c r="Y116" s="29"/>
      <c r="Z116" s="29"/>
      <c r="AA116" s="29"/>
      <c r="AB116" s="29">
        <v>3.91</v>
      </c>
      <c r="AC116" s="29"/>
      <c r="AD116" s="29"/>
      <c r="AE116" s="29"/>
      <c r="AF116" s="29"/>
      <c r="AG116" s="29"/>
      <c r="AH116" s="29"/>
      <c r="AI116" s="29"/>
      <c r="AJ116" s="29"/>
      <c r="AK116" s="29"/>
      <c r="AL116" s="29"/>
    </row>
    <row r="117" spans="1:38" s="17" customFormat="1" x14ac:dyDescent="0.25">
      <c r="A117" s="23" t="s">
        <v>15</v>
      </c>
      <c r="B117" s="23">
        <f t="shared" si="22"/>
        <v>3.91</v>
      </c>
      <c r="C117" s="23">
        <f t="shared" si="23"/>
        <v>3.91</v>
      </c>
      <c r="D117" s="23">
        <f t="shared" si="24"/>
        <v>1.173</v>
      </c>
      <c r="E117" s="23">
        <f t="shared" si="21"/>
        <v>73.10136</v>
      </c>
      <c r="F117" s="49"/>
      <c r="G117" s="49"/>
      <c r="H117" s="29" t="s">
        <v>15</v>
      </c>
      <c r="I117" s="29"/>
      <c r="J117" s="29"/>
      <c r="K117" s="29"/>
      <c r="L117" s="29"/>
      <c r="M117" s="29"/>
      <c r="N117" s="29"/>
      <c r="O117" s="29"/>
      <c r="P117" s="29"/>
      <c r="Q117" s="29"/>
      <c r="R117" s="29">
        <v>3.91</v>
      </c>
      <c r="S117" s="29"/>
      <c r="T117" s="29"/>
      <c r="U117" s="29"/>
      <c r="V117" s="29"/>
      <c r="W117" s="29"/>
      <c r="X117" s="29"/>
      <c r="Y117" s="29"/>
      <c r="Z117" s="29"/>
      <c r="AA117" s="29"/>
      <c r="AB117" s="29">
        <v>3.91</v>
      </c>
      <c r="AC117" s="29"/>
      <c r="AD117" s="29"/>
      <c r="AE117" s="29"/>
      <c r="AF117" s="29"/>
      <c r="AG117" s="29"/>
      <c r="AH117" s="29"/>
      <c r="AI117" s="29"/>
      <c r="AJ117" s="29"/>
      <c r="AK117" s="29"/>
      <c r="AL117" s="29"/>
    </row>
    <row r="118" spans="1:38" s="17" customFormat="1" x14ac:dyDescent="0.25">
      <c r="A118" s="23" t="s">
        <v>16</v>
      </c>
      <c r="B118" s="23">
        <f t="shared" si="22"/>
        <v>3.91</v>
      </c>
      <c r="C118" s="23">
        <f t="shared" si="23"/>
        <v>3.91</v>
      </c>
      <c r="D118" s="23">
        <f t="shared" si="24"/>
        <v>1.173</v>
      </c>
      <c r="E118" s="23">
        <f t="shared" si="21"/>
        <v>73.10136</v>
      </c>
      <c r="F118" s="49"/>
      <c r="G118" s="49"/>
      <c r="H118" s="29" t="s">
        <v>16</v>
      </c>
      <c r="I118" s="29"/>
      <c r="J118" s="29"/>
      <c r="K118" s="29"/>
      <c r="L118" s="29"/>
      <c r="M118" s="29"/>
      <c r="N118" s="29"/>
      <c r="O118" s="29"/>
      <c r="P118" s="29"/>
      <c r="Q118" s="29"/>
      <c r="R118" s="29">
        <v>3.91</v>
      </c>
      <c r="S118" s="29"/>
      <c r="T118" s="29"/>
      <c r="U118" s="29"/>
      <c r="V118" s="29"/>
      <c r="W118" s="29"/>
      <c r="X118" s="29"/>
      <c r="Y118" s="29"/>
      <c r="Z118" s="29"/>
      <c r="AA118" s="29"/>
      <c r="AB118" s="29">
        <v>3.91</v>
      </c>
      <c r="AC118" s="29"/>
      <c r="AD118" s="29"/>
      <c r="AE118" s="29"/>
      <c r="AF118" s="29"/>
      <c r="AG118" s="29"/>
      <c r="AH118" s="29"/>
      <c r="AI118" s="29"/>
      <c r="AJ118" s="29"/>
      <c r="AK118" s="29"/>
      <c r="AL118" s="29"/>
    </row>
    <row r="119" spans="1:38" s="17" customFormat="1" x14ac:dyDescent="0.25">
      <c r="A119" s="23" t="s">
        <v>24</v>
      </c>
      <c r="B119" s="23">
        <f t="shared" si="22"/>
        <v>3.91</v>
      </c>
      <c r="C119" s="23">
        <f t="shared" si="23"/>
        <v>3.91</v>
      </c>
      <c r="D119" s="23">
        <f t="shared" si="24"/>
        <v>1.173</v>
      </c>
      <c r="E119" s="23">
        <f t="shared" si="21"/>
        <v>73.10136</v>
      </c>
      <c r="F119" s="49"/>
      <c r="G119" s="49"/>
      <c r="H119" s="29" t="s">
        <v>24</v>
      </c>
      <c r="I119" s="29"/>
      <c r="J119" s="29"/>
      <c r="K119" s="29"/>
      <c r="L119" s="29"/>
      <c r="M119" s="29"/>
      <c r="N119" s="29"/>
      <c r="O119" s="29"/>
      <c r="P119" s="29"/>
      <c r="Q119" s="29"/>
      <c r="R119" s="29">
        <v>3.91</v>
      </c>
      <c r="S119" s="29"/>
      <c r="T119" s="29"/>
      <c r="U119" s="29"/>
      <c r="V119" s="29"/>
      <c r="W119" s="29"/>
      <c r="X119" s="29"/>
      <c r="Y119" s="29"/>
      <c r="Z119" s="29"/>
      <c r="AA119" s="29"/>
      <c r="AB119" s="29">
        <v>3.91</v>
      </c>
      <c r="AC119" s="29"/>
      <c r="AD119" s="29"/>
      <c r="AE119" s="29"/>
      <c r="AF119" s="29"/>
      <c r="AG119" s="29"/>
      <c r="AH119" s="29"/>
      <c r="AI119" s="29"/>
      <c r="AJ119" s="29"/>
      <c r="AK119" s="29"/>
      <c r="AL119" s="29"/>
    </row>
    <row r="120" spans="1:38" s="17" customFormat="1" x14ac:dyDescent="0.25">
      <c r="A120" s="23" t="s">
        <v>53</v>
      </c>
      <c r="B120" s="23">
        <f t="shared" si="22"/>
        <v>3.91</v>
      </c>
      <c r="C120" s="23">
        <f t="shared" si="23"/>
        <v>3.91</v>
      </c>
      <c r="D120" s="23">
        <f t="shared" si="24"/>
        <v>1.173</v>
      </c>
      <c r="E120" s="23">
        <f t="shared" si="21"/>
        <v>73.10136</v>
      </c>
      <c r="F120" s="49"/>
      <c r="G120" s="49"/>
      <c r="H120" s="29" t="s">
        <v>53</v>
      </c>
      <c r="I120" s="29"/>
      <c r="J120" s="29"/>
      <c r="K120" s="29"/>
      <c r="L120" s="29"/>
      <c r="M120" s="29"/>
      <c r="N120" s="29"/>
      <c r="O120" s="29"/>
      <c r="P120" s="29"/>
      <c r="Q120" s="29"/>
      <c r="R120" s="29">
        <v>3.91</v>
      </c>
      <c r="S120" s="29"/>
      <c r="T120" s="29"/>
      <c r="U120" s="29"/>
      <c r="V120" s="29"/>
      <c r="W120" s="29"/>
      <c r="X120" s="29"/>
      <c r="Y120" s="29"/>
      <c r="Z120" s="29"/>
      <c r="AA120" s="29"/>
      <c r="AB120" s="29">
        <v>3.91</v>
      </c>
      <c r="AC120" s="29"/>
      <c r="AD120" s="29"/>
      <c r="AE120" s="29"/>
      <c r="AF120" s="29"/>
      <c r="AG120" s="29"/>
      <c r="AH120" s="29"/>
      <c r="AI120" s="29"/>
      <c r="AJ120" s="29"/>
      <c r="AK120" s="29"/>
      <c r="AL120" s="29"/>
    </row>
    <row r="121" spans="1:38" s="17" customFormat="1" x14ac:dyDescent="0.25">
      <c r="A121" s="23" t="s">
        <v>54</v>
      </c>
      <c r="B121" s="23">
        <f t="shared" si="22"/>
        <v>3.91</v>
      </c>
      <c r="C121" s="23">
        <f t="shared" si="23"/>
        <v>3.91</v>
      </c>
      <c r="D121" s="23">
        <f t="shared" si="24"/>
        <v>1.173</v>
      </c>
      <c r="E121" s="23">
        <f t="shared" si="21"/>
        <v>73.10136</v>
      </c>
      <c r="F121" s="49"/>
      <c r="G121" s="49"/>
      <c r="H121" s="29" t="s">
        <v>54</v>
      </c>
      <c r="I121" s="29"/>
      <c r="J121" s="29"/>
      <c r="K121" s="29"/>
      <c r="L121" s="29"/>
      <c r="M121" s="29"/>
      <c r="N121" s="29"/>
      <c r="O121" s="29"/>
      <c r="P121" s="29"/>
      <c r="Q121" s="29"/>
      <c r="R121" s="29">
        <v>3.91</v>
      </c>
      <c r="S121" s="29"/>
      <c r="T121" s="29"/>
      <c r="U121" s="29"/>
      <c r="V121" s="29"/>
      <c r="W121" s="29"/>
      <c r="X121" s="29"/>
      <c r="Y121" s="29"/>
      <c r="Z121" s="29"/>
      <c r="AA121" s="29"/>
      <c r="AB121" s="29">
        <v>3.91</v>
      </c>
      <c r="AC121" s="29"/>
      <c r="AD121" s="29"/>
      <c r="AE121" s="29"/>
      <c r="AF121" s="29"/>
      <c r="AG121" s="29"/>
      <c r="AH121" s="29"/>
      <c r="AI121" s="29"/>
      <c r="AJ121" s="29"/>
      <c r="AK121" s="29"/>
      <c r="AL121" s="29"/>
    </row>
    <row r="122" spans="1:38" s="17" customFormat="1" x14ac:dyDescent="0.25">
      <c r="A122" s="23" t="s">
        <v>55</v>
      </c>
      <c r="B122" s="23">
        <f t="shared" si="22"/>
        <v>3.91</v>
      </c>
      <c r="C122" s="23">
        <f t="shared" si="23"/>
        <v>3.91</v>
      </c>
      <c r="D122" s="23">
        <f t="shared" si="24"/>
        <v>1.173</v>
      </c>
      <c r="E122" s="23">
        <f t="shared" si="21"/>
        <v>73.10136</v>
      </c>
      <c r="F122" s="49"/>
      <c r="G122" s="49"/>
      <c r="H122" s="29" t="s">
        <v>55</v>
      </c>
      <c r="I122" s="29"/>
      <c r="J122" s="29"/>
      <c r="K122" s="29"/>
      <c r="L122" s="29"/>
      <c r="M122" s="29"/>
      <c r="N122" s="29"/>
      <c r="O122" s="29"/>
      <c r="P122" s="29"/>
      <c r="Q122" s="29"/>
      <c r="R122" s="29">
        <v>3.91</v>
      </c>
      <c r="S122" s="29"/>
      <c r="T122" s="29"/>
      <c r="U122" s="29"/>
      <c r="V122" s="29"/>
      <c r="W122" s="29"/>
      <c r="X122" s="29"/>
      <c r="Y122" s="29"/>
      <c r="Z122" s="29"/>
      <c r="AA122" s="29"/>
      <c r="AB122" s="29">
        <v>3.91</v>
      </c>
      <c r="AC122" s="29"/>
      <c r="AD122" s="29"/>
      <c r="AE122" s="29"/>
      <c r="AF122" s="29"/>
      <c r="AG122" s="29"/>
      <c r="AH122" s="29"/>
      <c r="AI122" s="29"/>
      <c r="AJ122" s="29"/>
      <c r="AK122" s="29"/>
      <c r="AL122" s="29"/>
    </row>
    <row r="123" spans="1:38" s="17" customFormat="1" x14ac:dyDescent="0.25">
      <c r="A123" s="23" t="s">
        <v>56</v>
      </c>
      <c r="B123" s="23">
        <f t="shared" si="22"/>
        <v>3.91</v>
      </c>
      <c r="C123" s="23">
        <f t="shared" si="23"/>
        <v>3.91</v>
      </c>
      <c r="D123" s="23">
        <f t="shared" si="24"/>
        <v>1.173</v>
      </c>
      <c r="E123" s="23">
        <f t="shared" si="21"/>
        <v>73.10136</v>
      </c>
      <c r="F123" s="49"/>
      <c r="G123" s="49"/>
      <c r="H123" s="29" t="s">
        <v>56</v>
      </c>
      <c r="I123" s="29"/>
      <c r="J123" s="29"/>
      <c r="K123" s="29"/>
      <c r="L123" s="29"/>
      <c r="M123" s="29"/>
      <c r="N123" s="29"/>
      <c r="O123" s="29"/>
      <c r="P123" s="29"/>
      <c r="Q123" s="29"/>
      <c r="R123" s="29">
        <v>3.91</v>
      </c>
      <c r="S123" s="29"/>
      <c r="T123" s="29"/>
      <c r="U123" s="29"/>
      <c r="V123" s="29"/>
      <c r="W123" s="29"/>
      <c r="X123" s="29"/>
      <c r="Y123" s="29"/>
      <c r="Z123" s="29"/>
      <c r="AA123" s="29"/>
      <c r="AB123" s="29">
        <v>3.91</v>
      </c>
      <c r="AC123" s="29"/>
      <c r="AD123" s="29"/>
      <c r="AE123" s="29"/>
      <c r="AF123" s="29"/>
      <c r="AG123" s="29"/>
      <c r="AH123" s="29"/>
      <c r="AI123" s="29"/>
      <c r="AJ123" s="29"/>
      <c r="AK123" s="29"/>
      <c r="AL123" s="29"/>
    </row>
    <row r="124" spans="1:38" s="17" customFormat="1" x14ac:dyDescent="0.25">
      <c r="A124" s="49"/>
      <c r="B124" s="49"/>
      <c r="C124" s="49"/>
      <c r="D124" s="49"/>
      <c r="E124" s="49"/>
      <c r="F124" s="49"/>
      <c r="G124" s="49"/>
    </row>
    <row r="125" spans="1:38" s="17" customFormat="1" x14ac:dyDescent="0.25">
      <c r="A125" s="49"/>
      <c r="B125" s="49"/>
      <c r="C125" s="49"/>
      <c r="D125" s="49"/>
      <c r="E125" s="49"/>
      <c r="F125" s="49"/>
      <c r="G125" s="49"/>
      <c r="H125" s="49" t="s">
        <v>81</v>
      </c>
      <c r="I125" s="49"/>
      <c r="J125" s="49"/>
      <c r="K125" s="49"/>
      <c r="L125" s="49"/>
      <c r="M125" s="49"/>
      <c r="N125" s="49"/>
      <c r="O125" s="49"/>
      <c r="P125" s="49"/>
      <c r="Q125" s="49"/>
      <c r="R125" s="49"/>
      <c r="S125" s="49"/>
      <c r="T125" s="49"/>
      <c r="U125" s="49"/>
      <c r="V125" s="49"/>
      <c r="W125" s="49"/>
      <c r="X125" s="49"/>
      <c r="Y125" s="49"/>
      <c r="Z125" s="49"/>
      <c r="AA125" s="49"/>
      <c r="AB125" s="49"/>
      <c r="AC125" s="49"/>
      <c r="AD125" s="49"/>
      <c r="AE125" s="49"/>
      <c r="AF125" s="49"/>
      <c r="AG125" s="49"/>
      <c r="AH125" s="49"/>
      <c r="AI125" s="49"/>
      <c r="AJ125" s="49"/>
      <c r="AK125" s="49"/>
      <c r="AL125" s="49"/>
    </row>
    <row r="126" spans="1:38" s="17" customFormat="1" x14ac:dyDescent="0.25">
      <c r="A126" s="49"/>
      <c r="B126" s="49"/>
      <c r="C126" s="49"/>
      <c r="D126" s="49"/>
      <c r="E126" s="49"/>
      <c r="F126" s="49"/>
      <c r="G126" s="49"/>
      <c r="H126" s="29"/>
      <c r="I126" s="29" t="s">
        <v>40</v>
      </c>
      <c r="J126" s="29" t="s">
        <v>40</v>
      </c>
      <c r="K126" s="29" t="s">
        <v>40</v>
      </c>
      <c r="L126" s="29" t="s">
        <v>40</v>
      </c>
      <c r="M126" s="29" t="s">
        <v>40</v>
      </c>
      <c r="N126" s="29" t="s">
        <v>40</v>
      </c>
      <c r="O126" s="29" t="s">
        <v>40</v>
      </c>
      <c r="P126" s="29" t="s">
        <v>40</v>
      </c>
      <c r="Q126" s="29" t="s">
        <v>40</v>
      </c>
      <c r="R126" s="29" t="s">
        <v>40</v>
      </c>
      <c r="S126" s="29" t="s">
        <v>41</v>
      </c>
      <c r="T126" s="29" t="s">
        <v>41</v>
      </c>
      <c r="U126" s="29" t="s">
        <v>41</v>
      </c>
      <c r="V126" s="29" t="s">
        <v>41</v>
      </c>
      <c r="W126" s="29" t="s">
        <v>41</v>
      </c>
      <c r="X126" s="29" t="s">
        <v>41</v>
      </c>
      <c r="Y126" s="29" t="s">
        <v>41</v>
      </c>
      <c r="Z126" s="29" t="s">
        <v>41</v>
      </c>
      <c r="AA126" s="29" t="s">
        <v>41</v>
      </c>
      <c r="AB126" s="29" t="s">
        <v>41</v>
      </c>
      <c r="AC126" s="29" t="s">
        <v>42</v>
      </c>
      <c r="AD126" s="29" t="s">
        <v>42</v>
      </c>
      <c r="AE126" s="29" t="s">
        <v>42</v>
      </c>
      <c r="AF126" s="29" t="s">
        <v>42</v>
      </c>
      <c r="AG126" s="29" t="s">
        <v>42</v>
      </c>
      <c r="AH126" s="29" t="s">
        <v>42</v>
      </c>
      <c r="AI126" s="29" t="s">
        <v>42</v>
      </c>
      <c r="AJ126" s="29" t="s">
        <v>42</v>
      </c>
      <c r="AK126" s="29" t="s">
        <v>42</v>
      </c>
      <c r="AL126" s="29" t="s">
        <v>42</v>
      </c>
    </row>
    <row r="127" spans="1:38" s="17" customFormat="1" ht="15.75" thickBot="1" x14ac:dyDescent="0.3">
      <c r="A127" s="49"/>
      <c r="B127" s="49"/>
      <c r="C127" s="49"/>
      <c r="D127" s="49"/>
      <c r="E127" s="49"/>
      <c r="F127" s="49"/>
      <c r="G127" s="49"/>
      <c r="H127" s="28" t="s">
        <v>4</v>
      </c>
      <c r="I127" s="28" t="s">
        <v>43</v>
      </c>
      <c r="J127" s="28" t="s">
        <v>44</v>
      </c>
      <c r="K127" s="28" t="s">
        <v>57</v>
      </c>
      <c r="L127" s="28" t="s">
        <v>50</v>
      </c>
      <c r="M127" s="28" t="s">
        <v>47</v>
      </c>
      <c r="N127" s="28" t="s">
        <v>48</v>
      </c>
      <c r="O127" s="28" t="s">
        <v>46</v>
      </c>
      <c r="P127" s="28" t="s">
        <v>51</v>
      </c>
      <c r="Q127" s="28" t="s">
        <v>49</v>
      </c>
      <c r="R127" s="28" t="s">
        <v>45</v>
      </c>
      <c r="S127" s="28" t="s">
        <v>43</v>
      </c>
      <c r="T127" s="28" t="s">
        <v>44</v>
      </c>
      <c r="U127" s="28" t="s">
        <v>57</v>
      </c>
      <c r="V127" s="28" t="s">
        <v>50</v>
      </c>
      <c r="W127" s="28" t="s">
        <v>47</v>
      </c>
      <c r="X127" s="28" t="s">
        <v>48</v>
      </c>
      <c r="Y127" s="28" t="s">
        <v>46</v>
      </c>
      <c r="Z127" s="28" t="s">
        <v>51</v>
      </c>
      <c r="AA127" s="28" t="s">
        <v>49</v>
      </c>
      <c r="AB127" s="28" t="s">
        <v>45</v>
      </c>
      <c r="AC127" s="28" t="s">
        <v>43</v>
      </c>
      <c r="AD127" s="28" t="s">
        <v>44</v>
      </c>
      <c r="AE127" s="28" t="s">
        <v>57</v>
      </c>
      <c r="AF127" s="28" t="s">
        <v>50</v>
      </c>
      <c r="AG127" s="28" t="s">
        <v>47</v>
      </c>
      <c r="AH127" s="28" t="s">
        <v>48</v>
      </c>
      <c r="AI127" s="28" t="s">
        <v>46</v>
      </c>
      <c r="AJ127" s="28" t="s">
        <v>51</v>
      </c>
      <c r="AK127" s="28" t="s">
        <v>49</v>
      </c>
      <c r="AL127" s="28" t="s">
        <v>45</v>
      </c>
    </row>
    <row r="128" spans="1:38" s="17" customFormat="1" x14ac:dyDescent="0.25">
      <c r="A128" s="49"/>
      <c r="B128" s="49"/>
      <c r="C128" s="49"/>
      <c r="D128" s="49"/>
      <c r="E128" s="49"/>
      <c r="F128" s="49"/>
      <c r="G128" s="49"/>
      <c r="H128" s="27" t="s">
        <v>9</v>
      </c>
      <c r="I128" s="27"/>
      <c r="J128" s="27"/>
      <c r="K128" s="27"/>
      <c r="L128" s="27"/>
      <c r="M128" s="27"/>
      <c r="N128" s="27"/>
      <c r="O128" s="27"/>
      <c r="P128" s="27"/>
      <c r="Q128" s="27"/>
      <c r="R128" s="27"/>
      <c r="S128" s="27"/>
      <c r="T128" s="27"/>
      <c r="U128" s="27"/>
      <c r="V128" s="27"/>
      <c r="W128" s="27"/>
      <c r="X128" s="27"/>
      <c r="Y128" s="27"/>
      <c r="Z128" s="27"/>
      <c r="AA128" s="27"/>
      <c r="AB128" s="27"/>
      <c r="AC128" s="27"/>
      <c r="AD128" s="27"/>
      <c r="AE128" s="27"/>
      <c r="AF128" s="27"/>
      <c r="AG128" s="27"/>
      <c r="AH128" s="27"/>
      <c r="AI128" s="27"/>
      <c r="AJ128" s="27"/>
      <c r="AK128" s="27"/>
      <c r="AL128" s="27"/>
    </row>
    <row r="129" spans="8:38" s="17" customFormat="1" x14ac:dyDescent="0.25">
      <c r="H129" s="29" t="s">
        <v>10</v>
      </c>
      <c r="I129" s="29">
        <v>288.39</v>
      </c>
      <c r="J129" s="29">
        <v>31.69</v>
      </c>
      <c r="K129" s="29"/>
      <c r="L129" s="29"/>
      <c r="M129" s="29"/>
      <c r="N129" s="29"/>
      <c r="O129" s="29"/>
      <c r="P129" s="29"/>
      <c r="Q129" s="29"/>
      <c r="R129" s="29"/>
      <c r="S129" s="29">
        <v>78.19</v>
      </c>
      <c r="T129" s="29">
        <v>21.07</v>
      </c>
      <c r="U129" s="29"/>
      <c r="V129" s="29"/>
      <c r="W129" s="29"/>
      <c r="X129" s="29"/>
      <c r="Y129" s="29"/>
      <c r="Z129" s="29"/>
      <c r="AA129" s="29"/>
      <c r="AB129" s="29"/>
      <c r="AC129" s="29"/>
      <c r="AD129" s="29"/>
      <c r="AE129" s="29"/>
      <c r="AF129" s="29"/>
      <c r="AG129" s="29"/>
      <c r="AH129" s="29"/>
      <c r="AI129" s="29"/>
      <c r="AJ129" s="29"/>
      <c r="AK129" s="29"/>
      <c r="AL129" s="29"/>
    </row>
    <row r="130" spans="8:38" s="17" customFormat="1" x14ac:dyDescent="0.25">
      <c r="H130" s="29" t="s">
        <v>11</v>
      </c>
      <c r="I130" s="29">
        <v>288.39</v>
      </c>
      <c r="J130" s="29">
        <v>31.69</v>
      </c>
      <c r="K130" s="29"/>
      <c r="L130" s="29"/>
      <c r="M130" s="29"/>
      <c r="N130" s="29"/>
      <c r="O130" s="29"/>
      <c r="P130" s="29"/>
      <c r="Q130" s="29"/>
      <c r="R130" s="29"/>
      <c r="S130" s="29">
        <v>78.19</v>
      </c>
      <c r="T130" s="29">
        <v>21.07</v>
      </c>
      <c r="U130" s="29"/>
      <c r="V130" s="29"/>
      <c r="W130" s="29"/>
      <c r="X130" s="29"/>
      <c r="Y130" s="29"/>
      <c r="Z130" s="29"/>
      <c r="AA130" s="29"/>
      <c r="AB130" s="29"/>
      <c r="AC130" s="29"/>
      <c r="AD130" s="29"/>
      <c r="AE130" s="29"/>
      <c r="AF130" s="29"/>
      <c r="AG130" s="29"/>
      <c r="AH130" s="29"/>
      <c r="AI130" s="29"/>
      <c r="AJ130" s="29"/>
      <c r="AK130" s="29"/>
      <c r="AL130" s="29"/>
    </row>
    <row r="131" spans="8:38" s="17" customFormat="1" x14ac:dyDescent="0.25">
      <c r="H131" s="29" t="s">
        <v>12</v>
      </c>
      <c r="I131" s="29"/>
      <c r="J131" s="29">
        <v>164.98</v>
      </c>
      <c r="K131" s="29"/>
      <c r="L131" s="29"/>
      <c r="M131" s="29"/>
      <c r="N131" s="29"/>
      <c r="O131" s="29"/>
      <c r="P131" s="29"/>
      <c r="Q131" s="29"/>
      <c r="R131" s="29"/>
      <c r="S131" s="29"/>
      <c r="T131" s="29">
        <v>47.04</v>
      </c>
      <c r="U131" s="29"/>
      <c r="V131" s="29"/>
      <c r="W131" s="29"/>
      <c r="X131" s="29"/>
      <c r="Y131" s="29"/>
      <c r="Z131" s="29"/>
      <c r="AA131" s="29"/>
      <c r="AB131" s="29"/>
      <c r="AC131" s="29"/>
      <c r="AD131" s="29"/>
      <c r="AE131" s="29"/>
      <c r="AF131" s="29"/>
      <c r="AG131" s="29"/>
      <c r="AH131" s="29"/>
      <c r="AI131" s="29"/>
      <c r="AJ131" s="29"/>
      <c r="AK131" s="29"/>
      <c r="AL131" s="29"/>
    </row>
    <row r="132" spans="8:38" s="17" customFormat="1" x14ac:dyDescent="0.25">
      <c r="H132" s="29" t="s">
        <v>13</v>
      </c>
      <c r="I132" s="29"/>
      <c r="J132" s="29">
        <v>164.98</v>
      </c>
      <c r="K132" s="29"/>
      <c r="L132" s="29"/>
      <c r="M132" s="29"/>
      <c r="N132" s="29"/>
      <c r="O132" s="29"/>
      <c r="P132" s="29"/>
      <c r="Q132" s="29"/>
      <c r="R132" s="29"/>
      <c r="S132" s="29"/>
      <c r="T132" s="29">
        <v>47.04</v>
      </c>
      <c r="U132" s="29"/>
      <c r="V132" s="29"/>
      <c r="W132" s="29"/>
      <c r="X132" s="29"/>
      <c r="Y132" s="29"/>
      <c r="Z132" s="29"/>
      <c r="AA132" s="29"/>
      <c r="AB132" s="29"/>
      <c r="AC132" s="29"/>
      <c r="AD132" s="29"/>
      <c r="AE132" s="29"/>
      <c r="AF132" s="29"/>
      <c r="AG132" s="29"/>
      <c r="AH132" s="29"/>
      <c r="AI132" s="29"/>
      <c r="AJ132" s="29"/>
      <c r="AK132" s="29"/>
      <c r="AL132" s="29"/>
    </row>
    <row r="133" spans="8:38" s="17" customFormat="1" x14ac:dyDescent="0.25">
      <c r="H133" s="29" t="s">
        <v>52</v>
      </c>
      <c r="I133" s="29"/>
      <c r="J133" s="29"/>
      <c r="K133" s="29"/>
      <c r="L133" s="29"/>
      <c r="M133" s="29"/>
      <c r="N133" s="29"/>
      <c r="O133" s="29"/>
      <c r="P133" s="29"/>
      <c r="Q133" s="29"/>
      <c r="R133" s="29"/>
      <c r="S133" s="29"/>
      <c r="T133" s="29"/>
      <c r="U133" s="29"/>
      <c r="V133" s="29"/>
      <c r="W133" s="29"/>
      <c r="X133" s="29"/>
      <c r="Y133" s="29"/>
      <c r="Z133" s="29"/>
      <c r="AA133" s="29"/>
      <c r="AB133" s="29"/>
      <c r="AC133" s="29"/>
      <c r="AD133" s="29"/>
      <c r="AE133" s="29"/>
      <c r="AF133" s="29"/>
      <c r="AG133" s="29"/>
      <c r="AH133" s="29"/>
      <c r="AI133" s="29"/>
      <c r="AJ133" s="29"/>
      <c r="AK133" s="29"/>
      <c r="AL133" s="29"/>
    </row>
    <row r="134" spans="8:38" s="17" customFormat="1" x14ac:dyDescent="0.25">
      <c r="H134" s="29" t="s">
        <v>14</v>
      </c>
      <c r="I134" s="29"/>
      <c r="J134" s="29"/>
      <c r="K134" s="29"/>
      <c r="L134" s="29"/>
      <c r="M134" s="29"/>
      <c r="N134" s="29"/>
      <c r="O134" s="29"/>
      <c r="P134" s="29"/>
      <c r="Q134" s="29"/>
      <c r="R134" s="29"/>
      <c r="S134" s="29"/>
      <c r="T134" s="29"/>
      <c r="U134" s="29"/>
      <c r="V134" s="29"/>
      <c r="W134" s="29"/>
      <c r="X134" s="29"/>
      <c r="Y134" s="29"/>
      <c r="Z134" s="29"/>
      <c r="AA134" s="29"/>
      <c r="AB134" s="29"/>
      <c r="AC134" s="29"/>
      <c r="AD134" s="29"/>
      <c r="AE134" s="29"/>
      <c r="AF134" s="29"/>
      <c r="AG134" s="29"/>
      <c r="AH134" s="29"/>
      <c r="AI134" s="29"/>
      <c r="AJ134" s="29"/>
      <c r="AK134" s="29"/>
      <c r="AL134" s="29"/>
    </row>
    <row r="135" spans="8:38" s="17" customFormat="1" x14ac:dyDescent="0.25">
      <c r="H135" s="29" t="s">
        <v>15</v>
      </c>
      <c r="I135" s="29"/>
      <c r="J135" s="29"/>
      <c r="K135" s="29"/>
      <c r="L135" s="29"/>
      <c r="M135" s="29"/>
      <c r="N135" s="29"/>
      <c r="O135" s="29"/>
      <c r="P135" s="29"/>
      <c r="Q135" s="29"/>
      <c r="R135" s="29"/>
      <c r="S135" s="29"/>
      <c r="T135" s="29"/>
      <c r="U135" s="29"/>
      <c r="V135" s="29"/>
      <c r="W135" s="29"/>
      <c r="X135" s="29"/>
      <c r="Y135" s="29"/>
      <c r="Z135" s="29"/>
      <c r="AA135" s="29"/>
      <c r="AB135" s="29"/>
      <c r="AC135" s="29"/>
      <c r="AD135" s="29"/>
      <c r="AE135" s="29"/>
      <c r="AF135" s="29"/>
      <c r="AG135" s="29"/>
      <c r="AH135" s="29"/>
      <c r="AI135" s="29"/>
      <c r="AJ135" s="29"/>
      <c r="AK135" s="29"/>
      <c r="AL135" s="29"/>
    </row>
    <row r="136" spans="8:38" s="17" customFormat="1" x14ac:dyDescent="0.25">
      <c r="H136" s="29" t="s">
        <v>16</v>
      </c>
      <c r="I136" s="29"/>
      <c r="J136" s="29"/>
      <c r="K136" s="29"/>
      <c r="L136" s="29"/>
      <c r="M136" s="29"/>
      <c r="N136" s="29"/>
      <c r="O136" s="29"/>
      <c r="P136" s="29"/>
      <c r="Q136" s="29"/>
      <c r="R136" s="29"/>
      <c r="S136" s="29"/>
      <c r="T136" s="29"/>
      <c r="U136" s="29"/>
      <c r="V136" s="29"/>
      <c r="W136" s="29"/>
      <c r="X136" s="29"/>
      <c r="Y136" s="29"/>
      <c r="Z136" s="29"/>
      <c r="AA136" s="29"/>
      <c r="AB136" s="29"/>
      <c r="AC136" s="29"/>
      <c r="AD136" s="29"/>
      <c r="AE136" s="29"/>
      <c r="AF136" s="29"/>
      <c r="AG136" s="29"/>
      <c r="AH136" s="29"/>
      <c r="AI136" s="29"/>
      <c r="AJ136" s="29"/>
      <c r="AK136" s="29"/>
      <c r="AL136" s="29"/>
    </row>
    <row r="137" spans="8:38" s="17" customFormat="1" x14ac:dyDescent="0.25">
      <c r="H137" s="29" t="s">
        <v>24</v>
      </c>
      <c r="I137" s="29"/>
      <c r="J137" s="29"/>
      <c r="K137" s="29"/>
      <c r="L137" s="29"/>
      <c r="M137" s="29"/>
      <c r="N137" s="29"/>
      <c r="O137" s="29"/>
      <c r="P137" s="29"/>
      <c r="Q137" s="29"/>
      <c r="R137" s="29"/>
      <c r="S137" s="29"/>
      <c r="T137" s="29"/>
      <c r="U137" s="29"/>
      <c r="V137" s="29"/>
      <c r="W137" s="29"/>
      <c r="X137" s="29"/>
      <c r="Y137" s="29"/>
      <c r="Z137" s="29"/>
      <c r="AA137" s="29"/>
      <c r="AB137" s="29"/>
      <c r="AC137" s="29"/>
      <c r="AD137" s="29"/>
      <c r="AE137" s="29"/>
      <c r="AF137" s="29"/>
      <c r="AG137" s="29"/>
      <c r="AH137" s="29"/>
      <c r="AI137" s="29"/>
      <c r="AJ137" s="29"/>
      <c r="AK137" s="29"/>
      <c r="AL137" s="29"/>
    </row>
    <row r="138" spans="8:38" s="17" customFormat="1" x14ac:dyDescent="0.25">
      <c r="H138" s="29" t="s">
        <v>53</v>
      </c>
      <c r="I138" s="29"/>
      <c r="J138" s="29"/>
      <c r="K138" s="29"/>
      <c r="L138" s="29"/>
      <c r="M138" s="29"/>
      <c r="N138" s="29"/>
      <c r="O138" s="29"/>
      <c r="P138" s="29"/>
      <c r="Q138" s="29"/>
      <c r="R138" s="29"/>
      <c r="S138" s="29"/>
      <c r="T138" s="29"/>
      <c r="U138" s="29"/>
      <c r="V138" s="29"/>
      <c r="W138" s="29"/>
      <c r="X138" s="29"/>
      <c r="Y138" s="29"/>
      <c r="Z138" s="29"/>
      <c r="AA138" s="29"/>
      <c r="AB138" s="29"/>
      <c r="AC138" s="29"/>
      <c r="AD138" s="29"/>
      <c r="AE138" s="29"/>
      <c r="AF138" s="29"/>
      <c r="AG138" s="29"/>
      <c r="AH138" s="29"/>
      <c r="AI138" s="29"/>
      <c r="AJ138" s="29"/>
      <c r="AK138" s="29"/>
      <c r="AL138" s="29"/>
    </row>
    <row r="139" spans="8:38" s="17" customFormat="1" x14ac:dyDescent="0.25">
      <c r="H139" s="29" t="s">
        <v>54</v>
      </c>
      <c r="I139" s="29"/>
      <c r="J139" s="29"/>
      <c r="K139" s="29"/>
      <c r="L139" s="29"/>
      <c r="M139" s="29"/>
      <c r="N139" s="29"/>
      <c r="O139" s="29"/>
      <c r="P139" s="29"/>
      <c r="Q139" s="29"/>
      <c r="R139" s="29"/>
      <c r="S139" s="29"/>
      <c r="T139" s="29"/>
      <c r="U139" s="29"/>
      <c r="V139" s="29"/>
      <c r="W139" s="29"/>
      <c r="X139" s="29"/>
      <c r="Y139" s="29"/>
      <c r="Z139" s="29"/>
      <c r="AA139" s="29"/>
      <c r="AB139" s="29"/>
      <c r="AC139" s="29"/>
      <c r="AD139" s="29"/>
      <c r="AE139" s="29"/>
      <c r="AF139" s="29"/>
      <c r="AG139" s="29"/>
      <c r="AH139" s="29"/>
      <c r="AI139" s="29"/>
      <c r="AJ139" s="29"/>
      <c r="AK139" s="29"/>
      <c r="AL139" s="29"/>
    </row>
    <row r="140" spans="8:38" s="17" customFormat="1" x14ac:dyDescent="0.25">
      <c r="H140" s="29" t="s">
        <v>55</v>
      </c>
      <c r="I140" s="29"/>
      <c r="J140" s="29"/>
      <c r="K140" s="29"/>
      <c r="L140" s="29"/>
      <c r="M140" s="29"/>
      <c r="N140" s="29"/>
      <c r="O140" s="29"/>
      <c r="P140" s="29"/>
      <c r="Q140" s="29"/>
      <c r="R140" s="29"/>
      <c r="S140" s="29"/>
      <c r="T140" s="29"/>
      <c r="U140" s="29"/>
      <c r="V140" s="29"/>
      <c r="W140" s="29"/>
      <c r="X140" s="29"/>
      <c r="Y140" s="29"/>
      <c r="Z140" s="29"/>
      <c r="AA140" s="29"/>
      <c r="AB140" s="29"/>
      <c r="AC140" s="29"/>
      <c r="AD140" s="29"/>
      <c r="AE140" s="29"/>
      <c r="AF140" s="29"/>
      <c r="AG140" s="29"/>
      <c r="AH140" s="29"/>
      <c r="AI140" s="29"/>
      <c r="AJ140" s="29"/>
      <c r="AK140" s="29"/>
      <c r="AL140" s="29"/>
    </row>
    <row r="141" spans="8:38" s="17" customFormat="1" x14ac:dyDescent="0.25">
      <c r="H141" s="29" t="s">
        <v>56</v>
      </c>
      <c r="I141" s="29"/>
      <c r="J141" s="29"/>
      <c r="K141" s="29"/>
      <c r="L141" s="29"/>
      <c r="M141" s="29"/>
      <c r="N141" s="29"/>
      <c r="O141" s="29"/>
      <c r="P141" s="29"/>
      <c r="Q141" s="29"/>
      <c r="R141" s="29"/>
      <c r="S141" s="29"/>
      <c r="T141" s="29"/>
      <c r="U141" s="29"/>
      <c r="V141" s="29"/>
      <c r="W141" s="29"/>
      <c r="X141" s="29"/>
      <c r="Y141" s="29"/>
      <c r="Z141" s="29"/>
      <c r="AA141" s="29"/>
      <c r="AB141" s="29"/>
      <c r="AC141" s="29"/>
      <c r="AD141" s="29"/>
      <c r="AE141" s="29"/>
      <c r="AF141" s="29"/>
      <c r="AG141" s="29"/>
      <c r="AH141" s="29"/>
      <c r="AI141" s="29"/>
      <c r="AJ141" s="29"/>
      <c r="AK141" s="29"/>
      <c r="AL141" s="29"/>
    </row>
  </sheetData>
  <customSheetViews>
    <customSheetView guid="{CD5EA392-D13D-45C7-91A8-BEACDB74E116}" scale="60" showPageBreaks="1" printArea="1" view="pageBreakPreview" topLeftCell="W25">
      <selection activeCell="BC55" sqref="BC55"/>
      <colBreaks count="1" manualBreakCount="1">
        <brk id="39" min="33" max="103" man="1"/>
      </colBreaks>
      <pageMargins left="0.7" right="0.7" top="0.75" bottom="0.75" header="0.3" footer="0.3"/>
      <pageSetup paperSize="8" scale="60" orientation="landscape" r:id="rId1"/>
    </customSheetView>
  </customSheetViews>
  <mergeCells count="6">
    <mergeCell ref="A108:E108"/>
    <mergeCell ref="A17:E17"/>
    <mergeCell ref="A35:E35"/>
    <mergeCell ref="A53:E53"/>
    <mergeCell ref="A71:E71"/>
    <mergeCell ref="A89:E89"/>
  </mergeCells>
  <pageMargins left="0.7" right="0.7" top="0.75" bottom="0.75" header="0.3" footer="0.3"/>
  <pageSetup paperSize="8" scale="60" orientation="landscape" r:id="rId2"/>
  <colBreaks count="1" manualBreakCount="1">
    <brk id="39" min="33" max="103"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59"/>
  <sheetViews>
    <sheetView zoomScale="70" zoomScaleNormal="70" workbookViewId="0">
      <selection activeCell="C67" sqref="C67"/>
    </sheetView>
  </sheetViews>
  <sheetFormatPr defaultRowHeight="15" x14ac:dyDescent="0.25"/>
  <cols>
    <col min="1" max="1" width="9.140625" style="84"/>
    <col min="2" max="13" width="14.7109375" style="84" customWidth="1"/>
    <col min="14" max="16384" width="9.140625" style="84"/>
  </cols>
  <sheetData>
    <row r="1" spans="2:13" ht="15.75" thickBot="1" x14ac:dyDescent="0.3">
      <c r="B1" s="84" t="s">
        <v>177</v>
      </c>
      <c r="I1" s="84" t="s">
        <v>182</v>
      </c>
    </row>
    <row r="2" spans="2:13" ht="51.75" customHeight="1" thickBot="1" x14ac:dyDescent="0.3">
      <c r="B2" s="178" t="s">
        <v>4</v>
      </c>
      <c r="C2" s="179" t="s">
        <v>178</v>
      </c>
      <c r="D2" s="179" t="s">
        <v>179</v>
      </c>
      <c r="E2" s="179" t="s">
        <v>0</v>
      </c>
      <c r="F2" s="179" t="s">
        <v>180</v>
      </c>
      <c r="I2" s="183" t="s">
        <v>140</v>
      </c>
      <c r="J2" s="184" t="s">
        <v>141</v>
      </c>
      <c r="K2" s="184" t="s">
        <v>181</v>
      </c>
      <c r="L2" s="184" t="s">
        <v>143</v>
      </c>
      <c r="M2" s="184" t="s">
        <v>144</v>
      </c>
    </row>
    <row r="3" spans="2:13" ht="15.75" thickBot="1" x14ac:dyDescent="0.3">
      <c r="B3" s="180" t="s">
        <v>9</v>
      </c>
      <c r="C3" s="182">
        <f>'Stage 2_SMFL'!B19</f>
        <v>175.61999999999998</v>
      </c>
      <c r="D3" s="182">
        <f>'Stage 2_SMFL'!C19</f>
        <v>902.91999999999985</v>
      </c>
      <c r="E3" s="182">
        <f>'Stage 2_SMFL'!D19</f>
        <v>289.39599999999996</v>
      </c>
      <c r="F3" s="182">
        <f>'Stage 2_SMFL'!E19</f>
        <v>18.035158719999995</v>
      </c>
      <c r="I3" s="185" t="s">
        <v>146</v>
      </c>
      <c r="J3" s="188">
        <f>'Other options'!C107</f>
        <v>34.264415125874677</v>
      </c>
      <c r="K3" s="188">
        <f>'Other options'!D107</f>
        <v>130.64175659840816</v>
      </c>
      <c r="L3" s="188">
        <f>'Other options'!E107</f>
        <v>96.377341472533487</v>
      </c>
      <c r="M3" s="186">
        <f>'Other options'!F107</f>
        <v>1</v>
      </c>
    </row>
    <row r="4" spans="2:13" ht="15.75" thickBot="1" x14ac:dyDescent="0.3">
      <c r="B4" s="181" t="s">
        <v>10</v>
      </c>
      <c r="C4" s="182">
        <f>'Stage 2_SMFL'!B20</f>
        <v>207.1</v>
      </c>
      <c r="D4" s="182">
        <f>'Stage 2_SMFL'!C20</f>
        <v>985.37</v>
      </c>
      <c r="E4" s="182">
        <f>'Stage 2_SMFL'!D20</f>
        <v>328.89949999999999</v>
      </c>
      <c r="F4" s="182">
        <f>'Stage 2_SMFL'!E20</f>
        <v>20.497016840000001</v>
      </c>
      <c r="I4" s="187" t="s">
        <v>147</v>
      </c>
      <c r="J4" s="188">
        <f>'Other options'!C108</f>
        <v>44.84697639788947</v>
      </c>
      <c r="K4" s="188">
        <f>'Other options'!D108</f>
        <v>129.05902795192333</v>
      </c>
      <c r="L4" s="188">
        <f>'Other options'!E108</f>
        <v>84.212051554033849</v>
      </c>
      <c r="M4" s="186">
        <f>'Other options'!F108</f>
        <v>4</v>
      </c>
    </row>
    <row r="5" spans="2:13" ht="15.75" thickBot="1" x14ac:dyDescent="0.3">
      <c r="B5" s="180" t="s">
        <v>11</v>
      </c>
      <c r="C5" s="182">
        <f>'Stage 2_SMFL'!B21</f>
        <v>237.82</v>
      </c>
      <c r="D5" s="182">
        <f>'Stage 2_SMFL'!C21</f>
        <v>1149.9299999999998</v>
      </c>
      <c r="E5" s="182">
        <f>'Stage 2_SMFL'!D21</f>
        <v>209.16025000000002</v>
      </c>
      <c r="F5" s="182">
        <f>'Stage 2_SMFL'!E21</f>
        <v>13.034866780000002</v>
      </c>
      <c r="I5" s="185" t="s">
        <v>148</v>
      </c>
      <c r="J5" s="188">
        <f>'Other options'!C109</f>
        <v>56.058720497361826</v>
      </c>
      <c r="K5" s="188">
        <f>'Other options'!D109</f>
        <v>140.94885497300814</v>
      </c>
      <c r="L5" s="188">
        <f>'Other options'!E109</f>
        <v>84.890134475646306</v>
      </c>
      <c r="M5" s="186">
        <f>'Other options'!F109</f>
        <v>3</v>
      </c>
    </row>
    <row r="6" spans="2:13" ht="15.75" thickBot="1" x14ac:dyDescent="0.3">
      <c r="B6" s="181" t="s">
        <v>12</v>
      </c>
      <c r="C6" s="182">
        <f>'Stage 2_SMFL'!B22</f>
        <v>128.22</v>
      </c>
      <c r="D6" s="182">
        <f>'Stage 2_SMFL'!C22</f>
        <v>609.91</v>
      </c>
      <c r="E6" s="182">
        <f>'Stage 2_SMFL'!D22</f>
        <v>137.952</v>
      </c>
      <c r="F6" s="182">
        <f>'Stage 2_SMFL'!E22</f>
        <v>8.5971686399999996</v>
      </c>
      <c r="I6" s="187" t="s">
        <v>149</v>
      </c>
      <c r="J6" s="188">
        <f>'Other options'!C110</f>
        <v>61.016793399511606</v>
      </c>
      <c r="K6" s="188">
        <f>'Other options'!D110</f>
        <v>143.41956453037571</v>
      </c>
      <c r="L6" s="188">
        <f>'Other options'!E110</f>
        <v>82.402771130864096</v>
      </c>
      <c r="M6" s="186">
        <f>'Other options'!F110</f>
        <v>5</v>
      </c>
    </row>
    <row r="7" spans="2:13" ht="15.75" thickBot="1" x14ac:dyDescent="0.3">
      <c r="B7" s="180" t="s">
        <v>13</v>
      </c>
      <c r="C7" s="182">
        <f>'Stage 2_SMFL'!B23</f>
        <v>137.21</v>
      </c>
      <c r="D7" s="182">
        <f>'Stage 2_SMFL'!C23</f>
        <v>712.39</v>
      </c>
      <c r="E7" s="182">
        <f>'Stage 2_SMFL'!D23</f>
        <v>174.95749999999998</v>
      </c>
      <c r="F7" s="182">
        <f>'Stage 2_SMFL'!E23</f>
        <v>10.9033514</v>
      </c>
      <c r="I7" s="185" t="s">
        <v>150</v>
      </c>
      <c r="J7" s="188">
        <f>'Other options'!C111</f>
        <v>50.160116470941716</v>
      </c>
      <c r="K7" s="188">
        <f>'Other options'!D111</f>
        <v>142.71539719970349</v>
      </c>
      <c r="L7" s="188">
        <f>'Other options'!E111</f>
        <v>92.555280728761772</v>
      </c>
      <c r="M7" s="186">
        <f>'Other options'!F111</f>
        <v>2</v>
      </c>
    </row>
    <row r="8" spans="2:13" ht="15.75" thickBot="1" x14ac:dyDescent="0.3">
      <c r="B8" s="181" t="s">
        <v>97</v>
      </c>
      <c r="C8" s="182">
        <f>'Stage 2_SMFL'!B24</f>
        <v>159.07</v>
      </c>
      <c r="D8" s="182">
        <f>'Stage 2_SMFL'!C24</f>
        <v>879.61</v>
      </c>
      <c r="E8" s="182">
        <f>'Stage 2_SMFL'!D24</f>
        <v>157.29124999999999</v>
      </c>
      <c r="F8" s="182">
        <f>'Stage 2_SMFL'!E24</f>
        <v>9.8023907000000001</v>
      </c>
    </row>
    <row r="9" spans="2:13" ht="15.75" thickBot="1" x14ac:dyDescent="0.3">
      <c r="B9" s="180" t="s">
        <v>14</v>
      </c>
      <c r="C9" s="182">
        <f>'Stage 2_SMFL'!B25</f>
        <v>165.92000000000002</v>
      </c>
      <c r="D9" s="182">
        <f>'Stage 2_SMFL'!C25</f>
        <v>967.25</v>
      </c>
      <c r="E9" s="182">
        <f>'Stage 2_SMFL'!D25</f>
        <v>187.65024999999997</v>
      </c>
      <c r="F9" s="182">
        <f>'Stage 2_SMFL'!E25</f>
        <v>11.694363579999997</v>
      </c>
    </row>
    <row r="10" spans="2:13" ht="15.75" thickBot="1" x14ac:dyDescent="0.3">
      <c r="B10" s="181" t="s">
        <v>15</v>
      </c>
      <c r="C10" s="182">
        <f>'Stage 2_SMFL'!B26</f>
        <v>185.57999999999998</v>
      </c>
      <c r="D10" s="182">
        <f>'Stage 2_SMFL'!C26</f>
        <v>1227.72</v>
      </c>
      <c r="E10" s="182">
        <f>'Stage 2_SMFL'!D26</f>
        <v>230.505</v>
      </c>
      <c r="F10" s="182">
        <f>'Stage 2_SMFL'!E26</f>
        <v>14.365071599999998</v>
      </c>
    </row>
    <row r="11" spans="2:13" ht="15.75" thickBot="1" x14ac:dyDescent="0.3">
      <c r="B11" s="180" t="s">
        <v>16</v>
      </c>
      <c r="C11" s="182">
        <f>'Stage 2_SMFL'!B27</f>
        <v>191.53</v>
      </c>
      <c r="D11" s="182">
        <f>'Stage 2_SMFL'!C27</f>
        <v>1410.23</v>
      </c>
      <c r="E11" s="182">
        <f>'Stage 2_SMFL'!D27</f>
        <v>257.58275000000003</v>
      </c>
      <c r="F11" s="182">
        <f>'Stage 2_SMFL'!E27</f>
        <v>16.052556980000002</v>
      </c>
    </row>
    <row r="12" spans="2:13" ht="15.75" thickBot="1" x14ac:dyDescent="0.3">
      <c r="B12" s="181" t="s">
        <v>24</v>
      </c>
      <c r="C12" s="182">
        <f>'Stage 2_SMFL'!B28</f>
        <v>208.05</v>
      </c>
      <c r="D12" s="182">
        <f>'Stage 2_SMFL'!C28</f>
        <v>1617.19</v>
      </c>
      <c r="E12" s="182">
        <f>'Stage 2_SMFL'!D28</f>
        <v>291.03874999999999</v>
      </c>
      <c r="F12" s="182">
        <f>'Stage 2_SMFL'!E28</f>
        <v>18.137534899999999</v>
      </c>
    </row>
    <row r="13" spans="2:13" ht="15.75" thickBot="1" x14ac:dyDescent="0.3">
      <c r="B13" s="180" t="s">
        <v>53</v>
      </c>
      <c r="C13" s="182">
        <f>'Stage 2_SMFL'!B29</f>
        <v>222.01</v>
      </c>
      <c r="D13" s="182">
        <f>'Stage 2_SMFL'!C29</f>
        <v>1625.8400000000001</v>
      </c>
      <c r="E13" s="182">
        <f>'Stage 2_SMFL'!D29</f>
        <v>311.01799999999997</v>
      </c>
      <c r="F13" s="182">
        <f>'Stage 2_SMFL'!E29</f>
        <v>19.382641759999998</v>
      </c>
    </row>
    <row r="14" spans="2:13" ht="15.75" thickBot="1" x14ac:dyDescent="0.3">
      <c r="B14" s="181" t="s">
        <v>54</v>
      </c>
      <c r="C14" s="182">
        <f>'Stage 2_SMFL'!B30</f>
        <v>236.78</v>
      </c>
      <c r="D14" s="182">
        <f>'Stage 2_SMFL'!C30</f>
        <v>1928.71</v>
      </c>
      <c r="E14" s="182">
        <f>'Stage 2_SMFL'!D30</f>
        <v>362.66825</v>
      </c>
      <c r="F14" s="182">
        <f>'Stage 2_SMFL'!E30</f>
        <v>22.60148534</v>
      </c>
    </row>
    <row r="15" spans="2:13" ht="15.75" thickBot="1" x14ac:dyDescent="0.3">
      <c r="B15" s="180" t="s">
        <v>55</v>
      </c>
      <c r="C15" s="182">
        <f>'Stage 2_SMFL'!B31</f>
        <v>251.62</v>
      </c>
      <c r="D15" s="182">
        <f>'Stage 2_SMFL'!C31</f>
        <v>2624.06</v>
      </c>
      <c r="E15" s="182">
        <f>'Stage 2_SMFL'!D31</f>
        <v>470.85524999999996</v>
      </c>
      <c r="F15" s="182">
        <f>'Stage 2_SMFL'!E31</f>
        <v>29.343699179999994</v>
      </c>
    </row>
    <row r="20" spans="2:11" ht="15.75" thickBot="1" x14ac:dyDescent="0.3">
      <c r="B20" s="84" t="s">
        <v>145</v>
      </c>
    </row>
    <row r="21" spans="2:11" ht="15.75" thickBot="1" x14ac:dyDescent="0.3">
      <c r="B21" s="189"/>
      <c r="C21" s="190" t="s">
        <v>85</v>
      </c>
      <c r="D21" s="213" t="s">
        <v>183</v>
      </c>
      <c r="E21" s="214"/>
      <c r="F21" s="214"/>
      <c r="G21" s="215"/>
      <c r="H21" s="213" t="s">
        <v>184</v>
      </c>
      <c r="I21" s="214"/>
      <c r="J21" s="214"/>
      <c r="K21" s="215"/>
    </row>
    <row r="22" spans="2:11" ht="38.25" customHeight="1" thickBot="1" x14ac:dyDescent="0.3">
      <c r="B22" s="191" t="s">
        <v>4</v>
      </c>
      <c r="C22" s="192" t="s">
        <v>86</v>
      </c>
      <c r="D22" s="192" t="s">
        <v>87</v>
      </c>
      <c r="E22" s="192" t="s">
        <v>88</v>
      </c>
      <c r="F22" s="192" t="s">
        <v>89</v>
      </c>
      <c r="G22" s="192" t="s">
        <v>90</v>
      </c>
      <c r="H22" s="192" t="s">
        <v>87</v>
      </c>
      <c r="I22" s="192" t="s">
        <v>88</v>
      </c>
      <c r="J22" s="192" t="s">
        <v>89</v>
      </c>
      <c r="K22" s="192" t="s">
        <v>90</v>
      </c>
    </row>
    <row r="23" spans="2:11" ht="15.75" thickBot="1" x14ac:dyDescent="0.3">
      <c r="B23" s="193" t="s">
        <v>9</v>
      </c>
      <c r="C23" s="199">
        <f>'Option 3d'!P4</f>
        <v>18.035158719999995</v>
      </c>
      <c r="D23" s="199">
        <f>'Option 3d'!Q4</f>
        <v>18.035158719999995</v>
      </c>
      <c r="E23" s="199">
        <f>'Option 3d'!R4</f>
        <v>0</v>
      </c>
      <c r="F23" s="198">
        <f>'Option 3d'!S4</f>
        <v>0</v>
      </c>
      <c r="G23" s="199">
        <f>'Option 3d'!T4</f>
        <v>0</v>
      </c>
      <c r="H23" s="199">
        <f>'Option 3d'!U4</f>
        <v>18.035158719999995</v>
      </c>
      <c r="I23" s="199">
        <f>'Option 3d'!V4</f>
        <v>0</v>
      </c>
      <c r="J23" s="198">
        <f>'Option 3d'!W4</f>
        <v>0</v>
      </c>
      <c r="K23" s="199">
        <f>'Option 3d'!X4</f>
        <v>0</v>
      </c>
    </row>
    <row r="24" spans="2:11" ht="15.75" thickBot="1" x14ac:dyDescent="0.3">
      <c r="B24" s="195" t="s">
        <v>10</v>
      </c>
      <c r="C24" s="199">
        <f>'Option 3d'!P5</f>
        <v>20.497016840000001</v>
      </c>
      <c r="D24" s="199">
        <f>'Option 3d'!Q5</f>
        <v>20.497016840000001</v>
      </c>
      <c r="E24" s="199">
        <f>'Option 3d'!R5</f>
        <v>0</v>
      </c>
      <c r="F24" s="198">
        <f>'Option 3d'!S5</f>
        <v>0</v>
      </c>
      <c r="G24" s="199">
        <f>'Option 3d'!T5</f>
        <v>0</v>
      </c>
      <c r="H24" s="199">
        <f>'Option 3d'!U5</f>
        <v>20.497016840000001</v>
      </c>
      <c r="I24" s="199">
        <f>'Option 3d'!V5</f>
        <v>0</v>
      </c>
      <c r="J24" s="198">
        <f>'Option 3d'!W5</f>
        <v>0</v>
      </c>
      <c r="K24" s="199">
        <f>'Option 3d'!X5</f>
        <v>0</v>
      </c>
    </row>
    <row r="25" spans="2:11" ht="15.75" thickBot="1" x14ac:dyDescent="0.3">
      <c r="B25" s="193" t="s">
        <v>11</v>
      </c>
      <c r="C25" s="199">
        <f>'Option 3d'!P6</f>
        <v>13.034866780000002</v>
      </c>
      <c r="D25" s="199">
        <f>'Option 3d'!Q6</f>
        <v>8.8795249799999976</v>
      </c>
      <c r="E25" s="199">
        <f>'Option 3d'!R6</f>
        <v>4.155341800000004</v>
      </c>
      <c r="F25" s="198">
        <f>'Option 3d'!S6</f>
        <v>2.2889999999999997</v>
      </c>
      <c r="G25" s="199">
        <f>'Option 3d'!T6</f>
        <v>1.8663418000000043</v>
      </c>
      <c r="H25" s="199">
        <f>'Option 3d'!U6</f>
        <v>13.034866780000002</v>
      </c>
      <c r="I25" s="199">
        <f>'Option 3d'!V6</f>
        <v>0</v>
      </c>
      <c r="J25" s="198">
        <f>'Option 3d'!W6</f>
        <v>0</v>
      </c>
      <c r="K25" s="199">
        <f>'Option 3d'!X6</f>
        <v>0</v>
      </c>
    </row>
    <row r="26" spans="2:11" ht="15.75" thickBot="1" x14ac:dyDescent="0.3">
      <c r="B26" s="195" t="s">
        <v>12</v>
      </c>
      <c r="C26" s="199">
        <f>'Option 3d'!P7</f>
        <v>8.5971686399999996</v>
      </c>
      <c r="D26" s="199">
        <f>'Option 3d'!Q7</f>
        <v>3.1246469000000001</v>
      </c>
      <c r="E26" s="199">
        <f>'Option 3d'!R7</f>
        <v>5.4725217399999995</v>
      </c>
      <c r="F26" s="198">
        <f>'Option 3d'!S7</f>
        <v>2.2889999999999997</v>
      </c>
      <c r="G26" s="199">
        <f>'Option 3d'!T7</f>
        <v>3.1835217399999998</v>
      </c>
      <c r="H26" s="199">
        <f>'Option 3d'!U7</f>
        <v>8.5971686399999996</v>
      </c>
      <c r="I26" s="199">
        <f>'Option 3d'!V7</f>
        <v>0</v>
      </c>
      <c r="J26" s="198">
        <f>'Option 3d'!W7</f>
        <v>0</v>
      </c>
      <c r="K26" s="199">
        <f>'Option 3d'!X7</f>
        <v>0</v>
      </c>
    </row>
    <row r="27" spans="2:11" ht="15.75" thickBot="1" x14ac:dyDescent="0.3">
      <c r="B27" s="193" t="s">
        <v>13</v>
      </c>
      <c r="C27" s="199">
        <f>'Option 3d'!P8</f>
        <v>10.9033514</v>
      </c>
      <c r="D27" s="199">
        <f>'Option 3d'!Q8</f>
        <v>2.1543244999999995</v>
      </c>
      <c r="E27" s="199">
        <f>'Option 3d'!R8</f>
        <v>8.7490269000000005</v>
      </c>
      <c r="F27" s="206">
        <f>'Option 3d'!S8</f>
        <v>3.8149999999999999</v>
      </c>
      <c r="G27" s="199">
        <f>'Option 3d'!T8</f>
        <v>4.934026900000001</v>
      </c>
      <c r="H27" s="199">
        <f>'Option 3d'!U8</f>
        <v>0.29572398</v>
      </c>
      <c r="I27" s="199">
        <f>'Option 3d'!V8</f>
        <v>10.60762742</v>
      </c>
      <c r="J27" s="198">
        <f>'Option 3d'!W8</f>
        <v>5.13</v>
      </c>
      <c r="K27" s="199">
        <f>'Option 3d'!X8</f>
        <v>5.4776274200000001</v>
      </c>
    </row>
    <row r="28" spans="2:11" ht="15.75" thickBot="1" x14ac:dyDescent="0.3">
      <c r="B28" s="195" t="s">
        <v>97</v>
      </c>
      <c r="C28" s="199">
        <f>'Option 3d'!P9</f>
        <v>9.8023907000000001</v>
      </c>
      <c r="D28" s="199">
        <f>'Option 3d'!Q9</f>
        <v>2.7710587999999996</v>
      </c>
      <c r="E28" s="199">
        <f>'Option 3d'!R9</f>
        <v>7.0313319000000005</v>
      </c>
      <c r="F28" s="198">
        <f>'Option 3d'!S9</f>
        <v>3.8149999999999999</v>
      </c>
      <c r="G28" s="199">
        <f>'Option 3d'!T9</f>
        <v>3.2163319000000006</v>
      </c>
      <c r="H28" s="199">
        <f>'Option 3d'!U9</f>
        <v>0.51708461999999999</v>
      </c>
      <c r="I28" s="199">
        <f>'Option 3d'!V9</f>
        <v>9.2853060799999998</v>
      </c>
      <c r="J28" s="198">
        <f>'Option 3d'!W9</f>
        <v>5.13</v>
      </c>
      <c r="K28" s="199">
        <f>'Option 3d'!X9</f>
        <v>4.1553060799999999</v>
      </c>
    </row>
    <row r="29" spans="2:11" ht="15.75" thickBot="1" x14ac:dyDescent="0.3">
      <c r="B29" s="193" t="s">
        <v>14</v>
      </c>
      <c r="C29" s="199">
        <f>'Option 3d'!P10</f>
        <v>11.694363579999997</v>
      </c>
      <c r="D29" s="199">
        <f>'Option 3d'!Q10</f>
        <v>3.7149575199999996</v>
      </c>
      <c r="E29" s="199">
        <f>'Option 3d'!R10</f>
        <v>7.9794060599999979</v>
      </c>
      <c r="F29" s="198">
        <f>'Option 3d'!S10</f>
        <v>3.8149999999999999</v>
      </c>
      <c r="G29" s="199">
        <f>'Option 3d'!T10</f>
        <v>4.1644060599999975</v>
      </c>
      <c r="H29" s="199">
        <f>'Option 3d'!U10</f>
        <v>0.80584433999999994</v>
      </c>
      <c r="I29" s="199">
        <f>'Option 3d'!V10</f>
        <v>10.888519239999997</v>
      </c>
      <c r="J29" s="198">
        <f>'Option 3d'!W10</f>
        <v>5.13</v>
      </c>
      <c r="K29" s="199">
        <f>'Option 3d'!X10</f>
        <v>5.7585192399999974</v>
      </c>
    </row>
    <row r="30" spans="2:11" ht="15.75" thickBot="1" x14ac:dyDescent="0.3">
      <c r="B30" s="195" t="s">
        <v>15</v>
      </c>
      <c r="C30" s="199">
        <f>'Option 3d'!P11</f>
        <v>14.365071599999998</v>
      </c>
      <c r="D30" s="199">
        <f>'Option 3d'!Q11</f>
        <v>2.0428028599999997</v>
      </c>
      <c r="E30" s="199">
        <f>'Option 3d'!R11</f>
        <v>12.322268739999998</v>
      </c>
      <c r="F30" s="206">
        <f>'Option 3d'!S11</f>
        <v>6.1040000000000001</v>
      </c>
      <c r="G30" s="199">
        <f>'Option 3d'!T11</f>
        <v>6.2182687399999983</v>
      </c>
      <c r="H30" s="199">
        <f>'Option 3d'!U11</f>
        <v>1.0902572399999999</v>
      </c>
      <c r="I30" s="199">
        <f>'Option 3d'!V11</f>
        <v>13.274814359999999</v>
      </c>
      <c r="J30" s="198">
        <f>'Option 3d'!W11</f>
        <v>5.13</v>
      </c>
      <c r="K30" s="199">
        <f>'Option 3d'!X11</f>
        <v>8.144814359999998</v>
      </c>
    </row>
    <row r="31" spans="2:11" ht="15.75" thickBot="1" x14ac:dyDescent="0.3">
      <c r="B31" s="193" t="s">
        <v>16</v>
      </c>
      <c r="C31" s="199">
        <f>'Option 3d'!P12</f>
        <v>16.052556980000002</v>
      </c>
      <c r="D31" s="199">
        <f>'Option 3d'!Q12</f>
        <v>2.5637513199999993</v>
      </c>
      <c r="E31" s="199">
        <f>'Option 3d'!R12</f>
        <v>13.488805660000002</v>
      </c>
      <c r="F31" s="198">
        <f>'Option 3d'!S12</f>
        <v>6.1040000000000001</v>
      </c>
      <c r="G31" s="199">
        <f>'Option 3d'!T12</f>
        <v>7.3848056600000023</v>
      </c>
      <c r="H31" s="199">
        <f>'Option 3d'!U12</f>
        <v>1.58327076</v>
      </c>
      <c r="I31" s="199">
        <f>'Option 3d'!V12</f>
        <v>14.469286220000003</v>
      </c>
      <c r="J31" s="198">
        <f>'Option 3d'!W12</f>
        <v>5.13</v>
      </c>
      <c r="K31" s="199">
        <f>'Option 3d'!X12</f>
        <v>9.3392862200000017</v>
      </c>
    </row>
    <row r="32" spans="2:11" ht="15.75" thickBot="1" x14ac:dyDescent="0.3">
      <c r="B32" s="195" t="s">
        <v>24</v>
      </c>
      <c r="C32" s="199">
        <f>'Option 3d'!P13</f>
        <v>18.137534899999999</v>
      </c>
      <c r="D32" s="199">
        <f>'Option 3d'!Q13</f>
        <v>2.9248801400000008</v>
      </c>
      <c r="E32" s="199">
        <f>'Option 3d'!R13</f>
        <v>15.212654759999998</v>
      </c>
      <c r="F32" s="198">
        <f>'Option 3d'!S13</f>
        <v>6.1040000000000001</v>
      </c>
      <c r="G32" s="199">
        <f>'Option 3d'!T13</f>
        <v>9.1086547599999967</v>
      </c>
      <c r="H32" s="199">
        <f>'Option 3d'!U13</f>
        <v>2.2591623199999997</v>
      </c>
      <c r="I32" s="199">
        <f>'Option 3d'!V13</f>
        <v>15.878372579999999</v>
      </c>
      <c r="J32" s="198">
        <f>'Option 3d'!W13</f>
        <v>5.13</v>
      </c>
      <c r="K32" s="199">
        <f>'Option 3d'!X13</f>
        <v>10.748372579999998</v>
      </c>
    </row>
    <row r="33" spans="2:11" ht="15.75" thickBot="1" x14ac:dyDescent="0.3">
      <c r="B33" s="193" t="s">
        <v>53</v>
      </c>
      <c r="C33" s="199">
        <f>'Option 3d'!P14</f>
        <v>19.382641759999998</v>
      </c>
      <c r="D33" s="199">
        <f>'Option 3d'!Q14</f>
        <v>2.0971147399999999</v>
      </c>
      <c r="E33" s="199">
        <f>'Option 3d'!R14</f>
        <v>17.28552702</v>
      </c>
      <c r="F33" s="206">
        <f>'Option 3d'!S14</f>
        <v>7.63</v>
      </c>
      <c r="G33" s="199">
        <f>'Option 3d'!T14</f>
        <v>9.655527020000001</v>
      </c>
      <c r="H33" s="199">
        <f>'Option 3d'!U14</f>
        <v>3.1459135999999996</v>
      </c>
      <c r="I33" s="199">
        <f>'Option 3d'!V14</f>
        <v>16.236728159999998</v>
      </c>
      <c r="J33" s="198">
        <f>'Option 3d'!W14</f>
        <v>5.13</v>
      </c>
      <c r="K33" s="199">
        <f>'Option 3d'!X14</f>
        <v>11.106728159999999</v>
      </c>
    </row>
    <row r="34" spans="2:11" ht="15.75" thickBot="1" x14ac:dyDescent="0.3">
      <c r="B34" s="195" t="s">
        <v>54</v>
      </c>
      <c r="C34" s="199">
        <f>'Option 3d'!P15</f>
        <v>22.60148534</v>
      </c>
      <c r="D34" s="199">
        <f>'Option 3d'!Q15</f>
        <v>2.9110762600000002</v>
      </c>
      <c r="E34" s="199">
        <f>'Option 3d'!R15</f>
        <v>19.690409079999998</v>
      </c>
      <c r="F34" s="198">
        <f>'Option 3d'!S15</f>
        <v>7.63</v>
      </c>
      <c r="G34" s="199">
        <f>'Option 3d'!T15</f>
        <v>12.060409079999999</v>
      </c>
      <c r="H34" s="199">
        <f>'Option 3d'!U15</f>
        <v>4.0391305799999992</v>
      </c>
      <c r="I34" s="199">
        <f>'Option 3d'!V15</f>
        <v>18.562354760000002</v>
      </c>
      <c r="J34" s="198">
        <f>'Option 3d'!W15</f>
        <v>5.13</v>
      </c>
      <c r="K34" s="199">
        <f>'Option 3d'!X15</f>
        <v>13.432354760000003</v>
      </c>
    </row>
    <row r="35" spans="2:11" ht="15.75" thickBot="1" x14ac:dyDescent="0.3">
      <c r="B35" s="193" t="s">
        <v>55</v>
      </c>
      <c r="C35" s="199">
        <f>'Option 3d'!P16</f>
        <v>29.343699179999994</v>
      </c>
      <c r="D35" s="199">
        <f>'Option 3d'!Q16</f>
        <v>2.3105451600000002</v>
      </c>
      <c r="E35" s="199">
        <f>'Option 3d'!R16</f>
        <v>27.033154019999994</v>
      </c>
      <c r="F35" s="206">
        <f>'Option 3d'!S16</f>
        <v>9.1560000000000006</v>
      </c>
      <c r="G35" s="199">
        <f>'Option 3d'!T16</f>
        <v>17.877154019999992</v>
      </c>
      <c r="H35" s="199">
        <f>'Option 3d'!U16</f>
        <v>5.0686569800000001</v>
      </c>
      <c r="I35" s="199">
        <f>'Option 3d'!V16</f>
        <v>24.275042199999994</v>
      </c>
      <c r="J35" s="198">
        <f>'Option 3d'!W16</f>
        <v>5.13</v>
      </c>
      <c r="K35" s="199">
        <f>'Option 3d'!X16</f>
        <v>19.145042199999995</v>
      </c>
    </row>
    <row r="36" spans="2:11" ht="15.75" thickBot="1" x14ac:dyDescent="0.3">
      <c r="B36" s="195" t="s">
        <v>56</v>
      </c>
      <c r="C36" s="199">
        <f>'Option 3d'!P17</f>
        <v>34.305119020000006</v>
      </c>
      <c r="D36" s="199">
        <f>'Option 3d'!Q17</f>
        <v>3.0372275200000001</v>
      </c>
      <c r="E36" s="199">
        <f>'Option 3d'!R17</f>
        <v>31.267891500000005</v>
      </c>
      <c r="F36" s="198">
        <f>'Option 3d'!S17</f>
        <v>9.1560000000000006</v>
      </c>
      <c r="G36" s="199">
        <f>'Option 3d'!T17</f>
        <v>22.111891500000006</v>
      </c>
      <c r="H36" s="199">
        <f>'Option 3d'!U17</f>
        <v>6.5753987799999996</v>
      </c>
      <c r="I36" s="199">
        <f>'Option 3d'!V17</f>
        <v>27.729720240000006</v>
      </c>
      <c r="J36" s="198">
        <f>'Option 3d'!W17</f>
        <v>5.13</v>
      </c>
      <c r="K36" s="199">
        <f>'Option 3d'!X17</f>
        <v>22.599720240000007</v>
      </c>
    </row>
    <row r="37" spans="2:11" ht="15.75" thickBot="1" x14ac:dyDescent="0.3">
      <c r="B37" s="196" t="s">
        <v>74</v>
      </c>
      <c r="C37" s="197"/>
      <c r="D37" s="197"/>
      <c r="E37" s="200">
        <f>'Option 3d'!R18</f>
        <v>320.09638288938316</v>
      </c>
      <c r="F37" s="200">
        <f>'Option 3d'!S18</f>
        <v>93.732015212320675</v>
      </c>
      <c r="G37" s="200">
        <f>'Option 3d'!T18</f>
        <v>226.36436767706255</v>
      </c>
      <c r="H37" s="200">
        <f>'Option 3d'!U18</f>
        <v>0</v>
      </c>
      <c r="I37" s="200">
        <f>'Option 3d'!V18</f>
        <v>287.54627098559445</v>
      </c>
      <c r="J37" s="200">
        <f>'Option 3d'!W18</f>
        <v>53.196078337215098</v>
      </c>
      <c r="K37" s="200">
        <f>'Option 3d'!X18</f>
        <v>234.35019264837933</v>
      </c>
    </row>
    <row r="38" spans="2:11" ht="15.75" thickBot="1" x14ac:dyDescent="0.3">
      <c r="B38" s="196" t="s">
        <v>75</v>
      </c>
      <c r="C38" s="197"/>
      <c r="D38" s="197"/>
      <c r="E38" s="200">
        <f>'Option 3d'!R19</f>
        <v>142.71539719970349</v>
      </c>
      <c r="F38" s="200">
        <f>'Option 3d'!S19</f>
        <v>50.160116470941716</v>
      </c>
      <c r="G38" s="200">
        <f>'Option 3d'!T19</f>
        <v>92.555280728761744</v>
      </c>
      <c r="H38" s="200">
        <f>'Option 3d'!U19</f>
        <v>0</v>
      </c>
      <c r="I38" s="200">
        <f>'Option 3d'!V19</f>
        <v>130.64175659840816</v>
      </c>
      <c r="J38" s="200">
        <f>'Option 3d'!W19</f>
        <v>34.264415125874677</v>
      </c>
      <c r="K38" s="200">
        <f>'Option 3d'!X19</f>
        <v>96.377341472533487</v>
      </c>
    </row>
    <row r="40" spans="2:11" x14ac:dyDescent="0.25">
      <c r="B40"/>
      <c r="C40"/>
      <c r="D40"/>
      <c r="E40"/>
      <c r="F40"/>
      <c r="G40"/>
      <c r="H40"/>
      <c r="I40"/>
      <c r="J40"/>
    </row>
    <row r="41" spans="2:11" ht="15.75" thickBot="1" x14ac:dyDescent="0.3">
      <c r="B41" t="s">
        <v>189</v>
      </c>
      <c r="C41"/>
      <c r="D41"/>
      <c r="E41"/>
      <c r="F41"/>
      <c r="G41"/>
      <c r="H41"/>
      <c r="I41"/>
      <c r="J41"/>
    </row>
    <row r="42" spans="2:11" ht="15.75" thickBot="1" x14ac:dyDescent="0.3">
      <c r="B42" s="216" t="s">
        <v>98</v>
      </c>
      <c r="C42" s="213" t="s">
        <v>2</v>
      </c>
      <c r="D42" s="215"/>
      <c r="E42" s="218" t="s">
        <v>132</v>
      </c>
      <c r="F42" s="219"/>
      <c r="G42" s="219"/>
      <c r="H42" s="220"/>
      <c r="I42" s="213" t="s">
        <v>99</v>
      </c>
      <c r="J42" s="215"/>
    </row>
    <row r="43" spans="2:11" ht="15.75" thickBot="1" x14ac:dyDescent="0.3">
      <c r="B43" s="217"/>
      <c r="C43" s="201">
        <v>0.06</v>
      </c>
      <c r="D43" s="201">
        <v>0.12</v>
      </c>
      <c r="E43" s="201">
        <v>0.3</v>
      </c>
      <c r="F43" s="201">
        <v>-0.3</v>
      </c>
      <c r="G43" s="202" t="s">
        <v>185</v>
      </c>
      <c r="H43" s="202" t="s">
        <v>186</v>
      </c>
      <c r="I43" s="201">
        <v>0.2</v>
      </c>
      <c r="J43" s="201">
        <v>-0.2</v>
      </c>
    </row>
    <row r="44" spans="2:11" ht="15.75" thickBot="1" x14ac:dyDescent="0.3">
      <c r="B44" s="203" t="s">
        <v>152</v>
      </c>
      <c r="C44" s="204">
        <f>Assumptions!B25</f>
        <v>196.6</v>
      </c>
      <c r="D44" s="204">
        <f>Assumptions!C25</f>
        <v>70.8</v>
      </c>
      <c r="E44" s="204">
        <f>Assumptions!D25</f>
        <v>87.1</v>
      </c>
      <c r="F44" s="209">
        <f>Assumptions!E25</f>
        <v>105.7</v>
      </c>
      <c r="G44" s="209">
        <f>Assumptions!F25</f>
        <v>94.8</v>
      </c>
      <c r="H44" s="209">
        <f>Assumptions!G25</f>
        <v>91.7</v>
      </c>
      <c r="I44" s="204">
        <f>Assumptions!H25</f>
        <v>122.5</v>
      </c>
      <c r="J44" s="204">
        <f>Assumptions!I25</f>
        <v>70.2</v>
      </c>
    </row>
    <row r="45" spans="2:11" ht="15.75" thickBot="1" x14ac:dyDescent="0.3">
      <c r="B45" s="205" t="s">
        <v>151</v>
      </c>
      <c r="C45" s="208">
        <f>Assumptions!B26</f>
        <v>172.12008110703542</v>
      </c>
      <c r="D45" s="208">
        <f>Assumptions!C26</f>
        <v>61.775803391391285</v>
      </c>
      <c r="E45" s="208">
        <f>Assumptions!D26</f>
        <v>70.757958634666991</v>
      </c>
      <c r="F45" s="208">
        <f>Assumptions!E26</f>
        <v>97.666144473400678</v>
      </c>
      <c r="G45" s="208">
        <f>Assumptions!F26</f>
        <v>86.454400373928323</v>
      </c>
      <c r="H45" s="208">
        <f>Assumptions!G26</f>
        <v>84.212051554033849</v>
      </c>
      <c r="I45" s="208">
        <f>Assumptions!H26</f>
        <v>110.02385714441846</v>
      </c>
      <c r="J45" s="208">
        <f>Assumptions!I26</f>
        <v>58.400245963649176</v>
      </c>
    </row>
    <row r="46" spans="2:11" ht="15.75" thickBot="1" x14ac:dyDescent="0.3">
      <c r="B46" s="203" t="s">
        <v>153</v>
      </c>
      <c r="C46" s="208">
        <f>Assumptions!B27</f>
        <v>176.57896778540905</v>
      </c>
      <c r="D46" s="208">
        <f>Assumptions!C27</f>
        <v>61.640968999256266</v>
      </c>
      <c r="E46" s="208">
        <f>Assumptions!D27</f>
        <v>68.072518326437759</v>
      </c>
      <c r="F46" s="208">
        <f>Assumptions!E27</f>
        <v>101.70775062485487</v>
      </c>
      <c r="G46" s="208">
        <f>Assumptions!F27</f>
        <v>87.693070500514395</v>
      </c>
      <c r="H46" s="208">
        <f>Assumptions!G27</f>
        <v>84.890134475646306</v>
      </c>
      <c r="I46" s="208">
        <f>Assumptions!H27</f>
        <v>113.07990547024789</v>
      </c>
      <c r="J46" s="208">
        <f>Assumptions!I27</f>
        <v>56.700363481044668</v>
      </c>
    </row>
    <row r="47" spans="2:11" ht="15.75" thickBot="1" x14ac:dyDescent="0.3">
      <c r="B47" s="205" t="s">
        <v>187</v>
      </c>
      <c r="C47" s="208">
        <f>Assumptions!B28</f>
        <v>175.26755989867362</v>
      </c>
      <c r="D47" s="208">
        <f>Assumptions!C28</f>
        <v>59.069698538584049</v>
      </c>
      <c r="E47" s="208">
        <f>Assumptions!D28</f>
        <v>64.097733111010626</v>
      </c>
      <c r="F47" s="208">
        <f>Assumptions!E28</f>
        <v>100.70780915071759</v>
      </c>
      <c r="G47" s="208">
        <f>Assumptions!F28</f>
        <v>85.45361080083967</v>
      </c>
      <c r="H47" s="208">
        <f>Assumptions!G28</f>
        <v>82.402771130864096</v>
      </c>
      <c r="I47" s="208">
        <f>Assumptions!H28</f>
        <v>111.0866840369392</v>
      </c>
      <c r="J47" s="208">
        <f>Assumptions!I28</f>
        <v>53.718858224788931</v>
      </c>
    </row>
    <row r="48" spans="2:11" ht="15.75" thickBot="1" x14ac:dyDescent="0.3">
      <c r="B48" s="203" t="s">
        <v>188</v>
      </c>
      <c r="C48" s="208">
        <f>Assumptions!B29</f>
        <v>186.52676717918746</v>
      </c>
      <c r="D48" s="208">
        <f>Assumptions!C29</f>
        <v>68.390424725115949</v>
      </c>
      <c r="E48" s="208">
        <f>Assumptions!D29</f>
        <v>77.507245787479235</v>
      </c>
      <c r="F48" s="207">
        <f>Assumptions!E29</f>
        <v>107.60331567004428</v>
      </c>
      <c r="G48" s="207">
        <f>Assumptions!F29</f>
        <v>95.063286552308867</v>
      </c>
      <c r="H48" s="207">
        <f>Assumptions!G29</f>
        <v>92.555280728761744</v>
      </c>
      <c r="I48" s="208">
        <f>Assumptions!H29</f>
        <v>121.1</v>
      </c>
      <c r="J48" s="208">
        <f>Assumptions!I29</f>
        <v>64</v>
      </c>
    </row>
    <row r="49" spans="2:11" x14ac:dyDescent="0.25">
      <c r="B49"/>
      <c r="C49"/>
      <c r="D49"/>
      <c r="E49"/>
      <c r="F49"/>
      <c r="G49"/>
      <c r="H49"/>
      <c r="I49"/>
      <c r="J49"/>
    </row>
    <row r="50" spans="2:11" x14ac:dyDescent="0.25">
      <c r="B50"/>
      <c r="C50"/>
      <c r="D50"/>
      <c r="E50"/>
      <c r="F50"/>
      <c r="G50"/>
      <c r="H50"/>
      <c r="I50"/>
      <c r="J50"/>
    </row>
    <row r="52" spans="2:11" ht="15.75" thickBot="1" x14ac:dyDescent="0.3">
      <c r="B52" s="84" t="s">
        <v>194</v>
      </c>
    </row>
    <row r="53" spans="2:11" ht="15.75" thickBot="1" x14ac:dyDescent="0.3">
      <c r="B53" s="216" t="s">
        <v>101</v>
      </c>
      <c r="C53" s="213" t="s">
        <v>190</v>
      </c>
      <c r="D53" s="214"/>
      <c r="E53" s="214"/>
      <c r="F53" s="214"/>
      <c r="G53" s="215"/>
      <c r="H53" s="213" t="s">
        <v>191</v>
      </c>
      <c r="I53" s="214"/>
      <c r="J53" s="214"/>
      <c r="K53" s="215"/>
    </row>
    <row r="54" spans="2:11" ht="28.5" customHeight="1" thickBot="1" x14ac:dyDescent="0.3">
      <c r="B54" s="217"/>
      <c r="C54" s="197" t="s">
        <v>146</v>
      </c>
      <c r="D54" s="197" t="s">
        <v>147</v>
      </c>
      <c r="E54" s="197" t="s">
        <v>148</v>
      </c>
      <c r="F54" s="197" t="s">
        <v>149</v>
      </c>
      <c r="G54" s="197" t="s">
        <v>150</v>
      </c>
      <c r="H54" s="197" t="s">
        <v>104</v>
      </c>
      <c r="I54" s="197" t="s">
        <v>105</v>
      </c>
      <c r="J54" s="197" t="s">
        <v>160</v>
      </c>
      <c r="K54" s="197" t="s">
        <v>161</v>
      </c>
    </row>
    <row r="55" spans="2:11" ht="56.25" customHeight="1" thickBot="1" x14ac:dyDescent="0.3">
      <c r="B55" s="210" t="s">
        <v>192</v>
      </c>
      <c r="C55" s="204">
        <f>Assumptions!B41</f>
        <v>96.4</v>
      </c>
      <c r="D55" s="199">
        <f>Assumptions!C41</f>
        <v>84.212051554033849</v>
      </c>
      <c r="E55" s="199">
        <f>Assumptions!D41</f>
        <v>84.890134475646306</v>
      </c>
      <c r="F55" s="199">
        <f>Assumptions!E41</f>
        <v>82.402771130864096</v>
      </c>
      <c r="G55" s="194">
        <f>Assumptions!F41</f>
        <v>92.6</v>
      </c>
      <c r="H55" s="211">
        <f>Assumptions!G41</f>
        <v>0.25</v>
      </c>
      <c r="I55" s="211">
        <f>Assumptions!H41</f>
        <v>0.25</v>
      </c>
      <c r="J55" s="211">
        <f>Assumptions!I41</f>
        <v>0.25</v>
      </c>
      <c r="K55" s="211">
        <f>Assumptions!J41</f>
        <v>0.25</v>
      </c>
    </row>
    <row r="56" spans="2:11" ht="56.25" customHeight="1" thickBot="1" x14ac:dyDescent="0.3">
      <c r="B56" s="212" t="s">
        <v>193</v>
      </c>
      <c r="C56" s="204">
        <f>Assumptions!B42</f>
        <v>71.599999999999994</v>
      </c>
      <c r="D56" s="199">
        <f>Assumptions!C42</f>
        <v>60.370381807205909</v>
      </c>
      <c r="E56" s="199">
        <f>Assumptions!D42</f>
        <v>58.670499324601394</v>
      </c>
      <c r="F56" s="199">
        <f>Assumptions!E42</f>
        <v>55.125641018690608</v>
      </c>
      <c r="G56" s="194">
        <f>Assumptions!F42</f>
        <v>66.099999999999994</v>
      </c>
      <c r="H56" s="211">
        <f>Assumptions!G42</f>
        <v>0.3</v>
      </c>
      <c r="I56" s="211">
        <f>Assumptions!H42</f>
        <v>0.2</v>
      </c>
      <c r="J56" s="211">
        <f>Assumptions!I42</f>
        <v>0.3</v>
      </c>
      <c r="K56" s="211">
        <f>Assumptions!J42</f>
        <v>0.2</v>
      </c>
    </row>
    <row r="57" spans="2:11" ht="56.25" customHeight="1" thickBot="1" x14ac:dyDescent="0.3">
      <c r="B57" s="210" t="s">
        <v>128</v>
      </c>
      <c r="C57" s="204">
        <f>Assumptions!B43</f>
        <v>121.2</v>
      </c>
      <c r="D57" s="199">
        <f>Assumptions!C43</f>
        <v>108.05372130086177</v>
      </c>
      <c r="E57" s="199">
        <f>Assumptions!D43</f>
        <v>111.10976962669119</v>
      </c>
      <c r="F57" s="199">
        <f>Assumptions!E43</f>
        <v>109.67990124303758</v>
      </c>
      <c r="G57" s="194">
        <f>Assumptions!F43</f>
        <v>119</v>
      </c>
      <c r="H57" s="211">
        <f>Assumptions!G43</f>
        <v>0.2</v>
      </c>
      <c r="I57" s="211">
        <f>Assumptions!H43</f>
        <v>0.3</v>
      </c>
      <c r="J57" s="211">
        <f>Assumptions!I43</f>
        <v>0.2</v>
      </c>
      <c r="K57" s="211">
        <f>Assumptions!J43</f>
        <v>0.3</v>
      </c>
    </row>
    <row r="58" spans="2:11" ht="56.25" customHeight="1" thickBot="1" x14ac:dyDescent="0.3">
      <c r="B58" s="212" t="s">
        <v>130</v>
      </c>
      <c r="C58" s="204">
        <f>Assumptions!B44</f>
        <v>109.3</v>
      </c>
      <c r="D58" s="199">
        <f>Assumptions!C44</f>
        <v>96.91017816893455</v>
      </c>
      <c r="E58" s="199">
        <f>Assumptions!D44</f>
        <v>99.042117823716737</v>
      </c>
      <c r="F58" s="199">
        <f>Assumptions!E44</f>
        <v>96.919836315857282</v>
      </c>
      <c r="G58" s="194">
        <f>Assumptions!F44</f>
        <v>106.9</v>
      </c>
      <c r="H58" s="211">
        <f>Assumptions!G44</f>
        <v>0.3</v>
      </c>
      <c r="I58" s="211">
        <f>Assumptions!H44</f>
        <v>0.3</v>
      </c>
      <c r="J58" s="211">
        <f>Assumptions!I44</f>
        <v>0.2</v>
      </c>
      <c r="K58" s="211">
        <f>Assumptions!J44</f>
        <v>0.2</v>
      </c>
    </row>
    <row r="59" spans="2:11" ht="56.25" customHeight="1" thickBot="1" x14ac:dyDescent="0.3">
      <c r="B59" s="210" t="s">
        <v>131</v>
      </c>
      <c r="C59" s="204">
        <f>Assumptions!B45</f>
        <v>83.4</v>
      </c>
      <c r="D59" s="199">
        <f>Assumptions!C45</f>
        <v>71.513924939133133</v>
      </c>
      <c r="E59" s="199">
        <f>Assumptions!D45</f>
        <v>70.738151127575875</v>
      </c>
      <c r="F59" s="199">
        <f>Assumptions!E45</f>
        <v>67.885705945870896</v>
      </c>
      <c r="G59" s="194">
        <f>Assumptions!F45</f>
        <v>78.2</v>
      </c>
      <c r="H59" s="211">
        <f>Assumptions!G45</f>
        <v>0.2</v>
      </c>
      <c r="I59" s="211">
        <f>Assumptions!H45</f>
        <v>0.2</v>
      </c>
      <c r="J59" s="211">
        <f>Assumptions!I45</f>
        <v>0.3</v>
      </c>
      <c r="K59" s="211">
        <f>Assumptions!J45</f>
        <v>0.3</v>
      </c>
    </row>
  </sheetData>
  <mergeCells count="9">
    <mergeCell ref="D21:G21"/>
    <mergeCell ref="H21:K21"/>
    <mergeCell ref="B53:B54"/>
    <mergeCell ref="C53:G53"/>
    <mergeCell ref="H53:K53"/>
    <mergeCell ref="B42:B43"/>
    <mergeCell ref="C42:D42"/>
    <mergeCell ref="E42:H42"/>
    <mergeCell ref="I42:J42"/>
  </mergeCells>
  <hyperlinks>
    <hyperlink ref="G43" location="_ftn1" display="_ftn1"/>
    <hyperlink ref="H43" location="_ftn2" display="_ftn2"/>
  </hyperlinks>
  <pageMargins left="0.7" right="0.7" top="0.75" bottom="0.75" header="0.3" footer="0.3"/>
  <pageSetup paperSize="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V47"/>
  <sheetViews>
    <sheetView topLeftCell="A25" zoomScale="70" zoomScaleNormal="70" workbookViewId="0">
      <selection activeCell="C54" sqref="C54"/>
    </sheetView>
  </sheetViews>
  <sheetFormatPr defaultRowHeight="15" x14ac:dyDescent="0.25"/>
  <cols>
    <col min="1" max="1" width="33.7109375" style="82" customWidth="1"/>
    <col min="2" max="2" width="14.140625" style="82" customWidth="1"/>
    <col min="3" max="3" width="11.5703125" style="82" customWidth="1"/>
    <col min="4" max="4" width="11.7109375" style="82" customWidth="1"/>
    <col min="5" max="5" width="9.85546875" style="82" customWidth="1"/>
    <col min="6" max="6" width="10.140625" style="82" customWidth="1"/>
    <col min="7" max="7" width="11.85546875" style="82" customWidth="1"/>
    <col min="8" max="8" width="14.28515625" style="82" customWidth="1"/>
    <col min="9" max="9" width="12.28515625" style="82" customWidth="1"/>
    <col min="10" max="10" width="17.140625" style="82" customWidth="1"/>
    <col min="11" max="11" width="18.28515625" style="82" customWidth="1"/>
    <col min="12" max="12" width="16.42578125" style="82" customWidth="1"/>
    <col min="13" max="13" width="17.5703125" style="82" customWidth="1"/>
    <col min="14" max="14" width="18.140625" style="82" customWidth="1"/>
    <col min="15" max="15" width="22.5703125" style="82" customWidth="1"/>
    <col min="16" max="16" width="18.28515625" style="82" customWidth="1"/>
    <col min="17" max="17" width="16.42578125" style="82" customWidth="1"/>
    <col min="18" max="18" width="14.5703125" style="82" customWidth="1"/>
    <col min="19" max="19" width="14.85546875" style="82" customWidth="1"/>
    <col min="20" max="20" width="15.28515625" style="82" customWidth="1"/>
    <col min="21" max="16384" width="9.140625" style="82"/>
  </cols>
  <sheetData>
    <row r="1" spans="1:22" x14ac:dyDescent="0.25">
      <c r="M1" s="224" t="s">
        <v>115</v>
      </c>
      <c r="N1" s="224"/>
      <c r="O1" s="224"/>
      <c r="P1" s="224"/>
      <c r="Q1" s="223" t="s">
        <v>120</v>
      </c>
      <c r="R1" s="223"/>
      <c r="S1" s="223"/>
      <c r="T1" s="223"/>
    </row>
    <row r="2" spans="1:22" ht="30.75" customHeight="1" x14ac:dyDescent="0.25">
      <c r="K2" s="105" t="s">
        <v>3</v>
      </c>
      <c r="L2" s="82" t="s">
        <v>2</v>
      </c>
      <c r="M2" s="82" t="s">
        <v>116</v>
      </c>
      <c r="N2" s="84" t="s">
        <v>117</v>
      </c>
      <c r="O2" s="84" t="s">
        <v>118</v>
      </c>
      <c r="P2" s="84" t="s">
        <v>119</v>
      </c>
      <c r="Q2" s="82" t="s">
        <v>111</v>
      </c>
      <c r="R2" s="82" t="s">
        <v>112</v>
      </c>
      <c r="S2" s="82" t="s">
        <v>113</v>
      </c>
      <c r="T2" s="82" t="s">
        <v>114</v>
      </c>
      <c r="U2" s="82" t="s">
        <v>156</v>
      </c>
      <c r="V2" s="82" t="s">
        <v>157</v>
      </c>
    </row>
    <row r="3" spans="1:22" x14ac:dyDescent="0.25">
      <c r="J3" s="82" t="s">
        <v>110</v>
      </c>
      <c r="K3" s="82">
        <v>62.32</v>
      </c>
      <c r="L3" s="118">
        <v>0.1</v>
      </c>
      <c r="M3" s="118">
        <v>0.25</v>
      </c>
      <c r="N3" s="118">
        <v>0.25</v>
      </c>
      <c r="O3" s="118">
        <v>0.25</v>
      </c>
      <c r="P3" s="118">
        <v>0.25</v>
      </c>
      <c r="Q3" s="120">
        <v>5.13</v>
      </c>
      <c r="R3" s="121">
        <v>7.63</v>
      </c>
      <c r="S3" s="121">
        <v>6.1040000000000001</v>
      </c>
      <c r="T3" s="121">
        <v>9.1560000000000006</v>
      </c>
      <c r="U3" s="82">
        <f>R3*0.3</f>
        <v>2.2889999999999997</v>
      </c>
      <c r="V3" s="82">
        <f>R3*0.5</f>
        <v>3.8149999999999999</v>
      </c>
    </row>
    <row r="4" spans="1:22" x14ac:dyDescent="0.25">
      <c r="D4" s="82" t="s">
        <v>62</v>
      </c>
    </row>
    <row r="5" spans="1:22" x14ac:dyDescent="0.25">
      <c r="A5" s="7" t="s">
        <v>3</v>
      </c>
      <c r="B5" s="15">
        <f>K3</f>
        <v>62.32</v>
      </c>
      <c r="C5" s="11"/>
      <c r="D5" s="11" t="s">
        <v>59</v>
      </c>
      <c r="E5" s="82" t="s">
        <v>58</v>
      </c>
      <c r="F5" s="82" t="s">
        <v>60</v>
      </c>
      <c r="J5" s="82" t="s">
        <v>121</v>
      </c>
      <c r="L5" s="118">
        <v>0.06</v>
      </c>
    </row>
    <row r="6" spans="1:22" x14ac:dyDescent="0.25">
      <c r="A6" s="8" t="s">
        <v>2</v>
      </c>
      <c r="B6" s="122">
        <f>L3</f>
        <v>0.1</v>
      </c>
      <c r="C6" s="13"/>
      <c r="D6" s="13"/>
      <c r="J6" s="82" t="s">
        <v>122</v>
      </c>
      <c r="L6" s="118">
        <v>0.12</v>
      </c>
    </row>
    <row r="7" spans="1:22" x14ac:dyDescent="0.25">
      <c r="A7" s="8" t="s">
        <v>1</v>
      </c>
      <c r="B7" s="15">
        <v>40</v>
      </c>
      <c r="C7" s="12"/>
      <c r="D7" s="12"/>
      <c r="E7" s="82" t="s">
        <v>59</v>
      </c>
      <c r="F7" s="82" t="s">
        <v>61</v>
      </c>
      <c r="J7" s="119" t="s">
        <v>123</v>
      </c>
      <c r="Q7" s="82">
        <f>1.3*Q3</f>
        <v>6.6690000000000005</v>
      </c>
      <c r="R7" s="84">
        <f>1.3*R3</f>
        <v>9.9190000000000005</v>
      </c>
      <c r="S7" s="84">
        <f t="shared" ref="S7:V7" si="0">1.3*S3</f>
        <v>7.9352</v>
      </c>
      <c r="T7" s="84">
        <f t="shared" si="0"/>
        <v>11.902800000000001</v>
      </c>
      <c r="U7" s="84">
        <f t="shared" si="0"/>
        <v>2.9756999999999998</v>
      </c>
      <c r="V7" s="84">
        <f t="shared" si="0"/>
        <v>4.9595000000000002</v>
      </c>
    </row>
    <row r="8" spans="1:22" x14ac:dyDescent="0.25">
      <c r="A8" s="8" t="s">
        <v>23</v>
      </c>
      <c r="B8" s="15">
        <v>0.3</v>
      </c>
      <c r="C8" s="10"/>
      <c r="D8" s="10"/>
      <c r="J8" s="119" t="s">
        <v>124</v>
      </c>
      <c r="Q8" s="82">
        <f>Q3*0.7</f>
        <v>3.5909999999999997</v>
      </c>
      <c r="R8" s="84">
        <f>R3*0.7</f>
        <v>5.3409999999999993</v>
      </c>
      <c r="S8" s="84">
        <f t="shared" ref="S8:V8" si="1">S3*0.7</f>
        <v>4.2728000000000002</v>
      </c>
      <c r="T8" s="84">
        <f t="shared" si="1"/>
        <v>6.4092000000000002</v>
      </c>
      <c r="U8" s="84">
        <f t="shared" si="1"/>
        <v>1.6022999999999996</v>
      </c>
      <c r="V8" s="84">
        <f t="shared" si="1"/>
        <v>2.6704999999999997</v>
      </c>
    </row>
    <row r="9" spans="1:22" x14ac:dyDescent="0.25">
      <c r="A9" s="8" t="s">
        <v>22</v>
      </c>
      <c r="B9" s="15">
        <v>0.7</v>
      </c>
      <c r="C9" s="10"/>
      <c r="D9" s="10"/>
      <c r="J9" s="119" t="s">
        <v>125</v>
      </c>
      <c r="K9" s="82">
        <f>K3*1.2</f>
        <v>74.783999999999992</v>
      </c>
    </row>
    <row r="10" spans="1:22" x14ac:dyDescent="0.25">
      <c r="A10" s="8" t="s">
        <v>30</v>
      </c>
      <c r="B10" s="15">
        <v>0.25</v>
      </c>
      <c r="C10" s="10"/>
      <c r="D10" s="10"/>
      <c r="J10" s="119" t="s">
        <v>126</v>
      </c>
      <c r="K10" s="82">
        <f>K3*0.8</f>
        <v>49.856000000000002</v>
      </c>
    </row>
    <row r="11" spans="1:22" x14ac:dyDescent="0.25">
      <c r="A11" s="8" t="s">
        <v>31</v>
      </c>
      <c r="B11" s="15">
        <v>0.25</v>
      </c>
      <c r="C11" s="2"/>
      <c r="D11" s="2"/>
      <c r="J11" s="119" t="s">
        <v>173</v>
      </c>
      <c r="Q11" s="82">
        <f>Q3*1.05</f>
        <v>5.3864999999999998</v>
      </c>
      <c r="R11" s="82">
        <f>R3*0.95</f>
        <v>7.2484999999999999</v>
      </c>
      <c r="S11" s="84">
        <f t="shared" ref="S11:V11" si="2">S3*0.95</f>
        <v>5.7988</v>
      </c>
      <c r="T11" s="84">
        <f t="shared" si="2"/>
        <v>8.6981999999999999</v>
      </c>
      <c r="U11" s="84">
        <f t="shared" si="2"/>
        <v>2.1745499999999995</v>
      </c>
      <c r="V11" s="84">
        <f t="shared" si="2"/>
        <v>3.62425</v>
      </c>
    </row>
    <row r="12" spans="1:22" x14ac:dyDescent="0.25">
      <c r="A12" s="8" t="s">
        <v>32</v>
      </c>
      <c r="B12" s="15">
        <v>0.25</v>
      </c>
      <c r="C12" s="2"/>
      <c r="D12" s="2"/>
      <c r="J12" s="119" t="s">
        <v>174</v>
      </c>
      <c r="Q12" s="82">
        <f>Q3*1.15</f>
        <v>5.8994999999999997</v>
      </c>
      <c r="R12" s="125">
        <f>R3</f>
        <v>7.63</v>
      </c>
      <c r="S12" s="125">
        <f t="shared" ref="S12:V12" si="3">S3</f>
        <v>6.1040000000000001</v>
      </c>
      <c r="T12" s="125">
        <f t="shared" si="3"/>
        <v>9.1560000000000006</v>
      </c>
      <c r="U12" s="125">
        <f t="shared" si="3"/>
        <v>2.2889999999999997</v>
      </c>
      <c r="V12" s="125">
        <f t="shared" si="3"/>
        <v>3.8149999999999999</v>
      </c>
    </row>
    <row r="13" spans="1:22" x14ac:dyDescent="0.25">
      <c r="A13" s="9" t="s">
        <v>33</v>
      </c>
      <c r="B13" s="15">
        <v>0.25</v>
      </c>
      <c r="C13" s="2"/>
      <c r="D13" s="2"/>
    </row>
    <row r="14" spans="1:22" x14ac:dyDescent="0.25">
      <c r="A14" s="9" t="s">
        <v>84</v>
      </c>
      <c r="B14" s="15">
        <v>1</v>
      </c>
      <c r="C14" s="2"/>
      <c r="D14" s="2"/>
    </row>
    <row r="15" spans="1:22" x14ac:dyDescent="0.25">
      <c r="A15" s="123" t="s">
        <v>127</v>
      </c>
      <c r="B15" s="124">
        <f>Q3</f>
        <v>5.13</v>
      </c>
    </row>
    <row r="16" spans="1:22" x14ac:dyDescent="0.25">
      <c r="A16" s="123" t="s">
        <v>107</v>
      </c>
      <c r="B16" s="125">
        <f>S3</f>
        <v>6.1040000000000001</v>
      </c>
    </row>
    <row r="17" spans="1:13" x14ac:dyDescent="0.25">
      <c r="A17" s="123" t="s">
        <v>108</v>
      </c>
      <c r="B17" s="125">
        <f>R3</f>
        <v>7.63</v>
      </c>
    </row>
    <row r="18" spans="1:13" x14ac:dyDescent="0.25">
      <c r="A18" s="123" t="s">
        <v>109</v>
      </c>
      <c r="B18" s="125">
        <f>T3</f>
        <v>9.1560000000000006</v>
      </c>
    </row>
    <row r="19" spans="1:13" s="84" customFormat="1" x14ac:dyDescent="0.25">
      <c r="A19" s="123" t="s">
        <v>133</v>
      </c>
      <c r="B19" s="125">
        <f>U3</f>
        <v>2.2889999999999997</v>
      </c>
    </row>
    <row r="20" spans="1:13" s="84" customFormat="1" x14ac:dyDescent="0.25">
      <c r="A20" s="123" t="s">
        <v>134</v>
      </c>
      <c r="B20" s="125">
        <f>V3</f>
        <v>3.8149999999999999</v>
      </c>
    </row>
    <row r="22" spans="1:13" x14ac:dyDescent="0.25">
      <c r="A22" s="88" t="s">
        <v>162</v>
      </c>
      <c r="B22" s="84"/>
      <c r="C22" s="84"/>
      <c r="D22" s="84"/>
      <c r="E22" s="84"/>
      <c r="F22" s="84"/>
      <c r="G22" s="84"/>
      <c r="H22" s="84"/>
      <c r="I22" s="84"/>
    </row>
    <row r="23" spans="1:13" x14ac:dyDescent="0.25">
      <c r="A23" s="225" t="s">
        <v>98</v>
      </c>
      <c r="B23" s="226" t="s">
        <v>2</v>
      </c>
      <c r="C23" s="226"/>
      <c r="D23" s="227" t="s">
        <v>132</v>
      </c>
      <c r="E23" s="229"/>
      <c r="F23" s="229"/>
      <c r="G23" s="228"/>
      <c r="H23" s="227" t="s">
        <v>99</v>
      </c>
      <c r="I23" s="228"/>
      <c r="J23" s="84"/>
      <c r="K23" s="84"/>
    </row>
    <row r="24" spans="1:13" x14ac:dyDescent="0.25">
      <c r="A24" s="222"/>
      <c r="B24" s="95">
        <v>0.06</v>
      </c>
      <c r="C24" s="95">
        <v>0.12</v>
      </c>
      <c r="D24" s="95">
        <v>0.3</v>
      </c>
      <c r="E24" s="95">
        <v>-0.3</v>
      </c>
      <c r="F24" s="95" t="s">
        <v>175</v>
      </c>
      <c r="G24" s="95" t="s">
        <v>176</v>
      </c>
      <c r="H24" s="95">
        <v>0.2</v>
      </c>
      <c r="I24" s="95">
        <v>-0.2</v>
      </c>
      <c r="J24" s="84"/>
      <c r="K24" s="84"/>
    </row>
    <row r="25" spans="1:13" x14ac:dyDescent="0.25">
      <c r="A25" s="86" t="s">
        <v>152</v>
      </c>
      <c r="B25" s="168">
        <v>196.6</v>
      </c>
      <c r="C25" s="168">
        <v>70.8</v>
      </c>
      <c r="D25" s="168">
        <v>87.1</v>
      </c>
      <c r="E25" s="166">
        <v>105.7</v>
      </c>
      <c r="F25" s="166">
        <v>94.8</v>
      </c>
      <c r="G25" s="166">
        <v>91.7</v>
      </c>
      <c r="H25" s="168">
        <v>122.5</v>
      </c>
      <c r="I25" s="168">
        <v>70.2</v>
      </c>
      <c r="J25" s="84"/>
      <c r="K25" s="33">
        <f>'Option 3d'!X19</f>
        <v>96.377341472533487</v>
      </c>
      <c r="M25" s="33">
        <v>90.90823644171725</v>
      </c>
    </row>
    <row r="26" spans="1:13" x14ac:dyDescent="0.25">
      <c r="A26" s="86" t="s">
        <v>151</v>
      </c>
      <c r="B26" s="166">
        <v>172.12008110703542</v>
      </c>
      <c r="C26" s="166">
        <v>61.775803391391285</v>
      </c>
      <c r="D26" s="166">
        <v>70.757958634666991</v>
      </c>
      <c r="E26" s="166">
        <v>97.666144473400678</v>
      </c>
      <c r="F26" s="166">
        <v>86.454400373928323</v>
      </c>
      <c r="G26" s="166">
        <v>84.212051554033849</v>
      </c>
      <c r="H26" s="166">
        <v>110.02385714441846</v>
      </c>
      <c r="I26" s="166">
        <v>58.400245963649176</v>
      </c>
      <c r="J26" s="84"/>
      <c r="K26" s="33">
        <f>'Other options'!G43</f>
        <v>84.212051554033849</v>
      </c>
      <c r="M26" s="33">
        <v>84.212051554033849</v>
      </c>
    </row>
    <row r="27" spans="1:13" x14ac:dyDescent="0.25">
      <c r="A27" s="86" t="s">
        <v>153</v>
      </c>
      <c r="B27" s="166">
        <v>176.57896778540905</v>
      </c>
      <c r="C27" s="166">
        <v>61.640968999256266</v>
      </c>
      <c r="D27" s="166">
        <v>68.072518326437759</v>
      </c>
      <c r="E27" s="166">
        <v>101.70775062485487</v>
      </c>
      <c r="F27" s="166">
        <v>87.693070500514395</v>
      </c>
      <c r="G27" s="166">
        <v>84.890134475646306</v>
      </c>
      <c r="H27" s="166">
        <v>113.07990547024789</v>
      </c>
      <c r="I27" s="166">
        <v>56.700363481044668</v>
      </c>
      <c r="J27" s="84"/>
      <c r="K27" s="33">
        <f>'Other options'!G23</f>
        <v>84.890134475646306</v>
      </c>
      <c r="M27" s="33">
        <v>84.890134475646306</v>
      </c>
    </row>
    <row r="28" spans="1:13" x14ac:dyDescent="0.25">
      <c r="A28" s="86" t="s">
        <v>154</v>
      </c>
      <c r="B28" s="166">
        <v>175.26755989867362</v>
      </c>
      <c r="C28" s="166">
        <v>59.069698538584049</v>
      </c>
      <c r="D28" s="166">
        <v>64.097733111010626</v>
      </c>
      <c r="E28" s="166">
        <v>100.70780915071759</v>
      </c>
      <c r="F28" s="166">
        <v>85.45361080083967</v>
      </c>
      <c r="G28" s="166">
        <v>82.402771130864096</v>
      </c>
      <c r="H28" s="166">
        <v>111.0866840369392</v>
      </c>
      <c r="I28" s="166">
        <v>53.718858224788931</v>
      </c>
      <c r="J28" s="84"/>
      <c r="K28" s="33">
        <f>'Other options'!G63</f>
        <v>82.402771130864096</v>
      </c>
      <c r="M28" s="33">
        <v>82.402771130864096</v>
      </c>
    </row>
    <row r="29" spans="1:13" x14ac:dyDescent="0.25">
      <c r="A29" s="86" t="s">
        <v>155</v>
      </c>
      <c r="B29" s="166">
        <v>186.52676717918746</v>
      </c>
      <c r="C29" s="166">
        <v>68.390424725115949</v>
      </c>
      <c r="D29" s="166">
        <v>77.507245787479235</v>
      </c>
      <c r="E29" s="168">
        <v>107.60331567004428</v>
      </c>
      <c r="F29" s="168">
        <v>95.063286552308867</v>
      </c>
      <c r="G29" s="168">
        <v>92.555280728761744</v>
      </c>
      <c r="H29" s="166">
        <v>121.1</v>
      </c>
      <c r="I29" s="166">
        <v>64</v>
      </c>
      <c r="J29" s="84"/>
      <c r="K29" s="33">
        <f>'Option 3d'!T19</f>
        <v>92.555280728761744</v>
      </c>
      <c r="M29" s="33">
        <v>92.555280728761744</v>
      </c>
    </row>
    <row r="30" spans="1:13" x14ac:dyDescent="0.25">
      <c r="A30" s="230"/>
      <c r="B30" s="231"/>
      <c r="C30" s="231"/>
      <c r="D30" s="231"/>
      <c r="E30" s="231"/>
      <c r="F30" s="231"/>
      <c r="G30" s="231"/>
      <c r="H30" s="231"/>
      <c r="I30" s="232"/>
      <c r="J30" s="84"/>
    </row>
    <row r="31" spans="1:13" x14ac:dyDescent="0.25">
      <c r="A31" s="233"/>
      <c r="B31" s="234"/>
      <c r="C31" s="234"/>
      <c r="D31" s="234"/>
      <c r="E31" s="234"/>
      <c r="F31" s="234"/>
      <c r="G31" s="234"/>
      <c r="H31" s="234"/>
      <c r="I31" s="235"/>
      <c r="J31" s="84"/>
    </row>
    <row r="32" spans="1:13" x14ac:dyDescent="0.25">
      <c r="I32" s="84"/>
      <c r="J32" s="84"/>
    </row>
    <row r="33" spans="1:13" x14ac:dyDescent="0.25">
      <c r="A33" s="86" t="s">
        <v>163</v>
      </c>
      <c r="B33" s="92">
        <f>B25-B29</f>
        <v>10.073232820812535</v>
      </c>
      <c r="C33" s="92">
        <f>C25-C29</f>
        <v>2.4095752748840482</v>
      </c>
      <c r="D33" s="92">
        <f>D25-D29</f>
        <v>9.5927542125207594</v>
      </c>
      <c r="E33" s="92">
        <f t="shared" ref="E33:F33" si="4">E25-E29</f>
        <v>-1.9033156700442788</v>
      </c>
      <c r="F33" s="92">
        <f t="shared" si="4"/>
        <v>-0.26328655230886966</v>
      </c>
      <c r="G33" s="92">
        <f>H25-H29</f>
        <v>1.4000000000000057</v>
      </c>
      <c r="H33" s="92">
        <f>I25-I29</f>
        <v>6.2000000000000028</v>
      </c>
      <c r="I33" s="84"/>
      <c r="J33" s="84"/>
    </row>
    <row r="34" spans="1:13" x14ac:dyDescent="0.25">
      <c r="A34" s="86" t="s">
        <v>164</v>
      </c>
      <c r="B34" s="170">
        <f>B33/B25</f>
        <v>5.1237196443603944E-2</v>
      </c>
      <c r="C34" s="170">
        <f>C33/C25</f>
        <v>3.4033549080283165E-2</v>
      </c>
      <c r="D34" s="170">
        <f>D33/D25</f>
        <v>0.11013495077520964</v>
      </c>
      <c r="E34" s="170">
        <f t="shared" ref="E34:F34" si="5">E33/E25</f>
        <v>-1.8006770766738681E-2</v>
      </c>
      <c r="F34" s="170">
        <f t="shared" si="5"/>
        <v>-2.7772843070555872E-3</v>
      </c>
      <c r="G34" s="170">
        <f>G33/H25</f>
        <v>1.1428571428571475E-2</v>
      </c>
      <c r="H34" s="170">
        <f>H33/I25</f>
        <v>8.8319088319088357E-2</v>
      </c>
      <c r="I34" s="84"/>
      <c r="J34" s="84"/>
    </row>
    <row r="35" spans="1:13" x14ac:dyDescent="0.25">
      <c r="A35" s="86"/>
      <c r="B35" s="92"/>
      <c r="C35" s="92"/>
      <c r="D35" s="92"/>
      <c r="E35" s="92"/>
      <c r="F35" s="92"/>
      <c r="G35" s="92"/>
      <c r="H35" s="92"/>
      <c r="I35" s="84"/>
      <c r="J35" s="114"/>
    </row>
    <row r="36" spans="1:13" x14ac:dyDescent="0.25">
      <c r="A36" s="83"/>
      <c r="B36" s="83"/>
      <c r="C36" s="83"/>
      <c r="D36" s="83"/>
      <c r="E36" s="83"/>
      <c r="F36" s="83"/>
      <c r="G36" s="83"/>
      <c r="H36" s="83"/>
      <c r="I36" s="83"/>
    </row>
    <row r="37" spans="1:13" x14ac:dyDescent="0.25">
      <c r="A37" s="83"/>
      <c r="B37" s="83"/>
      <c r="C37" s="83"/>
      <c r="D37" s="83"/>
      <c r="E37" s="83"/>
      <c r="F37" s="83"/>
      <c r="G37" s="83"/>
      <c r="H37" s="83"/>
      <c r="I37" s="83"/>
    </row>
    <row r="38" spans="1:13" x14ac:dyDescent="0.25">
      <c r="A38" s="88" t="s">
        <v>100</v>
      </c>
      <c r="B38" s="84"/>
      <c r="C38" s="84"/>
      <c r="D38" s="84"/>
      <c r="E38" s="84"/>
      <c r="F38" s="84"/>
      <c r="G38" s="84"/>
      <c r="H38" s="84"/>
      <c r="I38" s="84"/>
    </row>
    <row r="39" spans="1:13" x14ac:dyDescent="0.25">
      <c r="A39" s="221" t="s">
        <v>101</v>
      </c>
      <c r="B39" s="161" t="s">
        <v>102</v>
      </c>
      <c r="C39" s="162"/>
      <c r="D39" s="162"/>
      <c r="E39" s="162"/>
      <c r="F39" s="163"/>
      <c r="G39" s="161" t="s">
        <v>103</v>
      </c>
      <c r="H39" s="162"/>
      <c r="I39" s="162"/>
      <c r="J39" s="163"/>
    </row>
    <row r="40" spans="1:13" x14ac:dyDescent="0.25">
      <c r="A40" s="222"/>
      <c r="B40" s="117" t="s">
        <v>146</v>
      </c>
      <c r="C40" s="117" t="s">
        <v>147</v>
      </c>
      <c r="D40" s="117" t="s">
        <v>148</v>
      </c>
      <c r="E40" s="151" t="s">
        <v>149</v>
      </c>
      <c r="F40" s="117" t="s">
        <v>150</v>
      </c>
      <c r="G40" s="96" t="s">
        <v>104</v>
      </c>
      <c r="H40" s="96" t="s">
        <v>105</v>
      </c>
      <c r="I40" s="96" t="s">
        <v>160</v>
      </c>
      <c r="J40" s="96" t="s">
        <v>161</v>
      </c>
      <c r="L40" s="171" t="s">
        <v>165</v>
      </c>
      <c r="M40" s="171" t="s">
        <v>164</v>
      </c>
    </row>
    <row r="41" spans="1:13" ht="26.25" customHeight="1" x14ac:dyDescent="0.25">
      <c r="A41" s="164" t="s">
        <v>106</v>
      </c>
      <c r="B41" s="169">
        <v>96.4</v>
      </c>
      <c r="C41" s="165">
        <v>84.212051554033849</v>
      </c>
      <c r="D41" s="165">
        <v>84.890134475646306</v>
      </c>
      <c r="E41" s="165">
        <v>82.402771130864096</v>
      </c>
      <c r="F41" s="165">
        <v>92.6</v>
      </c>
      <c r="G41" s="113">
        <v>0.25</v>
      </c>
      <c r="H41" s="113">
        <v>0.25</v>
      </c>
      <c r="I41" s="113">
        <v>0.25</v>
      </c>
      <c r="J41" s="113">
        <v>0.25</v>
      </c>
      <c r="L41" s="33">
        <f>B41-F41</f>
        <v>3.8000000000000114</v>
      </c>
      <c r="M41" s="172">
        <f>L41/B41</f>
        <v>3.9419087136929577E-2</v>
      </c>
    </row>
    <row r="42" spans="1:13" ht="26.25" customHeight="1" x14ac:dyDescent="0.25">
      <c r="A42" s="164" t="s">
        <v>129</v>
      </c>
      <c r="B42" s="169">
        <v>71.599999999999994</v>
      </c>
      <c r="C42" s="165">
        <v>60.370381807205909</v>
      </c>
      <c r="D42" s="165">
        <v>58.670499324601394</v>
      </c>
      <c r="E42" s="165">
        <v>55.125641018690608</v>
      </c>
      <c r="F42" s="165">
        <v>66.099999999999994</v>
      </c>
      <c r="G42" s="113">
        <v>0.3</v>
      </c>
      <c r="H42" s="113">
        <v>0.2</v>
      </c>
      <c r="I42" s="113">
        <v>0.3</v>
      </c>
      <c r="J42" s="113">
        <v>0.2</v>
      </c>
      <c r="L42" s="33">
        <f t="shared" ref="L42:L45" si="6">B42-F42</f>
        <v>5.5</v>
      </c>
      <c r="M42" s="172">
        <f t="shared" ref="M42:M45" si="7">L42/B42</f>
        <v>7.6815642458100561E-2</v>
      </c>
    </row>
    <row r="43" spans="1:13" ht="30" customHeight="1" x14ac:dyDescent="0.25">
      <c r="A43" s="164" t="s">
        <v>128</v>
      </c>
      <c r="B43" s="169">
        <v>121.2</v>
      </c>
      <c r="C43" s="165">
        <v>108.05372130086177</v>
      </c>
      <c r="D43" s="165">
        <v>111.10976962669119</v>
      </c>
      <c r="E43" s="165">
        <v>109.67990124303758</v>
      </c>
      <c r="F43" s="165">
        <v>119</v>
      </c>
      <c r="G43" s="113">
        <v>0.2</v>
      </c>
      <c r="H43" s="113">
        <v>0.3</v>
      </c>
      <c r="I43" s="113">
        <v>0.2</v>
      </c>
      <c r="J43" s="113">
        <v>0.3</v>
      </c>
      <c r="L43" s="33">
        <f t="shared" si="6"/>
        <v>2.2000000000000028</v>
      </c>
      <c r="M43" s="172">
        <f t="shared" si="7"/>
        <v>1.8151815181518174E-2</v>
      </c>
    </row>
    <row r="44" spans="1:13" ht="26.25" customHeight="1" x14ac:dyDescent="0.25">
      <c r="A44" s="164" t="s">
        <v>130</v>
      </c>
      <c r="B44" s="169">
        <v>109.3</v>
      </c>
      <c r="C44" s="165">
        <v>96.91017816893455</v>
      </c>
      <c r="D44" s="165">
        <v>99.042117823716737</v>
      </c>
      <c r="E44" s="165">
        <v>96.919836315857282</v>
      </c>
      <c r="F44" s="165">
        <v>106.9</v>
      </c>
      <c r="G44" s="113">
        <v>0.3</v>
      </c>
      <c r="H44" s="113">
        <v>0.3</v>
      </c>
      <c r="I44" s="113">
        <v>0.2</v>
      </c>
      <c r="J44" s="113">
        <v>0.2</v>
      </c>
      <c r="L44" s="33">
        <f t="shared" si="6"/>
        <v>2.3999999999999915</v>
      </c>
      <c r="M44" s="172">
        <f t="shared" si="7"/>
        <v>2.1957913998170098E-2</v>
      </c>
    </row>
    <row r="45" spans="1:13" ht="31.5" customHeight="1" x14ac:dyDescent="0.25">
      <c r="A45" s="164" t="s">
        <v>131</v>
      </c>
      <c r="B45" s="169">
        <v>83.4</v>
      </c>
      <c r="C45" s="165">
        <v>71.513924939133133</v>
      </c>
      <c r="D45" s="165">
        <v>70.738151127575875</v>
      </c>
      <c r="E45" s="165">
        <v>67.885705945870896</v>
      </c>
      <c r="F45" s="165">
        <v>78.2</v>
      </c>
      <c r="G45" s="113">
        <v>0.2</v>
      </c>
      <c r="H45" s="113">
        <v>0.2</v>
      </c>
      <c r="I45" s="113">
        <v>0.3</v>
      </c>
      <c r="J45" s="113">
        <v>0.3</v>
      </c>
      <c r="L45" s="33">
        <f t="shared" si="6"/>
        <v>5.2000000000000028</v>
      </c>
      <c r="M45" s="172">
        <f t="shared" si="7"/>
        <v>6.2350119904076767E-2</v>
      </c>
    </row>
    <row r="46" spans="1:13" x14ac:dyDescent="0.25">
      <c r="A46" s="94"/>
      <c r="B46" s="91"/>
      <c r="C46" s="91"/>
      <c r="D46" s="91"/>
      <c r="E46" s="91"/>
      <c r="F46" s="113"/>
      <c r="G46" s="113"/>
      <c r="H46" s="113"/>
      <c r="I46" s="113"/>
      <c r="J46" s="113"/>
    </row>
    <row r="47" spans="1:13" x14ac:dyDescent="0.25">
      <c r="A47" s="94"/>
      <c r="B47" s="91"/>
      <c r="C47" s="91"/>
      <c r="D47" s="91"/>
      <c r="E47" s="91"/>
      <c r="F47" s="113"/>
      <c r="G47" s="113"/>
      <c r="H47" s="113"/>
      <c r="I47" s="113"/>
      <c r="J47" s="113"/>
    </row>
  </sheetData>
  <mergeCells count="9">
    <mergeCell ref="A39:A40"/>
    <mergeCell ref="Q1:T1"/>
    <mergeCell ref="M1:P1"/>
    <mergeCell ref="A23:A24"/>
    <mergeCell ref="B23:C23"/>
    <mergeCell ref="H23:I23"/>
    <mergeCell ref="D23:G23"/>
    <mergeCell ref="A30:I30"/>
    <mergeCell ref="A31:I31"/>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3:V111"/>
  <sheetViews>
    <sheetView topLeftCell="A46" zoomScale="70" zoomScaleNormal="70" workbookViewId="0">
      <selection activeCell="E49" sqref="E49"/>
    </sheetView>
  </sheetViews>
  <sheetFormatPr defaultRowHeight="15" x14ac:dyDescent="0.25"/>
  <cols>
    <col min="1" max="1" width="9.140625" style="49"/>
    <col min="2" max="2" width="12.85546875" style="49" customWidth="1"/>
    <col min="3" max="3" width="16" style="49" customWidth="1"/>
    <col min="4" max="4" width="13.140625" style="49" customWidth="1"/>
    <col min="5" max="5" width="16.28515625" style="49" customWidth="1"/>
    <col min="6" max="6" width="14.7109375" style="49" customWidth="1"/>
    <col min="7" max="7" width="14.42578125" style="49" customWidth="1"/>
    <col min="8" max="8" width="15.85546875" style="49" customWidth="1"/>
    <col min="9" max="9" width="13.28515625" style="49" customWidth="1"/>
    <col min="10" max="10" width="13.5703125" style="49" customWidth="1"/>
    <col min="11" max="11" width="13.140625" style="49" customWidth="1"/>
    <col min="12" max="12" width="16.28515625" style="49" customWidth="1"/>
    <col min="13" max="22" width="12.7109375" style="49" customWidth="1"/>
    <col min="23" max="23" width="13.140625" style="49" customWidth="1"/>
    <col min="24" max="25" width="9.140625" style="49"/>
    <col min="26" max="30" width="20.7109375" style="49" customWidth="1"/>
    <col min="31" max="16384" width="9.140625" style="49"/>
  </cols>
  <sheetData>
    <row r="3" spans="2:22" ht="15.75" x14ac:dyDescent="0.25">
      <c r="B3" s="50" t="s">
        <v>195</v>
      </c>
    </row>
    <row r="4" spans="2:22" ht="15.75" x14ac:dyDescent="0.25">
      <c r="B4" s="50"/>
    </row>
    <row r="5" spans="2:22" ht="16.5" thickBot="1" x14ac:dyDescent="0.3">
      <c r="B5" s="130" t="s">
        <v>96</v>
      </c>
    </row>
    <row r="6" spans="2:22" x14ac:dyDescent="0.25">
      <c r="B6" s="57"/>
      <c r="C6" s="69" t="s">
        <v>85</v>
      </c>
      <c r="D6" s="257" t="s">
        <v>215</v>
      </c>
      <c r="E6" s="258"/>
      <c r="F6" s="258"/>
      <c r="G6" s="259"/>
      <c r="H6" s="257" t="s">
        <v>167</v>
      </c>
      <c r="I6" s="258"/>
      <c r="J6" s="258"/>
      <c r="K6" s="259"/>
      <c r="M6" s="57"/>
      <c r="N6" s="242" t="s">
        <v>85</v>
      </c>
      <c r="O6" s="243"/>
      <c r="P6" s="244"/>
      <c r="Q6" s="242" t="str">
        <f>D6</f>
        <v>Embedded gen 100 (from 2017/18)</v>
      </c>
      <c r="R6" s="243"/>
      <c r="S6" s="244"/>
      <c r="T6" s="245" t="str">
        <f>H6</f>
        <v>Network Option (from 2018/19)</v>
      </c>
      <c r="U6" s="246"/>
      <c r="V6" s="247"/>
    </row>
    <row r="7" spans="2:22" ht="60.75" customHeight="1" x14ac:dyDescent="0.25">
      <c r="B7" s="58" t="s">
        <v>4</v>
      </c>
      <c r="C7" s="70" t="s">
        <v>86</v>
      </c>
      <c r="D7" s="174" t="s">
        <v>87</v>
      </c>
      <c r="E7" s="175" t="s">
        <v>88</v>
      </c>
      <c r="F7" s="65" t="s">
        <v>89</v>
      </c>
      <c r="G7" s="75" t="s">
        <v>90</v>
      </c>
      <c r="H7" s="74" t="s">
        <v>87</v>
      </c>
      <c r="I7" s="65" t="s">
        <v>88</v>
      </c>
      <c r="J7" s="65" t="s">
        <v>89</v>
      </c>
      <c r="K7" s="75" t="s">
        <v>90</v>
      </c>
      <c r="M7" s="58" t="s">
        <v>4</v>
      </c>
      <c r="N7" s="52" t="s">
        <v>91</v>
      </c>
      <c r="O7" s="51" t="s">
        <v>92</v>
      </c>
      <c r="P7" s="53" t="s">
        <v>93</v>
      </c>
      <c r="Q7" s="52" t="s">
        <v>91</v>
      </c>
      <c r="R7" s="51" t="s">
        <v>92</v>
      </c>
      <c r="S7" s="53" t="s">
        <v>93</v>
      </c>
      <c r="T7" s="52" t="s">
        <v>91</v>
      </c>
      <c r="U7" s="51" t="s">
        <v>92</v>
      </c>
      <c r="V7" s="53" t="s">
        <v>93</v>
      </c>
    </row>
    <row r="8" spans="2:22" x14ac:dyDescent="0.25">
      <c r="B8" s="58" t="s">
        <v>9</v>
      </c>
      <c r="C8" s="71">
        <f>'Stage 2_SMFL'!E19</f>
        <v>18.035158719999995</v>
      </c>
      <c r="D8" s="176">
        <f>C8</f>
        <v>18.035158719999995</v>
      </c>
      <c r="E8" s="177">
        <v>0</v>
      </c>
      <c r="F8" s="51">
        <v>0</v>
      </c>
      <c r="G8" s="53">
        <v>0</v>
      </c>
      <c r="H8" s="76">
        <f>'Stage 3_ACCR_SMFL'!E19</f>
        <v>18.035158719999995</v>
      </c>
      <c r="I8" s="66">
        <f>C8-H8</f>
        <v>0</v>
      </c>
      <c r="J8" s="51">
        <v>0</v>
      </c>
      <c r="K8" s="53">
        <v>0</v>
      </c>
      <c r="M8" s="58" t="s">
        <v>9</v>
      </c>
      <c r="N8" s="52">
        <f>'Stage 2_SMFL'!AZ37</f>
        <v>67.63</v>
      </c>
      <c r="O8" s="51">
        <f>SUM('Stage 2_SMFL'!BA37:BB37)</f>
        <v>96.45</v>
      </c>
      <c r="P8" s="53">
        <f>SUM('Stage 2_SMFL'!BC37:BI37)</f>
        <v>11.54</v>
      </c>
      <c r="Q8" s="52">
        <f>'Stage 3_Gen100_SMFL'!AZ37</f>
        <v>67.63</v>
      </c>
      <c r="R8" s="51">
        <f>SUM('Stage 3_Gen100_SMFL'!BA37:BB37)</f>
        <v>96.45</v>
      </c>
      <c r="S8" s="60">
        <f>SUM('Stage 3_Gen100_SMFL'!BC37:BH37)</f>
        <v>11.54</v>
      </c>
      <c r="T8" s="62">
        <f t="shared" ref="T8:T10" si="0">N8</f>
        <v>67.63</v>
      </c>
      <c r="U8" s="29">
        <f t="shared" ref="U8:U10" si="1">O8</f>
        <v>96.45</v>
      </c>
      <c r="V8" s="60">
        <f t="shared" ref="V8:V10" si="2">P8</f>
        <v>11.54</v>
      </c>
    </row>
    <row r="9" spans="2:22" x14ac:dyDescent="0.25">
      <c r="B9" s="58" t="s">
        <v>10</v>
      </c>
      <c r="C9" s="71">
        <f>'Stage 2_SMFL'!E20</f>
        <v>20.497016840000001</v>
      </c>
      <c r="D9" s="176">
        <f t="shared" ref="D9:D10" si="3">C9</f>
        <v>20.497016840000001</v>
      </c>
      <c r="E9" s="177">
        <v>0</v>
      </c>
      <c r="F9" s="51">
        <v>0</v>
      </c>
      <c r="G9" s="53">
        <v>0</v>
      </c>
      <c r="H9" s="76">
        <f>'Stage 3_ACCR_SMFL'!E20</f>
        <v>20.497016840000001</v>
      </c>
      <c r="I9" s="66">
        <f t="shared" ref="I9:I13" si="4">C9-H9</f>
        <v>0</v>
      </c>
      <c r="J9" s="51">
        <v>0</v>
      </c>
      <c r="K9" s="53">
        <v>0</v>
      </c>
      <c r="M9" s="58" t="s">
        <v>10</v>
      </c>
      <c r="N9" s="52">
        <f>'Stage 2_SMFL'!AZ38</f>
        <v>121.8</v>
      </c>
      <c r="O9" s="51">
        <f>SUM('Stage 2_SMFL'!BA38:BB38)</f>
        <v>70.48</v>
      </c>
      <c r="P9" s="53">
        <f>SUM('Stage 2_SMFL'!BC38:BI38)</f>
        <v>14.82</v>
      </c>
      <c r="Q9" s="52">
        <f>'Stage 3_Gen100_SMFL'!AZ38</f>
        <v>121.8</v>
      </c>
      <c r="R9" s="51">
        <f>SUM('Stage 3_Gen100_SMFL'!BA38:BB38)</f>
        <v>70.48</v>
      </c>
      <c r="S9" s="60">
        <f>SUM('Stage 3_Gen100_SMFL'!BC38:BH38)</f>
        <v>14.82</v>
      </c>
      <c r="T9" s="62">
        <f t="shared" si="0"/>
        <v>121.8</v>
      </c>
      <c r="U9" s="29">
        <f t="shared" si="1"/>
        <v>70.48</v>
      </c>
      <c r="V9" s="60">
        <f t="shared" si="2"/>
        <v>14.82</v>
      </c>
    </row>
    <row r="10" spans="2:22" x14ac:dyDescent="0.25">
      <c r="B10" s="58" t="s">
        <v>11</v>
      </c>
      <c r="C10" s="71">
        <f>'Stage 2_SMFL'!E21</f>
        <v>13.034866780000002</v>
      </c>
      <c r="D10" s="176">
        <f t="shared" si="3"/>
        <v>13.034866780000002</v>
      </c>
      <c r="E10" s="177">
        <v>0</v>
      </c>
      <c r="F10" s="51">
        <v>0</v>
      </c>
      <c r="G10" s="53">
        <v>0</v>
      </c>
      <c r="H10" s="76">
        <f>'Stage 3_ACCR_SMFL'!E21</f>
        <v>13.034866780000002</v>
      </c>
      <c r="I10" s="66">
        <f t="shared" si="4"/>
        <v>0</v>
      </c>
      <c r="J10" s="51">
        <v>0</v>
      </c>
      <c r="K10" s="53">
        <v>0</v>
      </c>
      <c r="M10" s="58" t="s">
        <v>11</v>
      </c>
      <c r="N10" s="52">
        <f>'Stage 2_SMFL'!AZ39</f>
        <v>137.21</v>
      </c>
      <c r="O10" s="51">
        <f>SUM('Stage 2_SMFL'!BA39:BB39)</f>
        <v>82.53</v>
      </c>
      <c r="P10" s="53">
        <f>SUM('Stage 2_SMFL'!BC39:BI39)</f>
        <v>18.079999999999998</v>
      </c>
      <c r="Q10" s="52">
        <f>'Stage 3_Gen100_SMFL'!AZ39</f>
        <v>137.21</v>
      </c>
      <c r="R10" s="51">
        <f>SUM('Stage 3_Gen100_SMFL'!BA39:BB39)</f>
        <v>82.53</v>
      </c>
      <c r="S10" s="60">
        <f>SUM('Stage 3_Gen100_SMFL'!BC39:BH39)</f>
        <v>18.079999999999998</v>
      </c>
      <c r="T10" s="62">
        <f t="shared" si="0"/>
        <v>137.21</v>
      </c>
      <c r="U10" s="29">
        <f t="shared" si="1"/>
        <v>82.53</v>
      </c>
      <c r="V10" s="60">
        <f t="shared" si="2"/>
        <v>18.079999999999998</v>
      </c>
    </row>
    <row r="11" spans="2:22" x14ac:dyDescent="0.25">
      <c r="B11" s="58" t="s">
        <v>12</v>
      </c>
      <c r="C11" s="71">
        <f>'Stage 2_SMFL'!E22</f>
        <v>8.5971686399999996</v>
      </c>
      <c r="D11" s="176">
        <f>'Stage 3_Gen100_SMFL'!E22</f>
        <v>0.16424435999999998</v>
      </c>
      <c r="E11" s="177">
        <f>C11-D11</f>
        <v>8.4329242799999999</v>
      </c>
      <c r="F11" s="51">
        <f>Assumptions!$B$17</f>
        <v>7.63</v>
      </c>
      <c r="G11" s="77">
        <f>E11-F11</f>
        <v>0.80292428000000005</v>
      </c>
      <c r="H11" s="76">
        <f>C11</f>
        <v>8.5971686399999996</v>
      </c>
      <c r="I11" s="66">
        <f t="shared" si="4"/>
        <v>0</v>
      </c>
      <c r="J11" s="51">
        <v>0</v>
      </c>
      <c r="K11" s="77">
        <f t="shared" ref="K11:K12" si="5">I11-J11</f>
        <v>0</v>
      </c>
      <c r="M11" s="58" t="s">
        <v>12</v>
      </c>
      <c r="N11" s="52">
        <f>'Stage 2_SMFL'!AZ40</f>
        <v>0</v>
      </c>
      <c r="O11" s="51">
        <f>SUM('Stage 2_SMFL'!BA40:BB40)</f>
        <v>110.19</v>
      </c>
      <c r="P11" s="53">
        <f>SUM('Stage 2_SMFL'!BC40:BI40)</f>
        <v>18.03</v>
      </c>
      <c r="Q11" s="52">
        <f>'Stage 3_Gen100_SMFL'!AZ40</f>
        <v>0</v>
      </c>
      <c r="R11" s="51">
        <f>SUM('Stage 3_Gen100_SMFL'!BA40:BB40)</f>
        <v>7.39</v>
      </c>
      <c r="S11" s="60">
        <f>SUM('Stage 3_Gen100_SMFL'!BC40:BH40)</f>
        <v>17.940000000000001</v>
      </c>
      <c r="T11" s="62">
        <f>N11</f>
        <v>0</v>
      </c>
      <c r="U11" s="29">
        <f>O11</f>
        <v>110.19</v>
      </c>
      <c r="V11" s="60">
        <f>P11</f>
        <v>18.03</v>
      </c>
    </row>
    <row r="12" spans="2:22" x14ac:dyDescent="0.25">
      <c r="B12" s="58" t="s">
        <v>13</v>
      </c>
      <c r="C12" s="71">
        <f>'Stage 2_SMFL'!E23</f>
        <v>10.9033514</v>
      </c>
      <c r="D12" s="176">
        <f>'Stage 3_Gen100_SMFL'!E23</f>
        <v>0.33811715999999997</v>
      </c>
      <c r="E12" s="177">
        <f t="shared" ref="E12:E21" si="6">C12-D12</f>
        <v>10.565234240000001</v>
      </c>
      <c r="F12" s="51">
        <f>Assumptions!$B$17</f>
        <v>7.63</v>
      </c>
      <c r="G12" s="77">
        <f t="shared" ref="G12:G13" si="7">E12-F12</f>
        <v>2.9352342400000007</v>
      </c>
      <c r="H12" s="76">
        <f>'Stage 3_ACCR_SMFL'!E23</f>
        <v>0.29572398</v>
      </c>
      <c r="I12" s="66">
        <f t="shared" si="4"/>
        <v>10.60762742</v>
      </c>
      <c r="J12" s="51">
        <f>Assumptions!$B$15</f>
        <v>5.13</v>
      </c>
      <c r="K12" s="77">
        <f t="shared" si="5"/>
        <v>5.4776274200000001</v>
      </c>
      <c r="M12" s="58" t="s">
        <v>13</v>
      </c>
      <c r="N12" s="52">
        <f>'Stage 2_SMFL'!AZ41</f>
        <v>0</v>
      </c>
      <c r="O12" s="51">
        <f>SUM('Stage 2_SMFL'!BA41:BB41)</f>
        <v>113.53</v>
      </c>
      <c r="P12" s="53">
        <f>SUM('Stage 2_SMFL'!BC41:BI41)</f>
        <v>23.68</v>
      </c>
      <c r="Q12" s="52">
        <f>'Stage 3_Gen100_SMFL'!AZ41</f>
        <v>0</v>
      </c>
      <c r="R12" s="51">
        <f>SUM('Stage 3_Gen100_SMFL'!BA41:BB41)</f>
        <v>16.96</v>
      </c>
      <c r="S12" s="60">
        <f>SUM('Stage 3_Gen100_SMFL'!BC41:BH41)</f>
        <v>23.62</v>
      </c>
      <c r="T12" s="62">
        <f t="shared" ref="T12:T21" si="8">N12</f>
        <v>0</v>
      </c>
      <c r="U12" s="115">
        <f>SUM('Stage 3_ACCR_SMFL'!BA41:BB41)</f>
        <v>8.24</v>
      </c>
      <c r="V12" s="60">
        <f>SUM('Stage 3_ACCR_SMFL'!BC41:BI41)</f>
        <v>19.11</v>
      </c>
    </row>
    <row r="13" spans="2:22" x14ac:dyDescent="0.25">
      <c r="B13" s="58" t="s">
        <v>97</v>
      </c>
      <c r="C13" s="71">
        <f>'Stage 2_SMFL'!E24</f>
        <v>9.8023907000000001</v>
      </c>
      <c r="D13" s="176">
        <f>'Stage 3_Gen100_SMFL'!E24</f>
        <v>0.53765021999999985</v>
      </c>
      <c r="E13" s="177">
        <f t="shared" si="6"/>
        <v>9.2647404800000004</v>
      </c>
      <c r="F13" s="51">
        <f>Assumptions!$B$17</f>
        <v>7.63</v>
      </c>
      <c r="G13" s="77">
        <f t="shared" si="7"/>
        <v>1.6347404800000005</v>
      </c>
      <c r="H13" s="76">
        <f>'Stage 3_ACCR_SMFL'!E24</f>
        <v>0.51708461999999999</v>
      </c>
      <c r="I13" s="66">
        <f t="shared" si="4"/>
        <v>9.2853060799999998</v>
      </c>
      <c r="J13" s="51">
        <f>Assumptions!$B$15</f>
        <v>5.13</v>
      </c>
      <c r="K13" s="77">
        <f>I13-J13</f>
        <v>4.1553060799999999</v>
      </c>
      <c r="M13" s="58" t="s">
        <v>97</v>
      </c>
      <c r="N13" s="52">
        <f>'Stage 2_SMFL'!AZ42</f>
        <v>0</v>
      </c>
      <c r="O13" s="51">
        <f>SUM('Stage 2_SMFL'!BA42:BB42)</f>
        <v>134</v>
      </c>
      <c r="P13" s="53">
        <f>SUM('Stage 2_SMFL'!BC42:BI42)</f>
        <v>25.07</v>
      </c>
      <c r="Q13" s="52">
        <f>'Stage 3_Gen100_SMFL'!AZ42</f>
        <v>0</v>
      </c>
      <c r="R13" s="51">
        <f>SUM('Stage 3_Gen100_SMFL'!BA42:BB42)</f>
        <v>23.34</v>
      </c>
      <c r="S13" s="60">
        <f>SUM('Stage 3_Gen100_SMFL'!BC42:BH42)</f>
        <v>29.07</v>
      </c>
      <c r="T13" s="62">
        <f t="shared" si="8"/>
        <v>0</v>
      </c>
      <c r="U13" s="29">
        <f>SUM('Stage 3_ACCR_SMFL'!BA42:BB42)</f>
        <v>14.07</v>
      </c>
      <c r="V13" s="60">
        <f>SUM('Stage 3_ACCR_SMFL'!BC42:BI42)</f>
        <v>24.11</v>
      </c>
    </row>
    <row r="14" spans="2:22" x14ac:dyDescent="0.25">
      <c r="B14" s="58" t="s">
        <v>14</v>
      </c>
      <c r="C14" s="71">
        <f>'Stage 2_SMFL'!E25</f>
        <v>11.694363579999997</v>
      </c>
      <c r="D14" s="176">
        <f>'Stage 3_Gen100_SMFL'!E25</f>
        <v>0.79574849999999997</v>
      </c>
      <c r="E14" s="177">
        <f t="shared" si="6"/>
        <v>10.898615079999997</v>
      </c>
      <c r="F14" s="51">
        <f>Assumptions!$B$17</f>
        <v>7.63</v>
      </c>
      <c r="G14" s="77">
        <f t="shared" ref="G14:G21" si="9">E14-F14</f>
        <v>3.2686150799999973</v>
      </c>
      <c r="H14" s="76">
        <f>'Stage 3_ACCR_SMFL'!E25</f>
        <v>0.80584433999999994</v>
      </c>
      <c r="I14" s="66">
        <f t="shared" ref="I14:I21" si="10">C14-H14</f>
        <v>10.888519239999997</v>
      </c>
      <c r="J14" s="51">
        <f>Assumptions!$B$15</f>
        <v>5.13</v>
      </c>
      <c r="K14" s="77">
        <f t="shared" ref="K14:K21" si="11">I14-J14</f>
        <v>5.7585192399999974</v>
      </c>
      <c r="M14" s="58" t="s">
        <v>14</v>
      </c>
      <c r="N14" s="52">
        <f>'Stage 2_SMFL'!AZ43</f>
        <v>0</v>
      </c>
      <c r="O14" s="51">
        <f>SUM('Stage 2_SMFL'!BA43:BB43)</f>
        <v>128.15</v>
      </c>
      <c r="P14" s="53">
        <f>SUM('Stage 2_SMFL'!BC43:BI43)</f>
        <v>37.770000000000003</v>
      </c>
      <c r="Q14" s="52">
        <f>'Stage 3_Gen100_SMFL'!AZ43</f>
        <v>0</v>
      </c>
      <c r="R14" s="51">
        <f>SUM('Stage 3_Gen100_SMFL'!BA43:BB43)</f>
        <v>28</v>
      </c>
      <c r="S14" s="60">
        <f>SUM('Stage 3_Gen100_SMFL'!BC43:BH43)</f>
        <v>38.159999999999997</v>
      </c>
      <c r="T14" s="62">
        <f t="shared" si="8"/>
        <v>0</v>
      </c>
      <c r="U14" s="29">
        <f>SUM('Stage 3_ACCR_SMFL'!BA43:BB43)</f>
        <v>21.73</v>
      </c>
      <c r="V14" s="60">
        <f>SUM('Stage 3_ACCR_SMFL'!BC43:BI43)</f>
        <v>24.96</v>
      </c>
    </row>
    <row r="15" spans="2:22" x14ac:dyDescent="0.25">
      <c r="B15" s="58" t="s">
        <v>15</v>
      </c>
      <c r="C15" s="71">
        <f>'Stage 2_SMFL'!E26</f>
        <v>14.365071599999998</v>
      </c>
      <c r="D15" s="176">
        <f>'Stage 3_Gen100_SMFL'!E26</f>
        <v>1.0948844999999998</v>
      </c>
      <c r="E15" s="177">
        <f t="shared" si="6"/>
        <v>13.270187099999999</v>
      </c>
      <c r="F15" s="51">
        <f>Assumptions!$B$17</f>
        <v>7.63</v>
      </c>
      <c r="G15" s="77">
        <f t="shared" si="9"/>
        <v>5.6401870999999995</v>
      </c>
      <c r="H15" s="76">
        <f>'Stage 3_ACCR_SMFL'!E26</f>
        <v>1.0902572399999999</v>
      </c>
      <c r="I15" s="66">
        <f t="shared" si="10"/>
        <v>13.274814359999999</v>
      </c>
      <c r="J15" s="51">
        <f>Assumptions!$B$15</f>
        <v>5.13</v>
      </c>
      <c r="K15" s="77">
        <f t="shared" si="11"/>
        <v>8.144814359999998</v>
      </c>
      <c r="M15" s="58" t="s">
        <v>15</v>
      </c>
      <c r="N15" s="52">
        <f>'Stage 2_SMFL'!AZ44</f>
        <v>0</v>
      </c>
      <c r="O15" s="51">
        <f>SUM('Stage 2_SMFL'!BA44:BB44)</f>
        <v>148.79</v>
      </c>
      <c r="P15" s="53">
        <f>SUM('Stage 2_SMFL'!BC44:BI44)</f>
        <v>36.79</v>
      </c>
      <c r="Q15" s="52">
        <f>'Stage 3_Gen100_SMFL'!AZ44</f>
        <v>0</v>
      </c>
      <c r="R15" s="51">
        <f>SUM('Stage 3_Gen100_SMFL'!BA44:BB44)</f>
        <v>36.630000000000003</v>
      </c>
      <c r="S15" s="60">
        <f>SUM('Stage 3_Gen100_SMFL'!BC44:BH44)</f>
        <v>38.76</v>
      </c>
      <c r="T15" s="62">
        <f t="shared" si="8"/>
        <v>0</v>
      </c>
      <c r="U15" s="29">
        <f>SUM('Stage 3_ACCR_SMFL'!BA44:BB44)</f>
        <v>27.02</v>
      </c>
      <c r="V15" s="60">
        <f>SUM('Stage 3_ACCR_SMFL'!BC44:BI44)</f>
        <v>28.909999999999997</v>
      </c>
    </row>
    <row r="16" spans="2:22" x14ac:dyDescent="0.25">
      <c r="B16" s="58" t="s">
        <v>16</v>
      </c>
      <c r="C16" s="71">
        <f>'Stage 2_SMFL'!E27</f>
        <v>16.052556980000002</v>
      </c>
      <c r="D16" s="176">
        <f>'Stage 3_Gen100_SMFL'!E27</f>
        <v>1.33882056</v>
      </c>
      <c r="E16" s="177">
        <f t="shared" si="6"/>
        <v>14.713736420000002</v>
      </c>
      <c r="F16" s="51">
        <f>Assumptions!$B$17</f>
        <v>7.63</v>
      </c>
      <c r="G16" s="77">
        <f t="shared" si="9"/>
        <v>7.0837364200000019</v>
      </c>
      <c r="H16" s="76">
        <f>'Stage 3_ACCR_SMFL'!E27</f>
        <v>1.58327076</v>
      </c>
      <c r="I16" s="66">
        <f t="shared" si="10"/>
        <v>14.469286220000003</v>
      </c>
      <c r="J16" s="51">
        <f>Assumptions!$B$15</f>
        <v>5.13</v>
      </c>
      <c r="K16" s="77">
        <f t="shared" si="11"/>
        <v>9.3392862200000017</v>
      </c>
      <c r="M16" s="58" t="s">
        <v>16</v>
      </c>
      <c r="N16" s="52">
        <f>'Stage 2_SMFL'!AZ45</f>
        <v>0</v>
      </c>
      <c r="O16" s="51">
        <f>SUM('Stage 2_SMFL'!BA45:BB45)</f>
        <v>143.82</v>
      </c>
      <c r="P16" s="53">
        <f>SUM('Stage 2_SMFL'!BC45:BI45)</f>
        <v>47.71</v>
      </c>
      <c r="Q16" s="52">
        <f>'Stage 3_Gen100_SMFL'!AZ45</f>
        <v>0</v>
      </c>
      <c r="R16" s="51">
        <f>SUM('Stage 3_Gen100_SMFL'!BA45:BB45)</f>
        <v>48.99</v>
      </c>
      <c r="S16" s="60">
        <f>SUM('Stage 3_Gen100_SMFL'!BC45:BH45)</f>
        <v>48.04</v>
      </c>
      <c r="T16" s="62">
        <f t="shared" si="8"/>
        <v>0</v>
      </c>
      <c r="U16" s="29">
        <f>SUM('Stage 3_ACCR_SMFL'!BA45:BB45)</f>
        <v>41.09</v>
      </c>
      <c r="V16" s="60">
        <f>SUM('Stage 3_ACCR_SMFL'!BC45:BI45)</f>
        <v>37.65</v>
      </c>
    </row>
    <row r="17" spans="1:22" x14ac:dyDescent="0.25">
      <c r="B17" s="58" t="s">
        <v>24</v>
      </c>
      <c r="C17" s="71">
        <f>'Stage 2_SMFL'!E28</f>
        <v>18.137534899999999</v>
      </c>
      <c r="D17" s="176">
        <f>'Stage 3_Gen100_SMFL'!E28</f>
        <v>1.7285854199999999</v>
      </c>
      <c r="E17" s="177">
        <f t="shared" si="6"/>
        <v>16.408949479999997</v>
      </c>
      <c r="F17" s="51">
        <f>Assumptions!$B$17</f>
        <v>7.63</v>
      </c>
      <c r="G17" s="77">
        <f t="shared" si="9"/>
        <v>8.7789494799999979</v>
      </c>
      <c r="H17" s="76">
        <f>'Stage 3_ACCR_SMFL'!E28</f>
        <v>2.2591623199999997</v>
      </c>
      <c r="I17" s="66">
        <f t="shared" si="10"/>
        <v>15.878372579999999</v>
      </c>
      <c r="J17" s="51">
        <f>Assumptions!$B$15</f>
        <v>5.13</v>
      </c>
      <c r="K17" s="77">
        <f t="shared" si="11"/>
        <v>10.748372579999998</v>
      </c>
      <c r="M17" s="58" t="s">
        <v>24</v>
      </c>
      <c r="N17" s="52">
        <f>'Stage 2_SMFL'!AZ46</f>
        <v>0</v>
      </c>
      <c r="O17" s="51">
        <f>SUM('Stage 2_SMFL'!BA46:BB46)</f>
        <v>157.08000000000001</v>
      </c>
      <c r="P17" s="53">
        <f>SUM('Stage 2_SMFL'!BC46:BI46)</f>
        <v>50.97</v>
      </c>
      <c r="Q17" s="52">
        <f>'Stage 3_Gen100_SMFL'!AZ46</f>
        <v>0</v>
      </c>
      <c r="R17" s="51">
        <f>SUM('Stage 3_Gen100_SMFL'!BA46:BB46)</f>
        <v>57.12</v>
      </c>
      <c r="S17" s="60">
        <f>SUM('Stage 3_Gen100_SMFL'!BC46:BH46)</f>
        <v>50.04</v>
      </c>
      <c r="T17" s="62">
        <f t="shared" si="8"/>
        <v>0</v>
      </c>
      <c r="U17" s="29">
        <f>SUM('Stage 3_ACCR_SMFL'!BA46:BB46)</f>
        <v>47.24</v>
      </c>
      <c r="V17" s="60">
        <f>SUM('Stage 3_ACCR_SMFL'!BC46:BI46)</f>
        <v>45.16</v>
      </c>
    </row>
    <row r="18" spans="1:22" x14ac:dyDescent="0.25">
      <c r="B18" s="58" t="s">
        <v>53</v>
      </c>
      <c r="C18" s="71">
        <f>'Stage 2_SMFL'!E29</f>
        <v>19.382641759999998</v>
      </c>
      <c r="D18" s="176">
        <f>'Stage 3_Gen100_SMFL'!E29</f>
        <v>2.0971147399999999</v>
      </c>
      <c r="E18" s="177">
        <f t="shared" si="6"/>
        <v>17.28552702</v>
      </c>
      <c r="F18" s="51">
        <f>Assumptions!$B$17</f>
        <v>7.63</v>
      </c>
      <c r="G18" s="77">
        <f t="shared" si="9"/>
        <v>9.655527020000001</v>
      </c>
      <c r="H18" s="76">
        <f>'Stage 3_ACCR_SMFL'!E29</f>
        <v>3.1459135999999996</v>
      </c>
      <c r="I18" s="66">
        <f t="shared" si="10"/>
        <v>16.236728159999998</v>
      </c>
      <c r="J18" s="51">
        <f>Assumptions!$B$15</f>
        <v>5.13</v>
      </c>
      <c r="K18" s="77">
        <f t="shared" si="11"/>
        <v>11.106728159999999</v>
      </c>
      <c r="M18" s="58" t="s">
        <v>53</v>
      </c>
      <c r="N18" s="52">
        <f>'Stage 2_SMFL'!AZ47</f>
        <v>0</v>
      </c>
      <c r="O18" s="51">
        <f>SUM('Stage 2_SMFL'!BA47:BB47)</f>
        <v>166.73</v>
      </c>
      <c r="P18" s="53">
        <f>SUM('Stage 2_SMFL'!BC47:BI47)</f>
        <v>55.28</v>
      </c>
      <c r="Q18" s="52">
        <f>'Stage 3_Gen100_SMFL'!AZ47</f>
        <v>0</v>
      </c>
      <c r="R18" s="51">
        <f>SUM('Stage 3_Gen100_SMFL'!BA47:BB47)</f>
        <v>61.66</v>
      </c>
      <c r="S18" s="60">
        <f>SUM('Stage 3_Gen100_SMFL'!BC47:BH47)</f>
        <v>55.2</v>
      </c>
      <c r="T18" s="62">
        <f t="shared" si="8"/>
        <v>0</v>
      </c>
      <c r="U18" s="29">
        <f>SUM('Stage 3_ACCR_SMFL'!BA47:BB47)</f>
        <v>55.59</v>
      </c>
      <c r="V18" s="60">
        <f>SUM('Stage 3_ACCR_SMFL'!BC47:BI47)</f>
        <v>50.29</v>
      </c>
    </row>
    <row r="19" spans="1:22" x14ac:dyDescent="0.25">
      <c r="B19" s="58" t="s">
        <v>54</v>
      </c>
      <c r="C19" s="71">
        <f>'Stage 2_SMFL'!E30</f>
        <v>22.60148534</v>
      </c>
      <c r="D19" s="176">
        <f>'Stage 3_Gen100_SMFL'!E30</f>
        <v>2.9110762600000002</v>
      </c>
      <c r="E19" s="177">
        <f t="shared" si="6"/>
        <v>19.690409079999998</v>
      </c>
      <c r="F19" s="51">
        <f>Assumptions!$B$17</f>
        <v>7.63</v>
      </c>
      <c r="G19" s="77">
        <f t="shared" si="9"/>
        <v>12.060409079999999</v>
      </c>
      <c r="H19" s="76">
        <f>'Stage 3_ACCR_SMFL'!E30</f>
        <v>4.0391305799999992</v>
      </c>
      <c r="I19" s="66">
        <f t="shared" si="10"/>
        <v>18.562354760000002</v>
      </c>
      <c r="J19" s="51">
        <f>Assumptions!$B$15</f>
        <v>5.13</v>
      </c>
      <c r="K19" s="77">
        <f t="shared" si="11"/>
        <v>13.432354760000003</v>
      </c>
      <c r="M19" s="58" t="s">
        <v>54</v>
      </c>
      <c r="N19" s="52">
        <f>'Stage 2_SMFL'!AZ48</f>
        <v>0</v>
      </c>
      <c r="O19" s="51">
        <f>SUM('Stage 2_SMFL'!BA48:BB48)</f>
        <v>175.05</v>
      </c>
      <c r="P19" s="53">
        <f>SUM('Stage 2_SMFL'!BC48:BI48)</f>
        <v>61.73</v>
      </c>
      <c r="Q19" s="52">
        <f>'Stage 3_Gen100_SMFL'!AZ48</f>
        <v>0</v>
      </c>
      <c r="R19" s="51">
        <f>SUM('Stage 3_Gen100_SMFL'!BA48:BB48)</f>
        <v>74.959999999999994</v>
      </c>
      <c r="S19" s="60">
        <f>SUM('Stage 3_Gen100_SMFL'!BC48:BH48)</f>
        <v>62.53</v>
      </c>
      <c r="T19" s="62">
        <f t="shared" si="8"/>
        <v>0</v>
      </c>
      <c r="U19" s="29">
        <f>SUM('Stage 3_ACCR_SMFL'!BA48:BB48)</f>
        <v>64.89</v>
      </c>
      <c r="V19" s="60">
        <f>SUM('Stage 3_ACCR_SMFL'!BC48:BI48)</f>
        <v>57.07</v>
      </c>
    </row>
    <row r="20" spans="1:22" x14ac:dyDescent="0.25">
      <c r="B20" s="58" t="s">
        <v>55</v>
      </c>
      <c r="C20" s="71">
        <f>'Stage 2_SMFL'!E31</f>
        <v>29.343699179999994</v>
      </c>
      <c r="D20" s="176">
        <f>'Stage 3_Gen100_SMFL'!E31</f>
        <v>4.2375418800000002</v>
      </c>
      <c r="E20" s="177">
        <f t="shared" si="6"/>
        <v>25.106157299999992</v>
      </c>
      <c r="F20" s="51">
        <f>Assumptions!$B$17</f>
        <v>7.63</v>
      </c>
      <c r="G20" s="77">
        <f t="shared" si="9"/>
        <v>17.476157299999993</v>
      </c>
      <c r="H20" s="76">
        <f>'Stage 3_ACCR_SMFL'!E31</f>
        <v>5.0686569800000001</v>
      </c>
      <c r="I20" s="66">
        <f t="shared" si="10"/>
        <v>24.275042199999994</v>
      </c>
      <c r="J20" s="51">
        <f>Assumptions!$B$15</f>
        <v>5.13</v>
      </c>
      <c r="K20" s="77">
        <f t="shared" si="11"/>
        <v>19.145042199999995</v>
      </c>
      <c r="M20" s="58" t="s">
        <v>55</v>
      </c>
      <c r="N20" s="52">
        <f>'Stage 2_SMFL'!AZ49</f>
        <v>0</v>
      </c>
      <c r="O20" s="51">
        <f>SUM('Stage 2_SMFL'!BA49:BB49)</f>
        <v>185.32</v>
      </c>
      <c r="P20" s="53">
        <f>SUM('Stage 2_SMFL'!BC49:BI49)</f>
        <v>66.3</v>
      </c>
      <c r="Q20" s="52">
        <f>'Stage 3_Gen100_SMFL'!AZ49</f>
        <v>0</v>
      </c>
      <c r="R20" s="51">
        <f>SUM('Stage 3_Gen100_SMFL'!BA49:BB49)</f>
        <v>84.83</v>
      </c>
      <c r="S20" s="60">
        <f>SUM('Stage 3_Gen100_SMFL'!BC49:BH49)</f>
        <v>66.95</v>
      </c>
      <c r="T20" s="62">
        <f t="shared" si="8"/>
        <v>0</v>
      </c>
      <c r="U20" s="29">
        <f>SUM('Stage 3_ACCR_SMFL'!BA49:BB49)</f>
        <v>72.16</v>
      </c>
      <c r="V20" s="60">
        <f>SUM('Stage 3_ACCR_SMFL'!BC49:BI49)</f>
        <v>60.029999999999994</v>
      </c>
    </row>
    <row r="21" spans="1:22" ht="15.75" thickBot="1" x14ac:dyDescent="0.3">
      <c r="B21" s="58" t="s">
        <v>56</v>
      </c>
      <c r="C21" s="71">
        <f>'Stage 2_SMFL'!E32</f>
        <v>34.305119020000006</v>
      </c>
      <c r="D21" s="176">
        <f>'Stage 3_Gen100_SMFL'!E32</f>
        <v>5.2113697800000001</v>
      </c>
      <c r="E21" s="177">
        <f t="shared" si="6"/>
        <v>29.093749240000008</v>
      </c>
      <c r="F21" s="51">
        <f>Assumptions!$B$17</f>
        <v>7.63</v>
      </c>
      <c r="G21" s="77">
        <f t="shared" si="9"/>
        <v>21.463749240000009</v>
      </c>
      <c r="H21" s="76">
        <f>'Stage 3_ACCR_SMFL'!E32</f>
        <v>6.5753987799999996</v>
      </c>
      <c r="I21" s="66">
        <f t="shared" si="10"/>
        <v>27.729720240000006</v>
      </c>
      <c r="J21" s="51">
        <f>Assumptions!$B$15</f>
        <v>5.13</v>
      </c>
      <c r="K21" s="77">
        <f t="shared" si="11"/>
        <v>22.599720240000007</v>
      </c>
      <c r="M21" s="59" t="s">
        <v>56</v>
      </c>
      <c r="N21" s="54">
        <f>'Stage 2_SMFL'!AZ50</f>
        <v>0</v>
      </c>
      <c r="O21" s="55">
        <f>SUM('Stage 2_SMFL'!BA50:BB50)</f>
        <v>192.66</v>
      </c>
      <c r="P21" s="56">
        <f>SUM('Stage 2_SMFL'!BC50:BI50)</f>
        <v>72.05</v>
      </c>
      <c r="Q21" s="54">
        <f>'Stage 3_Gen100_SMFL'!AZ50</f>
        <v>0</v>
      </c>
      <c r="R21" s="55">
        <f>SUM('Stage 3_Gen100_SMFL'!BA50:BB50)</f>
        <v>92.59</v>
      </c>
      <c r="S21" s="61">
        <f>SUM('Stage 3_Gen100_SMFL'!BC50:BH50)</f>
        <v>72.12</v>
      </c>
      <c r="T21" s="62">
        <f t="shared" si="8"/>
        <v>0</v>
      </c>
      <c r="U21" s="28">
        <f>SUM('Stage 3_ACCR_SMFL'!BA50:BB50)</f>
        <v>80.62</v>
      </c>
      <c r="V21" s="61">
        <f>SUM('Stage 3_ACCR_SMFL'!BC50:BI50)</f>
        <v>67.650000000000006</v>
      </c>
    </row>
    <row r="22" spans="1:22" x14ac:dyDescent="0.25">
      <c r="B22" s="67" t="s">
        <v>74</v>
      </c>
      <c r="C22" s="72">
        <f>-PV(Assumptions!$B$6,40-11,C21,,1)</f>
        <v>353.56799064348701</v>
      </c>
      <c r="D22" s="72">
        <f>-PV(Assumptions!$B$6,40-11,D21,,1)</f>
        <v>53.711329220008366</v>
      </c>
      <c r="E22" s="72">
        <f>-PV(Assumptions!$B$6,40-11,E21,,1)</f>
        <v>299.85666142347867</v>
      </c>
      <c r="F22" s="72">
        <f>-PV(Assumptions!$B$6,40-11,F21,,1)</f>
        <v>78.639102433576269</v>
      </c>
      <c r="G22" s="72">
        <f>-PV(Assumptions!$B$6,40-11,G21,,1)</f>
        <v>221.21755898990241</v>
      </c>
      <c r="H22" s="72">
        <f>-PV(Assumptions!$B$6,40-11,H21,,1)</f>
        <v>67.769784823333211</v>
      </c>
      <c r="I22" s="72">
        <f>-PV(Assumptions!$B$6,40-10,I21,,1)</f>
        <v>287.54627098559445</v>
      </c>
      <c r="J22" s="72">
        <f>-PV(Assumptions!$B$6,40-10,J21,,1)</f>
        <v>53.196078337215098</v>
      </c>
      <c r="K22" s="72">
        <f>-PV(Assumptions!$B$6,40-10,K21,,1)</f>
        <v>234.35019264837933</v>
      </c>
    </row>
    <row r="23" spans="1:22" ht="15.75" thickBot="1" x14ac:dyDescent="0.3">
      <c r="B23" s="68" t="s">
        <v>75</v>
      </c>
      <c r="C23" s="73">
        <f>NPV(Assumptions!$B$6,C8:C22)</f>
        <v>203.9768230944955</v>
      </c>
      <c r="D23" s="73">
        <f>NPV(Assumptions!$B$6,D8:D22)</f>
        <v>63.027968121487362</v>
      </c>
      <c r="E23" s="73">
        <f>NPV(Assumptions!$B$6,E8:E22)</f>
        <v>140.94885497300814</v>
      </c>
      <c r="F23" s="73">
        <f>NPV(Assumptions!$B$6,F8:F22)</f>
        <v>56.058720497361826</v>
      </c>
      <c r="G23" s="73">
        <f>NPV(Assumptions!$B$6,G8:G22)</f>
        <v>84.890134475646306</v>
      </c>
      <c r="H23" s="73">
        <f>NPV(Assumptions!$B$6,H8:H22)</f>
        <v>73.753539398473009</v>
      </c>
      <c r="I23" s="73">
        <f>NPV(Assumptions!$B$6,I8:I22)</f>
        <v>130.64175659840816</v>
      </c>
      <c r="J23" s="73">
        <f>NPV(Assumptions!$B$6,J8:J22)</f>
        <v>34.264415125874677</v>
      </c>
      <c r="K23" s="73">
        <f>NPV(Assumptions!$B$6,K8:K22)</f>
        <v>96.377341472533487</v>
      </c>
    </row>
    <row r="24" spans="1:22" x14ac:dyDescent="0.25">
      <c r="B24" s="64" t="s">
        <v>95</v>
      </c>
      <c r="G24" s="63">
        <f>E23-F23</f>
        <v>84.890134475646306</v>
      </c>
      <c r="K24" s="63">
        <f>I23-J23</f>
        <v>96.377341472533487</v>
      </c>
    </row>
    <row r="25" spans="1:22" ht="15.75" thickBot="1" x14ac:dyDescent="0.3"/>
    <row r="26" spans="1:22" x14ac:dyDescent="0.25">
      <c r="A26" s="82"/>
      <c r="B26" s="57"/>
      <c r="C26" s="69" t="s">
        <v>85</v>
      </c>
      <c r="D26" s="248" t="s">
        <v>209</v>
      </c>
      <c r="E26" s="249"/>
      <c r="F26" s="249"/>
      <c r="G26" s="250"/>
      <c r="H26" s="251" t="str">
        <f>H6</f>
        <v>Network Option (from 2018/19)</v>
      </c>
      <c r="I26" s="252"/>
      <c r="J26" s="252"/>
      <c r="K26" s="253"/>
      <c r="L26" s="82"/>
      <c r="M26" s="57"/>
      <c r="N26" s="236" t="s">
        <v>85</v>
      </c>
      <c r="O26" s="237"/>
      <c r="P26" s="238"/>
      <c r="Q26" s="236" t="str">
        <f>D26</f>
        <v>Embedded gen 80 (from 2017/18)</v>
      </c>
      <c r="R26" s="237"/>
      <c r="S26" s="238"/>
      <c r="T26" s="239" t="str">
        <f>H26</f>
        <v>Network Option (from 2018/19)</v>
      </c>
      <c r="U26" s="240"/>
      <c r="V26" s="241"/>
    </row>
    <row r="27" spans="1:22" ht="45" x14ac:dyDescent="0.25">
      <c r="A27" s="82"/>
      <c r="B27" s="58" t="s">
        <v>4</v>
      </c>
      <c r="C27" s="70" t="s">
        <v>86</v>
      </c>
      <c r="D27" s="174" t="s">
        <v>87</v>
      </c>
      <c r="E27" s="175" t="s">
        <v>88</v>
      </c>
      <c r="F27" s="65" t="s">
        <v>89</v>
      </c>
      <c r="G27" s="75" t="s">
        <v>90</v>
      </c>
      <c r="H27" s="74" t="s">
        <v>87</v>
      </c>
      <c r="I27" s="65" t="s">
        <v>88</v>
      </c>
      <c r="J27" s="65" t="s">
        <v>89</v>
      </c>
      <c r="K27" s="75" t="s">
        <v>90</v>
      </c>
      <c r="L27" s="82"/>
      <c r="M27" s="58" t="s">
        <v>4</v>
      </c>
      <c r="N27" s="52" t="s">
        <v>91</v>
      </c>
      <c r="O27" s="51" t="s">
        <v>92</v>
      </c>
      <c r="P27" s="53" t="s">
        <v>93</v>
      </c>
      <c r="Q27" s="52" t="s">
        <v>91</v>
      </c>
      <c r="R27" s="51" t="s">
        <v>92</v>
      </c>
      <c r="S27" s="53" t="s">
        <v>93</v>
      </c>
      <c r="T27" s="52" t="s">
        <v>91</v>
      </c>
      <c r="U27" s="51" t="s">
        <v>92</v>
      </c>
      <c r="V27" s="53" t="s">
        <v>93</v>
      </c>
    </row>
    <row r="28" spans="1:22" x14ac:dyDescent="0.25">
      <c r="A28" s="82"/>
      <c r="B28" s="58" t="s">
        <v>9</v>
      </c>
      <c r="C28" s="71">
        <f t="shared" ref="C28:C41" si="12">C8</f>
        <v>18.035158719999995</v>
      </c>
      <c r="D28" s="176">
        <f>C28</f>
        <v>18.035158719999995</v>
      </c>
      <c r="E28" s="177">
        <v>0</v>
      </c>
      <c r="F28" s="51">
        <v>0</v>
      </c>
      <c r="G28" s="53">
        <v>0</v>
      </c>
      <c r="H28" s="76">
        <f t="shared" ref="H28:K41" si="13">H8</f>
        <v>18.035158719999995</v>
      </c>
      <c r="I28" s="66">
        <f t="shared" si="13"/>
        <v>0</v>
      </c>
      <c r="J28" s="51">
        <f t="shared" si="13"/>
        <v>0</v>
      </c>
      <c r="K28" s="53">
        <f t="shared" si="13"/>
        <v>0</v>
      </c>
      <c r="L28" s="82"/>
      <c r="M28" s="58" t="s">
        <v>9</v>
      </c>
      <c r="N28" s="52">
        <f t="shared" ref="N28:P41" si="14">N8</f>
        <v>67.63</v>
      </c>
      <c r="O28" s="51">
        <f t="shared" si="14"/>
        <v>96.45</v>
      </c>
      <c r="P28" s="51">
        <f t="shared" si="14"/>
        <v>11.54</v>
      </c>
      <c r="Q28" s="52">
        <f>N28</f>
        <v>67.63</v>
      </c>
      <c r="R28" s="52">
        <f t="shared" ref="R28:S30" si="15">O28</f>
        <v>96.45</v>
      </c>
      <c r="S28" s="52">
        <f t="shared" si="15"/>
        <v>11.54</v>
      </c>
      <c r="T28" s="62">
        <f t="shared" ref="T28:V41" si="16">T8</f>
        <v>67.63</v>
      </c>
      <c r="U28" s="62">
        <f t="shared" si="16"/>
        <v>96.45</v>
      </c>
      <c r="V28" s="62">
        <f t="shared" si="16"/>
        <v>11.54</v>
      </c>
    </row>
    <row r="29" spans="1:22" x14ac:dyDescent="0.25">
      <c r="A29" s="82"/>
      <c r="B29" s="58" t="s">
        <v>10</v>
      </c>
      <c r="C29" s="71">
        <f t="shared" si="12"/>
        <v>20.497016840000001</v>
      </c>
      <c r="D29" s="176">
        <f t="shared" ref="D29:D30" si="17">C29</f>
        <v>20.497016840000001</v>
      </c>
      <c r="E29" s="177">
        <v>0</v>
      </c>
      <c r="F29" s="51">
        <v>0</v>
      </c>
      <c r="G29" s="53">
        <v>0</v>
      </c>
      <c r="H29" s="76">
        <f t="shared" si="13"/>
        <v>20.497016840000001</v>
      </c>
      <c r="I29" s="66">
        <f t="shared" si="13"/>
        <v>0</v>
      </c>
      <c r="J29" s="51">
        <f t="shared" si="13"/>
        <v>0</v>
      </c>
      <c r="K29" s="53">
        <f t="shared" si="13"/>
        <v>0</v>
      </c>
      <c r="L29" s="82"/>
      <c r="M29" s="58" t="s">
        <v>10</v>
      </c>
      <c r="N29" s="52">
        <f t="shared" si="14"/>
        <v>121.8</v>
      </c>
      <c r="O29" s="51">
        <f t="shared" si="14"/>
        <v>70.48</v>
      </c>
      <c r="P29" s="51">
        <f t="shared" si="14"/>
        <v>14.82</v>
      </c>
      <c r="Q29" s="52">
        <f t="shared" ref="Q29:Q30" si="18">N29</f>
        <v>121.8</v>
      </c>
      <c r="R29" s="52">
        <f t="shared" si="15"/>
        <v>70.48</v>
      </c>
      <c r="S29" s="52">
        <f t="shared" si="15"/>
        <v>14.82</v>
      </c>
      <c r="T29" s="62">
        <f t="shared" si="16"/>
        <v>121.8</v>
      </c>
      <c r="U29" s="62">
        <f t="shared" si="16"/>
        <v>70.48</v>
      </c>
      <c r="V29" s="62">
        <f t="shared" si="16"/>
        <v>14.82</v>
      </c>
    </row>
    <row r="30" spans="1:22" x14ac:dyDescent="0.25">
      <c r="A30" s="82"/>
      <c r="B30" s="58" t="s">
        <v>11</v>
      </c>
      <c r="C30" s="71">
        <f t="shared" si="12"/>
        <v>13.034866780000002</v>
      </c>
      <c r="D30" s="176">
        <f t="shared" si="17"/>
        <v>13.034866780000002</v>
      </c>
      <c r="E30" s="177">
        <v>0</v>
      </c>
      <c r="F30" s="51">
        <v>0</v>
      </c>
      <c r="G30" s="53">
        <v>0</v>
      </c>
      <c r="H30" s="76">
        <f t="shared" si="13"/>
        <v>13.034866780000002</v>
      </c>
      <c r="I30" s="66">
        <f t="shared" si="13"/>
        <v>0</v>
      </c>
      <c r="J30" s="51">
        <f t="shared" si="13"/>
        <v>0</v>
      </c>
      <c r="K30" s="53">
        <f t="shared" si="13"/>
        <v>0</v>
      </c>
      <c r="L30" s="82"/>
      <c r="M30" s="58" t="s">
        <v>11</v>
      </c>
      <c r="N30" s="52">
        <f t="shared" si="14"/>
        <v>137.21</v>
      </c>
      <c r="O30" s="51">
        <f t="shared" si="14"/>
        <v>82.53</v>
      </c>
      <c r="P30" s="51">
        <f t="shared" si="14"/>
        <v>18.079999999999998</v>
      </c>
      <c r="Q30" s="52">
        <f t="shared" si="18"/>
        <v>137.21</v>
      </c>
      <c r="R30" s="52">
        <f t="shared" si="15"/>
        <v>82.53</v>
      </c>
      <c r="S30" s="52">
        <f t="shared" si="15"/>
        <v>18.079999999999998</v>
      </c>
      <c r="T30" s="62">
        <f t="shared" si="16"/>
        <v>137.21</v>
      </c>
      <c r="U30" s="62">
        <f t="shared" si="16"/>
        <v>82.53</v>
      </c>
      <c r="V30" s="62">
        <f t="shared" si="16"/>
        <v>18.079999999999998</v>
      </c>
    </row>
    <row r="31" spans="1:22" x14ac:dyDescent="0.25">
      <c r="A31" s="82"/>
      <c r="B31" s="58" t="s">
        <v>12</v>
      </c>
      <c r="C31" s="71">
        <f t="shared" si="12"/>
        <v>8.5971686399999996</v>
      </c>
      <c r="D31" s="176">
        <f>'Stage 3_Gen80_SMFL'!E22</f>
        <v>0.50170716000000004</v>
      </c>
      <c r="E31" s="177">
        <f t="shared" ref="E31:E41" si="19">C31-D31</f>
        <v>8.0954614799999991</v>
      </c>
      <c r="F31" s="51">
        <f>Assumptions!$B$16</f>
        <v>6.1040000000000001</v>
      </c>
      <c r="G31" s="77">
        <f>E31-F31</f>
        <v>1.991461479999999</v>
      </c>
      <c r="H31" s="76">
        <f t="shared" si="13"/>
        <v>8.5971686399999996</v>
      </c>
      <c r="I31" s="66">
        <f t="shared" si="13"/>
        <v>0</v>
      </c>
      <c r="J31" s="51">
        <f t="shared" si="13"/>
        <v>0</v>
      </c>
      <c r="K31" s="77">
        <f t="shared" si="13"/>
        <v>0</v>
      </c>
      <c r="L31" s="82"/>
      <c r="M31" s="58" t="s">
        <v>12</v>
      </c>
      <c r="N31" s="52">
        <f t="shared" si="14"/>
        <v>0</v>
      </c>
      <c r="O31" s="51">
        <f t="shared" si="14"/>
        <v>110.19</v>
      </c>
      <c r="P31" s="51">
        <f t="shared" si="14"/>
        <v>18.03</v>
      </c>
      <c r="Q31" s="52">
        <f>'Stage 3_Gen80_SMFL'!AZ40</f>
        <v>0</v>
      </c>
      <c r="R31" s="51">
        <f>SUM('Stage 3_Gen80_SMFL'!BA40:BB40)</f>
        <v>27.39</v>
      </c>
      <c r="S31" s="60">
        <f>SUM('Stage 3_Gen80_SMFL'!BC40:BI40)</f>
        <v>17.940000000000001</v>
      </c>
      <c r="T31" s="62">
        <f t="shared" si="16"/>
        <v>0</v>
      </c>
      <c r="U31" s="62">
        <f t="shared" si="16"/>
        <v>110.19</v>
      </c>
      <c r="V31" s="62">
        <f t="shared" si="16"/>
        <v>18.03</v>
      </c>
    </row>
    <row r="32" spans="1:22" x14ac:dyDescent="0.25">
      <c r="A32" s="82"/>
      <c r="B32" s="58" t="s">
        <v>13</v>
      </c>
      <c r="C32" s="71">
        <f t="shared" si="12"/>
        <v>10.9033514</v>
      </c>
      <c r="D32" s="176">
        <f>'Stage 3_Gen80_SMFL'!E23</f>
        <v>0.77013498000000002</v>
      </c>
      <c r="E32" s="177">
        <f t="shared" si="19"/>
        <v>10.13321642</v>
      </c>
      <c r="F32" s="51">
        <f>Assumptions!$B$16</f>
        <v>6.1040000000000001</v>
      </c>
      <c r="G32" s="77">
        <f t="shared" ref="G32:G41" si="20">E32-F32</f>
        <v>4.02921642</v>
      </c>
      <c r="H32" s="76">
        <f t="shared" si="13"/>
        <v>0.29572398</v>
      </c>
      <c r="I32" s="66">
        <f t="shared" si="13"/>
        <v>10.60762742</v>
      </c>
      <c r="J32" s="51">
        <f t="shared" si="13"/>
        <v>5.13</v>
      </c>
      <c r="K32" s="77">
        <f t="shared" si="13"/>
        <v>5.4776274200000001</v>
      </c>
      <c r="L32" s="82"/>
      <c r="M32" s="58" t="s">
        <v>13</v>
      </c>
      <c r="N32" s="52">
        <f t="shared" si="14"/>
        <v>0</v>
      </c>
      <c r="O32" s="51">
        <f t="shared" si="14"/>
        <v>113.53</v>
      </c>
      <c r="P32" s="51">
        <f t="shared" si="14"/>
        <v>23.68</v>
      </c>
      <c r="Q32" s="52">
        <f>'Stage 3_Gen80_SMFL'!AZ41</f>
        <v>0</v>
      </c>
      <c r="R32" s="51">
        <f>SUM('Stage 3_Gen80_SMFL'!BA41:BB41)</f>
        <v>32.92</v>
      </c>
      <c r="S32" s="60">
        <f>SUM('Stage 3_Gen80_SMFL'!BC41:BI41)</f>
        <v>24.39</v>
      </c>
      <c r="T32" s="62">
        <f t="shared" si="16"/>
        <v>0</v>
      </c>
      <c r="U32" s="62">
        <f t="shared" si="16"/>
        <v>8.24</v>
      </c>
      <c r="V32" s="62">
        <f t="shared" si="16"/>
        <v>19.11</v>
      </c>
    </row>
    <row r="33" spans="1:22" x14ac:dyDescent="0.25">
      <c r="A33" s="82"/>
      <c r="B33" s="58" t="s">
        <v>52</v>
      </c>
      <c r="C33" s="71">
        <f t="shared" si="12"/>
        <v>9.8023907000000001</v>
      </c>
      <c r="D33" s="176">
        <f>'Stage 3_Gen80_SMFL'!E24</f>
        <v>1.04361072</v>
      </c>
      <c r="E33" s="177">
        <f t="shared" si="19"/>
        <v>8.7587799799999999</v>
      </c>
      <c r="F33" s="51">
        <f>Assumptions!$B$16</f>
        <v>6.1040000000000001</v>
      </c>
      <c r="G33" s="77">
        <f t="shared" si="20"/>
        <v>2.6547799799999998</v>
      </c>
      <c r="H33" s="76">
        <f t="shared" si="13"/>
        <v>0.51708461999999999</v>
      </c>
      <c r="I33" s="66">
        <f t="shared" si="13"/>
        <v>9.2853060799999998</v>
      </c>
      <c r="J33" s="51">
        <f t="shared" si="13"/>
        <v>5.13</v>
      </c>
      <c r="K33" s="77">
        <f t="shared" si="13"/>
        <v>4.1553060799999999</v>
      </c>
      <c r="L33" s="82"/>
      <c r="M33" s="58" t="s">
        <v>52</v>
      </c>
      <c r="N33" s="52">
        <f t="shared" si="14"/>
        <v>0</v>
      </c>
      <c r="O33" s="51">
        <f t="shared" si="14"/>
        <v>134</v>
      </c>
      <c r="P33" s="51">
        <f t="shared" si="14"/>
        <v>25.07</v>
      </c>
      <c r="Q33" s="52">
        <f>'Stage 3_Gen80_SMFL'!AZ42</f>
        <v>0</v>
      </c>
      <c r="R33" s="51">
        <f>SUM('Stage 3_Gen80_SMFL'!BA42:BB42)</f>
        <v>42.79</v>
      </c>
      <c r="S33" s="60">
        <f>SUM('Stage 3_Gen80_SMFL'!BC42:BI42)</f>
        <v>29.13</v>
      </c>
      <c r="T33" s="62">
        <f t="shared" si="16"/>
        <v>0</v>
      </c>
      <c r="U33" s="62">
        <f t="shared" si="16"/>
        <v>14.07</v>
      </c>
      <c r="V33" s="62">
        <f t="shared" si="16"/>
        <v>24.11</v>
      </c>
    </row>
    <row r="34" spans="1:22" x14ac:dyDescent="0.25">
      <c r="A34" s="82"/>
      <c r="B34" s="58" t="s">
        <v>14</v>
      </c>
      <c r="C34" s="71">
        <f t="shared" si="12"/>
        <v>11.694363579999997</v>
      </c>
      <c r="D34" s="176">
        <f>'Stage 3_Gen80_SMFL'!E25</f>
        <v>1.4824525800000001</v>
      </c>
      <c r="E34" s="177">
        <f t="shared" si="19"/>
        <v>10.211910999999997</v>
      </c>
      <c r="F34" s="51">
        <f>Assumptions!$B$16</f>
        <v>6.1040000000000001</v>
      </c>
      <c r="G34" s="77">
        <f t="shared" si="20"/>
        <v>4.107910999999997</v>
      </c>
      <c r="H34" s="76">
        <f t="shared" si="13"/>
        <v>0.80584433999999994</v>
      </c>
      <c r="I34" s="66">
        <f t="shared" si="13"/>
        <v>10.888519239999997</v>
      </c>
      <c r="J34" s="51">
        <f t="shared" si="13"/>
        <v>5.13</v>
      </c>
      <c r="K34" s="77">
        <f t="shared" si="13"/>
        <v>5.7585192399999974</v>
      </c>
      <c r="L34" s="82"/>
      <c r="M34" s="58" t="s">
        <v>14</v>
      </c>
      <c r="N34" s="52">
        <f t="shared" si="14"/>
        <v>0</v>
      </c>
      <c r="O34" s="51">
        <f t="shared" si="14"/>
        <v>128.15</v>
      </c>
      <c r="P34" s="51">
        <f t="shared" si="14"/>
        <v>37.770000000000003</v>
      </c>
      <c r="Q34" s="52">
        <f>'Stage 3_Gen80_SMFL'!AZ43</f>
        <v>0</v>
      </c>
      <c r="R34" s="51">
        <f>SUM('Stage 3_Gen80_SMFL'!BA43:BB43)</f>
        <v>56.05</v>
      </c>
      <c r="S34" s="60">
        <f>SUM('Stage 3_Gen80_SMFL'!BC43:BI43)</f>
        <v>37.85</v>
      </c>
      <c r="T34" s="62">
        <f t="shared" si="16"/>
        <v>0</v>
      </c>
      <c r="U34" s="62">
        <f t="shared" si="16"/>
        <v>21.73</v>
      </c>
      <c r="V34" s="62">
        <f t="shared" si="16"/>
        <v>24.96</v>
      </c>
    </row>
    <row r="35" spans="1:22" x14ac:dyDescent="0.25">
      <c r="A35" s="82"/>
      <c r="B35" s="58" t="s">
        <v>15</v>
      </c>
      <c r="C35" s="71">
        <f t="shared" si="12"/>
        <v>14.365071599999998</v>
      </c>
      <c r="D35" s="176">
        <f>'Stage 3_Gen80_SMFL'!E26</f>
        <v>2.0428028599999997</v>
      </c>
      <c r="E35" s="177">
        <f t="shared" si="19"/>
        <v>12.322268739999998</v>
      </c>
      <c r="F35" s="51">
        <f>Assumptions!$B$16</f>
        <v>6.1040000000000001</v>
      </c>
      <c r="G35" s="77">
        <f t="shared" si="20"/>
        <v>6.2182687399999983</v>
      </c>
      <c r="H35" s="76">
        <f t="shared" si="13"/>
        <v>1.0902572399999999</v>
      </c>
      <c r="I35" s="66">
        <f t="shared" si="13"/>
        <v>13.274814359999999</v>
      </c>
      <c r="J35" s="51">
        <f t="shared" si="13"/>
        <v>5.13</v>
      </c>
      <c r="K35" s="77">
        <f t="shared" si="13"/>
        <v>8.144814359999998</v>
      </c>
      <c r="L35" s="82"/>
      <c r="M35" s="58" t="s">
        <v>15</v>
      </c>
      <c r="N35" s="52">
        <f t="shared" si="14"/>
        <v>0</v>
      </c>
      <c r="O35" s="51">
        <f t="shared" si="14"/>
        <v>148.79</v>
      </c>
      <c r="P35" s="51">
        <f t="shared" si="14"/>
        <v>36.79</v>
      </c>
      <c r="Q35" s="52">
        <f>'Stage 3_Gen80_SMFL'!AZ44</f>
        <v>0</v>
      </c>
      <c r="R35" s="51">
        <f>SUM('Stage 3_Gen80_SMFL'!BA44:BB44)</f>
        <v>58.57</v>
      </c>
      <c r="S35" s="60">
        <f>SUM('Stage 3_Gen80_SMFL'!BC44:BI44)</f>
        <v>38.85</v>
      </c>
      <c r="T35" s="62">
        <f t="shared" si="16"/>
        <v>0</v>
      </c>
      <c r="U35" s="62">
        <f t="shared" si="16"/>
        <v>27.02</v>
      </c>
      <c r="V35" s="62">
        <f t="shared" si="16"/>
        <v>28.909999999999997</v>
      </c>
    </row>
    <row r="36" spans="1:22" x14ac:dyDescent="0.25">
      <c r="A36" s="82"/>
      <c r="B36" s="58" t="s">
        <v>16</v>
      </c>
      <c r="C36" s="71">
        <f t="shared" si="12"/>
        <v>16.052556980000002</v>
      </c>
      <c r="D36" s="176">
        <f>'Stage 3_Gen80_SMFL'!E27</f>
        <v>2.5637513199999993</v>
      </c>
      <c r="E36" s="177">
        <f t="shared" si="19"/>
        <v>13.488805660000002</v>
      </c>
      <c r="F36" s="51">
        <f>Assumptions!$B$16</f>
        <v>6.1040000000000001</v>
      </c>
      <c r="G36" s="77">
        <f t="shared" si="20"/>
        <v>7.3848056600000023</v>
      </c>
      <c r="H36" s="76">
        <f t="shared" si="13"/>
        <v>1.58327076</v>
      </c>
      <c r="I36" s="66">
        <f t="shared" si="13"/>
        <v>14.469286220000003</v>
      </c>
      <c r="J36" s="51">
        <f t="shared" si="13"/>
        <v>5.13</v>
      </c>
      <c r="K36" s="77">
        <f t="shared" si="13"/>
        <v>9.3392862200000017</v>
      </c>
      <c r="L36" s="82"/>
      <c r="M36" s="58" t="s">
        <v>16</v>
      </c>
      <c r="N36" s="52">
        <f t="shared" si="14"/>
        <v>0</v>
      </c>
      <c r="O36" s="51">
        <f t="shared" si="14"/>
        <v>143.82</v>
      </c>
      <c r="P36" s="51">
        <f t="shared" si="14"/>
        <v>47.71</v>
      </c>
      <c r="Q36" s="52">
        <f>'Stage 3_Gen80_SMFL'!AZ45</f>
        <v>0</v>
      </c>
      <c r="R36" s="51">
        <f>SUM('Stage 3_Gen80_SMFL'!BA45:BB45)</f>
        <v>68.44</v>
      </c>
      <c r="S36" s="60">
        <f>SUM('Stage 3_Gen80_SMFL'!BC45:BI45)</f>
        <v>47.57</v>
      </c>
      <c r="T36" s="62">
        <f t="shared" si="16"/>
        <v>0</v>
      </c>
      <c r="U36" s="62">
        <f t="shared" si="16"/>
        <v>41.09</v>
      </c>
      <c r="V36" s="62">
        <f t="shared" si="16"/>
        <v>37.65</v>
      </c>
    </row>
    <row r="37" spans="1:22" x14ac:dyDescent="0.25">
      <c r="A37" s="82"/>
      <c r="B37" s="58" t="s">
        <v>24</v>
      </c>
      <c r="C37" s="71">
        <f t="shared" si="12"/>
        <v>18.137534899999999</v>
      </c>
      <c r="D37" s="176">
        <f>'Stage 3_Gen80_SMFL'!E28</f>
        <v>2.9248801400000008</v>
      </c>
      <c r="E37" s="177">
        <f t="shared" si="19"/>
        <v>15.212654759999998</v>
      </c>
      <c r="F37" s="51">
        <f>Assumptions!$B$16</f>
        <v>6.1040000000000001</v>
      </c>
      <c r="G37" s="77">
        <f t="shared" si="20"/>
        <v>9.1086547599999967</v>
      </c>
      <c r="H37" s="76">
        <f t="shared" si="13"/>
        <v>2.2591623199999997</v>
      </c>
      <c r="I37" s="66">
        <f t="shared" si="13"/>
        <v>15.878372579999999</v>
      </c>
      <c r="J37" s="51">
        <f t="shared" si="13"/>
        <v>5.13</v>
      </c>
      <c r="K37" s="77">
        <f t="shared" si="13"/>
        <v>10.748372579999998</v>
      </c>
      <c r="L37" s="82"/>
      <c r="M37" s="58" t="s">
        <v>24</v>
      </c>
      <c r="N37" s="52">
        <f t="shared" si="14"/>
        <v>0</v>
      </c>
      <c r="O37" s="51">
        <f t="shared" si="14"/>
        <v>157.08000000000001</v>
      </c>
      <c r="P37" s="51">
        <f t="shared" si="14"/>
        <v>50.97</v>
      </c>
      <c r="Q37" s="52">
        <f>'Stage 3_Gen80_SMFL'!AZ46</f>
        <v>0</v>
      </c>
      <c r="R37" s="51">
        <f>SUM('Stage 3_Gen80_SMFL'!BA46:BB46)</f>
        <v>76.599999999999994</v>
      </c>
      <c r="S37" s="60">
        <f>SUM('Stage 3_Gen80_SMFL'!BC46:BI46)</f>
        <v>50.98</v>
      </c>
      <c r="T37" s="62">
        <f t="shared" si="16"/>
        <v>0</v>
      </c>
      <c r="U37" s="62">
        <f t="shared" si="16"/>
        <v>47.24</v>
      </c>
      <c r="V37" s="62">
        <f t="shared" si="16"/>
        <v>45.16</v>
      </c>
    </row>
    <row r="38" spans="1:22" x14ac:dyDescent="0.25">
      <c r="A38" s="82"/>
      <c r="B38" s="58" t="s">
        <v>53</v>
      </c>
      <c r="C38" s="71">
        <f t="shared" si="12"/>
        <v>19.382641759999998</v>
      </c>
      <c r="D38" s="176">
        <f>'Stage 3_Gen80_SMFL'!E29</f>
        <v>4.1566037800000011</v>
      </c>
      <c r="E38" s="177">
        <f t="shared" si="19"/>
        <v>15.226037979999997</v>
      </c>
      <c r="F38" s="51">
        <f>Assumptions!$B$16</f>
        <v>6.1040000000000001</v>
      </c>
      <c r="G38" s="77">
        <f t="shared" si="20"/>
        <v>9.1220379799999982</v>
      </c>
      <c r="H38" s="76">
        <f t="shared" si="13"/>
        <v>3.1459135999999996</v>
      </c>
      <c r="I38" s="66">
        <f t="shared" si="13"/>
        <v>16.236728159999998</v>
      </c>
      <c r="J38" s="51">
        <f t="shared" si="13"/>
        <v>5.13</v>
      </c>
      <c r="K38" s="77">
        <f t="shared" si="13"/>
        <v>11.106728159999999</v>
      </c>
      <c r="L38" s="82"/>
      <c r="M38" s="58" t="s">
        <v>53</v>
      </c>
      <c r="N38" s="52">
        <f t="shared" si="14"/>
        <v>0</v>
      </c>
      <c r="O38" s="51">
        <f t="shared" si="14"/>
        <v>166.73</v>
      </c>
      <c r="P38" s="51">
        <f t="shared" si="14"/>
        <v>55.28</v>
      </c>
      <c r="Q38" s="52">
        <f>'Stage 3_Gen80_SMFL'!AZ47</f>
        <v>0</v>
      </c>
      <c r="R38" s="51">
        <f>SUM('Stage 3_Gen80_SMFL'!BA47:BB47)</f>
        <v>86.28</v>
      </c>
      <c r="S38" s="60">
        <f>SUM('Stage 3_Gen80_SMFL'!BC47:BI47)</f>
        <v>55.29</v>
      </c>
      <c r="T38" s="62">
        <f t="shared" si="16"/>
        <v>0</v>
      </c>
      <c r="U38" s="62">
        <f t="shared" si="16"/>
        <v>55.59</v>
      </c>
      <c r="V38" s="62">
        <f t="shared" si="16"/>
        <v>50.29</v>
      </c>
    </row>
    <row r="39" spans="1:22" x14ac:dyDescent="0.25">
      <c r="A39" s="82"/>
      <c r="B39" s="58" t="s">
        <v>54</v>
      </c>
      <c r="C39" s="71">
        <f t="shared" si="12"/>
        <v>22.60148534</v>
      </c>
      <c r="D39" s="176">
        <f>'Stage 3_Gen80_SMFL'!E30</f>
        <v>5.1980800399999989</v>
      </c>
      <c r="E39" s="177">
        <f t="shared" si="19"/>
        <v>17.403405300000003</v>
      </c>
      <c r="F39" s="51">
        <f>Assumptions!$B$16</f>
        <v>6.1040000000000001</v>
      </c>
      <c r="G39" s="77">
        <f t="shared" si="20"/>
        <v>11.299405300000004</v>
      </c>
      <c r="H39" s="76">
        <f t="shared" si="13"/>
        <v>4.0391305799999992</v>
      </c>
      <c r="I39" s="66">
        <f t="shared" si="13"/>
        <v>18.562354760000002</v>
      </c>
      <c r="J39" s="51">
        <f t="shared" si="13"/>
        <v>5.13</v>
      </c>
      <c r="K39" s="77">
        <f t="shared" si="13"/>
        <v>13.432354760000003</v>
      </c>
      <c r="L39" s="82"/>
      <c r="M39" s="58" t="s">
        <v>54</v>
      </c>
      <c r="N39" s="52">
        <f t="shared" si="14"/>
        <v>0</v>
      </c>
      <c r="O39" s="51">
        <f t="shared" si="14"/>
        <v>175.05</v>
      </c>
      <c r="P39" s="51">
        <f t="shared" si="14"/>
        <v>61.73</v>
      </c>
      <c r="Q39" s="52">
        <f>'Stage 3_Gen80_SMFL'!AZ48</f>
        <v>0</v>
      </c>
      <c r="R39" s="51">
        <f>SUM('Stage 3_Gen80_SMFL'!BA48:BB48)</f>
        <v>95.16</v>
      </c>
      <c r="S39" s="60">
        <f>SUM('Stage 3_Gen80_SMFL'!BC48:BI48)</f>
        <v>61.62</v>
      </c>
      <c r="T39" s="62">
        <f t="shared" si="16"/>
        <v>0</v>
      </c>
      <c r="U39" s="62">
        <f t="shared" si="16"/>
        <v>64.89</v>
      </c>
      <c r="V39" s="62">
        <f t="shared" si="16"/>
        <v>57.07</v>
      </c>
    </row>
    <row r="40" spans="1:22" x14ac:dyDescent="0.25">
      <c r="A40" s="82"/>
      <c r="B40" s="58" t="s">
        <v>55</v>
      </c>
      <c r="C40" s="71">
        <f t="shared" si="12"/>
        <v>29.343699179999994</v>
      </c>
      <c r="D40" s="176">
        <f>'Stage 3_Gen80_SMFL'!E31</f>
        <v>6.5461862800000006</v>
      </c>
      <c r="E40" s="177">
        <f t="shared" si="19"/>
        <v>22.797512899999994</v>
      </c>
      <c r="F40" s="51">
        <f>Assumptions!$B$16</f>
        <v>6.1040000000000001</v>
      </c>
      <c r="G40" s="77">
        <f t="shared" si="20"/>
        <v>16.693512899999995</v>
      </c>
      <c r="H40" s="76">
        <f t="shared" si="13"/>
        <v>5.0686569800000001</v>
      </c>
      <c r="I40" s="66">
        <f t="shared" si="13"/>
        <v>24.275042199999994</v>
      </c>
      <c r="J40" s="51">
        <f t="shared" si="13"/>
        <v>5.13</v>
      </c>
      <c r="K40" s="77">
        <f t="shared" si="13"/>
        <v>19.145042199999995</v>
      </c>
      <c r="L40" s="82"/>
      <c r="M40" s="58" t="s">
        <v>55</v>
      </c>
      <c r="N40" s="52">
        <f t="shared" si="14"/>
        <v>0</v>
      </c>
      <c r="O40" s="51">
        <f t="shared" si="14"/>
        <v>185.32</v>
      </c>
      <c r="P40" s="51">
        <f t="shared" si="14"/>
        <v>66.3</v>
      </c>
      <c r="Q40" s="52">
        <f>'Stage 3_Gen80_SMFL'!AZ49</f>
        <v>0</v>
      </c>
      <c r="R40" s="51">
        <f>SUM('Stage 3_Gen80_SMFL'!BA49:BB49)</f>
        <v>104.78</v>
      </c>
      <c r="S40" s="60">
        <f>SUM('Stage 3_Gen80_SMFL'!BC49:BI49)</f>
        <v>67.11</v>
      </c>
      <c r="T40" s="62">
        <f t="shared" si="16"/>
        <v>0</v>
      </c>
      <c r="U40" s="62">
        <f t="shared" si="16"/>
        <v>72.16</v>
      </c>
      <c r="V40" s="62">
        <f t="shared" si="16"/>
        <v>60.029999999999994</v>
      </c>
    </row>
    <row r="41" spans="1:22" ht="15.75" thickBot="1" x14ac:dyDescent="0.3">
      <c r="A41" s="82"/>
      <c r="B41" s="58" t="s">
        <v>56</v>
      </c>
      <c r="C41" s="71">
        <f t="shared" si="12"/>
        <v>34.305119020000006</v>
      </c>
      <c r="D41" s="176">
        <f>'Stage 3_Gen80_SMFL'!E32</f>
        <v>7.8521018799999993</v>
      </c>
      <c r="E41" s="177">
        <f t="shared" si="19"/>
        <v>26.453017140000007</v>
      </c>
      <c r="F41" s="51">
        <f>Assumptions!$B$16</f>
        <v>6.1040000000000001</v>
      </c>
      <c r="G41" s="77">
        <f t="shared" si="20"/>
        <v>20.349017140000008</v>
      </c>
      <c r="H41" s="76">
        <f t="shared" si="13"/>
        <v>6.5753987799999996</v>
      </c>
      <c r="I41" s="66">
        <f t="shared" si="13"/>
        <v>27.729720240000006</v>
      </c>
      <c r="J41" s="51">
        <f t="shared" si="13"/>
        <v>5.13</v>
      </c>
      <c r="K41" s="77">
        <f t="shared" si="13"/>
        <v>22.599720240000007</v>
      </c>
      <c r="L41" s="82"/>
      <c r="M41" s="59" t="s">
        <v>56</v>
      </c>
      <c r="N41" s="52">
        <f t="shared" si="14"/>
        <v>0</v>
      </c>
      <c r="O41" s="51">
        <f t="shared" si="14"/>
        <v>192.66</v>
      </c>
      <c r="P41" s="51">
        <f t="shared" si="14"/>
        <v>72.05</v>
      </c>
      <c r="Q41" s="52">
        <f>'Stage 3_Gen80_SMFL'!AZ50</f>
        <v>0</v>
      </c>
      <c r="R41" s="51">
        <f>SUM('Stage 3_Gen80_SMFL'!BA50:BB50)</f>
        <v>109.31</v>
      </c>
      <c r="S41" s="60">
        <f>SUM('Stage 3_Gen80_SMFL'!BC50:BI50)</f>
        <v>72.19</v>
      </c>
      <c r="T41" s="62">
        <f t="shared" si="16"/>
        <v>0</v>
      </c>
      <c r="U41" s="62">
        <f t="shared" si="16"/>
        <v>80.62</v>
      </c>
      <c r="V41" s="62">
        <f t="shared" si="16"/>
        <v>67.650000000000006</v>
      </c>
    </row>
    <row r="42" spans="1:22" x14ac:dyDescent="0.25">
      <c r="A42" s="82"/>
      <c r="B42" s="67" t="s">
        <v>74</v>
      </c>
      <c r="C42" s="72">
        <f>-PV(Assumptions!$B$6,40-11,C41,,1)</f>
        <v>353.56799064348701</v>
      </c>
      <c r="D42" s="72">
        <f>-PV(Assumptions!$B$6,40-11,D41,,1)</f>
        <v>80.928210230694205</v>
      </c>
      <c r="E42" s="72">
        <f>-PV(Assumptions!$B$6,40-11,E41,,1)</f>
        <v>272.63978041279285</v>
      </c>
      <c r="F42" s="72">
        <f>-PV(Assumptions!$B$6,40-11,F41,,1)</f>
        <v>62.911281946861017</v>
      </c>
      <c r="G42" s="72">
        <f>-PV(Assumptions!$B$6,40-11,G41,,1)</f>
        <v>209.72849846593184</v>
      </c>
      <c r="H42" s="72">
        <f>-PV(Assumptions!$B$6,40-10,H41,,1)</f>
        <v>68.184294073939284</v>
      </c>
      <c r="I42" s="72">
        <f>-PV(Assumptions!$B$6,40-10,I41,,1)</f>
        <v>287.54627098559445</v>
      </c>
      <c r="J42" s="72">
        <f>-PV(Assumptions!$B$6,40-10,J41,,1)</f>
        <v>53.196078337215098</v>
      </c>
      <c r="K42" s="72">
        <f>-PV(Assumptions!$B$6,40-10,K41,,1)</f>
        <v>234.35019264837933</v>
      </c>
      <c r="L42" s="82"/>
      <c r="M42" s="82"/>
      <c r="N42" s="82"/>
      <c r="O42" s="82"/>
      <c r="P42" s="82"/>
      <c r="Q42" s="82"/>
      <c r="R42" s="82"/>
      <c r="S42" s="82"/>
      <c r="T42" s="82"/>
      <c r="U42" s="82"/>
      <c r="V42" s="82"/>
    </row>
    <row r="43" spans="1:22" ht="15.75" thickBot="1" x14ac:dyDescent="0.3">
      <c r="A43" s="82"/>
      <c r="B43" s="68" t="s">
        <v>75</v>
      </c>
      <c r="C43" s="73">
        <f>NPV(Assumptions!$B$6,C28:C42)</f>
        <v>203.9768230944955</v>
      </c>
      <c r="D43" s="73">
        <f>NPV(Assumptions!$B$6,D28:D42)</f>
        <v>74.917795142572189</v>
      </c>
      <c r="E43" s="73">
        <f>NPV(Assumptions!$B$6,E28:E42)</f>
        <v>129.05902795192333</v>
      </c>
      <c r="F43" s="73">
        <f>NPV(Assumptions!$B$6,F28:F42)</f>
        <v>44.84697639788947</v>
      </c>
      <c r="G43" s="73">
        <f>NPV(Assumptions!$B$6,G28:G42)</f>
        <v>84.212051554033849</v>
      </c>
      <c r="H43" s="73">
        <f>NPV(Assumptions!$B$6,H28:H42)</f>
        <v>73.85276961745808</v>
      </c>
      <c r="I43" s="73">
        <f>NPV(Assumptions!$B$6,I28:I42)</f>
        <v>130.64175659840816</v>
      </c>
      <c r="J43" s="73">
        <f>NPV(Assumptions!$B$6,J28:J42)</f>
        <v>34.264415125874677</v>
      </c>
      <c r="K43" s="73">
        <f>NPV(Assumptions!$B$6,K28:K42)</f>
        <v>96.377341472533487</v>
      </c>
      <c r="L43" s="82"/>
      <c r="M43" s="82"/>
      <c r="N43" s="82"/>
      <c r="O43" s="82"/>
      <c r="P43" s="82"/>
      <c r="Q43" s="82"/>
      <c r="R43" s="82"/>
      <c r="S43" s="82"/>
      <c r="T43" s="82"/>
      <c r="U43" s="82"/>
      <c r="V43" s="82"/>
    </row>
    <row r="44" spans="1:22" x14ac:dyDescent="0.25">
      <c r="A44" s="82"/>
      <c r="B44" s="64" t="s">
        <v>95</v>
      </c>
      <c r="C44" s="82"/>
      <c r="D44" s="82"/>
      <c r="E44" s="82"/>
      <c r="F44" s="82"/>
      <c r="G44" s="63">
        <f>E43-F43</f>
        <v>84.212051554033849</v>
      </c>
      <c r="H44" s="82"/>
      <c r="I44" s="82"/>
      <c r="J44" s="82"/>
      <c r="K44" s="63">
        <f>I43-J43</f>
        <v>96.377341472533487</v>
      </c>
      <c r="L44" s="82"/>
      <c r="M44" s="82"/>
      <c r="N44" s="82"/>
      <c r="O44" s="82"/>
      <c r="P44" s="82"/>
      <c r="Q44" s="82"/>
      <c r="R44" s="82"/>
      <c r="S44" s="82"/>
      <c r="T44" s="82"/>
      <c r="U44" s="82"/>
      <c r="V44" s="82"/>
    </row>
    <row r="45" spans="1:22" ht="15.75" thickBot="1" x14ac:dyDescent="0.3"/>
    <row r="46" spans="1:22" x14ac:dyDescent="0.25">
      <c r="B46" s="57"/>
      <c r="C46" s="69" t="s">
        <v>85</v>
      </c>
      <c r="D46" s="248" t="s">
        <v>216</v>
      </c>
      <c r="E46" s="249"/>
      <c r="F46" s="249"/>
      <c r="G46" s="250"/>
      <c r="H46" s="251" t="str">
        <f>H26</f>
        <v>Network Option (from 2018/19)</v>
      </c>
      <c r="I46" s="252"/>
      <c r="J46" s="252"/>
      <c r="K46" s="253"/>
      <c r="L46" s="82"/>
      <c r="M46" s="57"/>
      <c r="N46" s="236" t="s">
        <v>85</v>
      </c>
      <c r="O46" s="237"/>
      <c r="P46" s="238"/>
      <c r="Q46" s="236" t="str">
        <f>D46</f>
        <v>Embedded gen 120 (from 2018/19)</v>
      </c>
      <c r="R46" s="237"/>
      <c r="S46" s="238"/>
      <c r="T46" s="239" t="str">
        <f>H46</f>
        <v>Network Option (from 2018/19)</v>
      </c>
      <c r="U46" s="240"/>
      <c r="V46" s="241"/>
    </row>
    <row r="47" spans="1:22" ht="45" x14ac:dyDescent="0.25">
      <c r="B47" s="58" t="s">
        <v>4</v>
      </c>
      <c r="C47" s="70" t="s">
        <v>86</v>
      </c>
      <c r="D47" s="174" t="s">
        <v>87</v>
      </c>
      <c r="E47" s="175" t="s">
        <v>88</v>
      </c>
      <c r="F47" s="65" t="s">
        <v>89</v>
      </c>
      <c r="G47" s="75" t="s">
        <v>90</v>
      </c>
      <c r="H47" s="74" t="s">
        <v>87</v>
      </c>
      <c r="I47" s="65" t="s">
        <v>88</v>
      </c>
      <c r="J47" s="65" t="s">
        <v>89</v>
      </c>
      <c r="K47" s="75" t="s">
        <v>90</v>
      </c>
      <c r="L47" s="82"/>
      <c r="M47" s="58" t="s">
        <v>4</v>
      </c>
      <c r="N47" s="52" t="s">
        <v>91</v>
      </c>
      <c r="O47" s="51" t="s">
        <v>92</v>
      </c>
      <c r="P47" s="53" t="s">
        <v>93</v>
      </c>
      <c r="Q47" s="52" t="s">
        <v>91</v>
      </c>
      <c r="R47" s="51" t="s">
        <v>92</v>
      </c>
      <c r="S47" s="53" t="s">
        <v>93</v>
      </c>
      <c r="T47" s="52" t="s">
        <v>91</v>
      </c>
      <c r="U47" s="51" t="s">
        <v>92</v>
      </c>
      <c r="V47" s="53" t="s">
        <v>93</v>
      </c>
    </row>
    <row r="48" spans="1:22" x14ac:dyDescent="0.25">
      <c r="B48" s="58" t="s">
        <v>9</v>
      </c>
      <c r="C48" s="71">
        <f>C28</f>
        <v>18.035158719999995</v>
      </c>
      <c r="D48" s="176">
        <f>C48</f>
        <v>18.035158719999995</v>
      </c>
      <c r="E48" s="177">
        <v>0</v>
      </c>
      <c r="F48" s="51">
        <v>0</v>
      </c>
      <c r="G48" s="53">
        <v>0</v>
      </c>
      <c r="H48" s="76">
        <f>H28</f>
        <v>18.035158719999995</v>
      </c>
      <c r="I48" s="66">
        <f t="shared" ref="I48:K48" si="21">I28</f>
        <v>0</v>
      </c>
      <c r="J48" s="51">
        <f t="shared" si="21"/>
        <v>0</v>
      </c>
      <c r="K48" s="53">
        <f t="shared" si="21"/>
        <v>0</v>
      </c>
      <c r="L48" s="82"/>
      <c r="M48" s="58" t="s">
        <v>9</v>
      </c>
      <c r="N48" s="52">
        <f>N28</f>
        <v>67.63</v>
      </c>
      <c r="O48" s="52">
        <f t="shared" ref="O48:P48" si="22">O28</f>
        <v>96.45</v>
      </c>
      <c r="P48" s="52">
        <f t="shared" si="22"/>
        <v>11.54</v>
      </c>
      <c r="Q48" s="52">
        <f t="shared" ref="Q48:S50" si="23">Q8</f>
        <v>67.63</v>
      </c>
      <c r="R48" s="52">
        <f t="shared" si="23"/>
        <v>96.45</v>
      </c>
      <c r="S48" s="52">
        <f t="shared" si="23"/>
        <v>11.54</v>
      </c>
      <c r="T48" s="62">
        <f>T28</f>
        <v>67.63</v>
      </c>
      <c r="U48" s="62">
        <f t="shared" ref="U48:V48" si="24">U28</f>
        <v>96.45</v>
      </c>
      <c r="V48" s="62">
        <f t="shared" si="24"/>
        <v>11.54</v>
      </c>
    </row>
    <row r="49" spans="2:22" x14ac:dyDescent="0.25">
      <c r="B49" s="58" t="s">
        <v>10</v>
      </c>
      <c r="C49" s="71">
        <f t="shared" ref="C49:C61" si="25">C29</f>
        <v>20.497016840000001</v>
      </c>
      <c r="D49" s="176">
        <f t="shared" ref="D49:D50" si="26">C49</f>
        <v>20.497016840000001</v>
      </c>
      <c r="E49" s="177">
        <v>0</v>
      </c>
      <c r="F49" s="51">
        <v>0</v>
      </c>
      <c r="G49" s="53">
        <v>0</v>
      </c>
      <c r="H49" s="76">
        <f t="shared" ref="H49:K61" si="27">H29</f>
        <v>20.497016840000001</v>
      </c>
      <c r="I49" s="66">
        <f t="shared" si="27"/>
        <v>0</v>
      </c>
      <c r="J49" s="51">
        <f t="shared" si="27"/>
        <v>0</v>
      </c>
      <c r="K49" s="53">
        <f t="shared" si="27"/>
        <v>0</v>
      </c>
      <c r="L49" s="82"/>
      <c r="M49" s="58" t="s">
        <v>10</v>
      </c>
      <c r="N49" s="52">
        <f t="shared" ref="N49:P61" si="28">N29</f>
        <v>121.8</v>
      </c>
      <c r="O49" s="52">
        <f t="shared" si="28"/>
        <v>70.48</v>
      </c>
      <c r="P49" s="52">
        <f t="shared" si="28"/>
        <v>14.82</v>
      </c>
      <c r="Q49" s="52">
        <f t="shared" si="23"/>
        <v>121.8</v>
      </c>
      <c r="R49" s="52">
        <f t="shared" si="23"/>
        <v>70.48</v>
      </c>
      <c r="S49" s="52">
        <f t="shared" si="23"/>
        <v>14.82</v>
      </c>
      <c r="T49" s="62">
        <f t="shared" ref="T49:V49" si="29">T29</f>
        <v>121.8</v>
      </c>
      <c r="U49" s="62">
        <f t="shared" si="29"/>
        <v>70.48</v>
      </c>
      <c r="V49" s="62">
        <f t="shared" si="29"/>
        <v>14.82</v>
      </c>
    </row>
    <row r="50" spans="2:22" x14ac:dyDescent="0.25">
      <c r="B50" s="58" t="s">
        <v>11</v>
      </c>
      <c r="C50" s="71">
        <f t="shared" si="25"/>
        <v>13.034866780000002</v>
      </c>
      <c r="D50" s="176">
        <f t="shared" si="26"/>
        <v>13.034866780000002</v>
      </c>
      <c r="E50" s="177">
        <v>0</v>
      </c>
      <c r="F50" s="51">
        <v>0</v>
      </c>
      <c r="G50" s="53">
        <v>0</v>
      </c>
      <c r="H50" s="76">
        <f t="shared" si="27"/>
        <v>13.034866780000002</v>
      </c>
      <c r="I50" s="66">
        <f t="shared" si="27"/>
        <v>0</v>
      </c>
      <c r="J50" s="51">
        <f t="shared" si="27"/>
        <v>0</v>
      </c>
      <c r="K50" s="53">
        <f t="shared" si="27"/>
        <v>0</v>
      </c>
      <c r="L50" s="82"/>
      <c r="M50" s="58" t="s">
        <v>11</v>
      </c>
      <c r="N50" s="52">
        <f t="shared" si="28"/>
        <v>137.21</v>
      </c>
      <c r="O50" s="52">
        <f t="shared" si="28"/>
        <v>82.53</v>
      </c>
      <c r="P50" s="52">
        <f t="shared" si="28"/>
        <v>18.079999999999998</v>
      </c>
      <c r="Q50" s="52">
        <f t="shared" si="23"/>
        <v>137.21</v>
      </c>
      <c r="R50" s="52">
        <f t="shared" si="23"/>
        <v>82.53</v>
      </c>
      <c r="S50" s="52">
        <f t="shared" si="23"/>
        <v>18.079999999999998</v>
      </c>
      <c r="T50" s="62">
        <f t="shared" ref="T50:V50" si="30">T30</f>
        <v>137.21</v>
      </c>
      <c r="U50" s="62">
        <f t="shared" si="30"/>
        <v>82.53</v>
      </c>
      <c r="V50" s="62">
        <f t="shared" si="30"/>
        <v>18.079999999999998</v>
      </c>
    </row>
    <row r="51" spans="2:22" x14ac:dyDescent="0.25">
      <c r="B51" s="58" t="s">
        <v>12</v>
      </c>
      <c r="C51" s="71">
        <f t="shared" si="25"/>
        <v>8.5971686399999996</v>
      </c>
      <c r="D51" s="176">
        <f>'Stage 3_Gen120_SMFL'!E22</f>
        <v>0.10516500000000002</v>
      </c>
      <c r="E51" s="177">
        <v>0</v>
      </c>
      <c r="F51" s="51">
        <v>0</v>
      </c>
      <c r="G51" s="77">
        <f>E51-F51</f>
        <v>0</v>
      </c>
      <c r="H51" s="76">
        <f t="shared" si="27"/>
        <v>8.5971686399999996</v>
      </c>
      <c r="I51" s="66">
        <f t="shared" si="27"/>
        <v>0</v>
      </c>
      <c r="J51" s="51">
        <f t="shared" si="27"/>
        <v>0</v>
      </c>
      <c r="K51" s="77">
        <f t="shared" si="27"/>
        <v>0</v>
      </c>
      <c r="L51" s="82"/>
      <c r="M51" s="58" t="s">
        <v>12</v>
      </c>
      <c r="N51" s="52">
        <f t="shared" si="28"/>
        <v>0</v>
      </c>
      <c r="O51" s="52">
        <f t="shared" si="28"/>
        <v>110.19</v>
      </c>
      <c r="P51" s="52">
        <f t="shared" si="28"/>
        <v>18.03</v>
      </c>
      <c r="Q51" s="52">
        <f>N51</f>
        <v>0</v>
      </c>
      <c r="R51" s="52">
        <f t="shared" ref="R51:S51" si="31">O51</f>
        <v>110.19</v>
      </c>
      <c r="S51" s="52">
        <f t="shared" si="31"/>
        <v>18.03</v>
      </c>
      <c r="T51" s="62">
        <f t="shared" ref="T51:V51" si="32">T31</f>
        <v>0</v>
      </c>
      <c r="U51" s="62">
        <f t="shared" si="32"/>
        <v>110.19</v>
      </c>
      <c r="V51" s="62">
        <f t="shared" si="32"/>
        <v>18.03</v>
      </c>
    </row>
    <row r="52" spans="2:22" x14ac:dyDescent="0.25">
      <c r="B52" s="58" t="s">
        <v>13</v>
      </c>
      <c r="C52" s="71">
        <f t="shared" si="25"/>
        <v>10.9033514</v>
      </c>
      <c r="D52" s="176">
        <f>'Stage 3_Gen120_SMFL'!E23</f>
        <v>0.15597137999999999</v>
      </c>
      <c r="E52" s="177">
        <f t="shared" ref="E52:E61" si="33">C52-D52</f>
        <v>10.74738002</v>
      </c>
      <c r="F52" s="51">
        <f>Assumptions!$B$18</f>
        <v>9.1560000000000006</v>
      </c>
      <c r="G52" s="77">
        <f t="shared" ref="G52:G61" si="34">E52-F52</f>
        <v>1.591380019999999</v>
      </c>
      <c r="H52" s="76">
        <f t="shared" si="27"/>
        <v>0.29572398</v>
      </c>
      <c r="I52" s="66">
        <f t="shared" si="27"/>
        <v>10.60762742</v>
      </c>
      <c r="J52" s="51">
        <f t="shared" si="27"/>
        <v>5.13</v>
      </c>
      <c r="K52" s="77">
        <f t="shared" si="27"/>
        <v>5.4776274200000001</v>
      </c>
      <c r="L52" s="82"/>
      <c r="M52" s="58" t="s">
        <v>13</v>
      </c>
      <c r="N52" s="52">
        <f t="shared" si="28"/>
        <v>0</v>
      </c>
      <c r="O52" s="52">
        <f t="shared" si="28"/>
        <v>113.53</v>
      </c>
      <c r="P52" s="52">
        <f t="shared" si="28"/>
        <v>23.68</v>
      </c>
      <c r="Q52" s="52">
        <f>'Stage 3_Gen120_SMFL'!AZ42</f>
        <v>0</v>
      </c>
      <c r="R52" s="51">
        <f>SUM('Stage 3_Gen120_SMFL'!BA41:BB41)</f>
        <v>0</v>
      </c>
      <c r="S52" s="60">
        <f>SUM('Stage 3_Gen120_SMFL'!BC41:BI41)</f>
        <v>24.48</v>
      </c>
      <c r="T52" s="62">
        <f t="shared" ref="T52:V52" si="35">T32</f>
        <v>0</v>
      </c>
      <c r="U52" s="62">
        <f t="shared" si="35"/>
        <v>8.24</v>
      </c>
      <c r="V52" s="62">
        <f t="shared" si="35"/>
        <v>19.11</v>
      </c>
    </row>
    <row r="53" spans="2:22" x14ac:dyDescent="0.25">
      <c r="B53" s="58" t="s">
        <v>97</v>
      </c>
      <c r="C53" s="71">
        <f t="shared" si="25"/>
        <v>9.8023907000000001</v>
      </c>
      <c r="D53" s="176">
        <f>'Stage 3_Gen120_SMFL'!E24</f>
        <v>0.31035359999999995</v>
      </c>
      <c r="E53" s="177">
        <f t="shared" si="33"/>
        <v>9.492037100000001</v>
      </c>
      <c r="F53" s="51">
        <f>Assumptions!$B$18</f>
        <v>9.1560000000000006</v>
      </c>
      <c r="G53" s="77">
        <f t="shared" si="34"/>
        <v>0.33603710000000042</v>
      </c>
      <c r="H53" s="76">
        <f t="shared" si="27"/>
        <v>0.51708461999999999</v>
      </c>
      <c r="I53" s="66">
        <f t="shared" si="27"/>
        <v>9.2853060799999998</v>
      </c>
      <c r="J53" s="51">
        <f t="shared" si="27"/>
        <v>5.13</v>
      </c>
      <c r="K53" s="77">
        <f t="shared" si="27"/>
        <v>4.1553060799999999</v>
      </c>
      <c r="L53" s="82"/>
      <c r="M53" s="58" t="s">
        <v>97</v>
      </c>
      <c r="N53" s="52">
        <f t="shared" si="28"/>
        <v>0</v>
      </c>
      <c r="O53" s="52">
        <f t="shared" si="28"/>
        <v>134</v>
      </c>
      <c r="P53" s="52">
        <f t="shared" si="28"/>
        <v>25.07</v>
      </c>
      <c r="Q53" s="52">
        <f>'Stage 3_Gen120_SMFL'!AZ43</f>
        <v>0</v>
      </c>
      <c r="R53" s="51">
        <f>SUM('Stage 3_Gen120_SMFL'!BA42:BB42)</f>
        <v>19.170000000000002</v>
      </c>
      <c r="S53" s="60">
        <f>SUM('Stage 3_Gen120_SMFL'!BC42:BI42)</f>
        <v>29.06</v>
      </c>
      <c r="T53" s="62">
        <f t="shared" ref="T53:V53" si="36">T33</f>
        <v>0</v>
      </c>
      <c r="U53" s="62">
        <f t="shared" si="36"/>
        <v>14.07</v>
      </c>
      <c r="V53" s="62">
        <f t="shared" si="36"/>
        <v>24.11</v>
      </c>
    </row>
    <row r="54" spans="2:22" x14ac:dyDescent="0.25">
      <c r="B54" s="58" t="s">
        <v>14</v>
      </c>
      <c r="C54" s="71">
        <f t="shared" si="25"/>
        <v>11.694363579999997</v>
      </c>
      <c r="D54" s="176">
        <f>'Stage 3_Gen120_SMFL'!E25</f>
        <v>0.49198523999999999</v>
      </c>
      <c r="E54" s="177">
        <f t="shared" si="33"/>
        <v>11.202378339999997</v>
      </c>
      <c r="F54" s="51">
        <f>Assumptions!$B$18</f>
        <v>9.1560000000000006</v>
      </c>
      <c r="G54" s="77">
        <f t="shared" si="34"/>
        <v>2.0463783399999969</v>
      </c>
      <c r="H54" s="76">
        <f t="shared" si="27"/>
        <v>0.80584433999999994</v>
      </c>
      <c r="I54" s="66">
        <f t="shared" si="27"/>
        <v>10.888519239999997</v>
      </c>
      <c r="J54" s="51">
        <f t="shared" si="27"/>
        <v>5.13</v>
      </c>
      <c r="K54" s="77">
        <f t="shared" si="27"/>
        <v>5.7585192399999974</v>
      </c>
      <c r="L54" s="82"/>
      <c r="M54" s="58" t="s">
        <v>14</v>
      </c>
      <c r="N54" s="52">
        <f t="shared" si="28"/>
        <v>0</v>
      </c>
      <c r="O54" s="52">
        <f t="shared" si="28"/>
        <v>128.15</v>
      </c>
      <c r="P54" s="52">
        <f t="shared" si="28"/>
        <v>37.770000000000003</v>
      </c>
      <c r="Q54" s="52">
        <f>'Stage 3_Gen120_SMFL'!AZ44</f>
        <v>0</v>
      </c>
      <c r="R54" s="51">
        <f>SUM('Stage 3_Gen120_SMFL'!BA43:BB43)</f>
        <v>23.58</v>
      </c>
      <c r="S54" s="60">
        <f>SUM('Stage 3_Gen120_SMFL'!BC43:BI43)</f>
        <v>34.56</v>
      </c>
      <c r="T54" s="62">
        <f t="shared" ref="T54:V54" si="37">T34</f>
        <v>0</v>
      </c>
      <c r="U54" s="62">
        <f t="shared" si="37"/>
        <v>21.73</v>
      </c>
      <c r="V54" s="62">
        <f t="shared" si="37"/>
        <v>24.96</v>
      </c>
    </row>
    <row r="55" spans="2:22" x14ac:dyDescent="0.25">
      <c r="B55" s="58" t="s">
        <v>15</v>
      </c>
      <c r="C55" s="71">
        <f t="shared" si="25"/>
        <v>14.365071599999998</v>
      </c>
      <c r="D55" s="176">
        <f>'Stage 3_Gen120_SMFL'!E26</f>
        <v>0.60406775999999995</v>
      </c>
      <c r="E55" s="177">
        <f t="shared" si="33"/>
        <v>13.761003839999999</v>
      </c>
      <c r="F55" s="51">
        <f>Assumptions!$B$18</f>
        <v>9.1560000000000006</v>
      </c>
      <c r="G55" s="77">
        <f t="shared" si="34"/>
        <v>4.6050038399999984</v>
      </c>
      <c r="H55" s="76">
        <f t="shared" si="27"/>
        <v>1.0902572399999999</v>
      </c>
      <c r="I55" s="66">
        <f t="shared" si="27"/>
        <v>13.274814359999999</v>
      </c>
      <c r="J55" s="51">
        <f t="shared" si="27"/>
        <v>5.13</v>
      </c>
      <c r="K55" s="77">
        <f t="shared" si="27"/>
        <v>8.144814359999998</v>
      </c>
      <c r="L55" s="82"/>
      <c r="M55" s="58" t="s">
        <v>15</v>
      </c>
      <c r="N55" s="52">
        <f t="shared" si="28"/>
        <v>0</v>
      </c>
      <c r="O55" s="52">
        <f t="shared" si="28"/>
        <v>148.79</v>
      </c>
      <c r="P55" s="52">
        <f t="shared" si="28"/>
        <v>36.79</v>
      </c>
      <c r="Q55" s="52">
        <f>'Stage 3_Gen120_SMFL'!AZ45</f>
        <v>0</v>
      </c>
      <c r="R55" s="51">
        <f>SUM('Stage 3_Gen120_SMFL'!BA44:BB44)</f>
        <v>16.73</v>
      </c>
      <c r="S55" s="60">
        <f>SUM('Stage 3_Gen120_SMFL'!BC44:BI44)</f>
        <v>38.76</v>
      </c>
      <c r="T55" s="62">
        <f t="shared" ref="T55:V55" si="38">T35</f>
        <v>0</v>
      </c>
      <c r="U55" s="62">
        <f t="shared" si="38"/>
        <v>27.02</v>
      </c>
      <c r="V55" s="62">
        <f t="shared" si="38"/>
        <v>28.909999999999997</v>
      </c>
    </row>
    <row r="56" spans="2:22" x14ac:dyDescent="0.25">
      <c r="B56" s="58" t="s">
        <v>16</v>
      </c>
      <c r="C56" s="71">
        <f t="shared" si="25"/>
        <v>16.052556980000002</v>
      </c>
      <c r="D56" s="176">
        <f>'Stage 3_Gen120_SMFL'!E27</f>
        <v>0.84318959999999976</v>
      </c>
      <c r="E56" s="177">
        <f t="shared" si="33"/>
        <v>15.209367380000002</v>
      </c>
      <c r="F56" s="51">
        <f>Assumptions!$B$18</f>
        <v>9.1560000000000006</v>
      </c>
      <c r="G56" s="77">
        <f t="shared" si="34"/>
        <v>6.053367380000001</v>
      </c>
      <c r="H56" s="76">
        <f t="shared" si="27"/>
        <v>1.58327076</v>
      </c>
      <c r="I56" s="66">
        <f t="shared" si="27"/>
        <v>14.469286220000003</v>
      </c>
      <c r="J56" s="51">
        <f t="shared" si="27"/>
        <v>5.13</v>
      </c>
      <c r="K56" s="77">
        <f t="shared" si="27"/>
        <v>9.3392862200000017</v>
      </c>
      <c r="L56" s="82"/>
      <c r="M56" s="58" t="s">
        <v>16</v>
      </c>
      <c r="N56" s="52">
        <f t="shared" si="28"/>
        <v>0</v>
      </c>
      <c r="O56" s="52">
        <f t="shared" si="28"/>
        <v>143.82</v>
      </c>
      <c r="P56" s="52">
        <f t="shared" si="28"/>
        <v>47.71</v>
      </c>
      <c r="Q56" s="52">
        <f>'Stage 3_Gen120_SMFL'!AZ46</f>
        <v>0</v>
      </c>
      <c r="R56" s="51">
        <f>SUM('Stage 3_Gen120_SMFL'!BA45:BB45)</f>
        <v>23.96</v>
      </c>
      <c r="S56" s="60">
        <f>SUM('Stage 3_Gen120_SMFL'!BC45:BI45)</f>
        <v>47.58</v>
      </c>
      <c r="T56" s="62">
        <f t="shared" ref="T56:V56" si="39">T36</f>
        <v>0</v>
      </c>
      <c r="U56" s="62">
        <f t="shared" si="39"/>
        <v>41.09</v>
      </c>
      <c r="V56" s="62">
        <f t="shared" si="39"/>
        <v>37.65</v>
      </c>
    </row>
    <row r="57" spans="2:22" x14ac:dyDescent="0.25">
      <c r="B57" s="58" t="s">
        <v>24</v>
      </c>
      <c r="C57" s="71">
        <f t="shared" si="25"/>
        <v>18.137534899999999</v>
      </c>
      <c r="D57" s="176">
        <f>'Stage 3_Gen120_SMFL'!E28</f>
        <v>1.08689196</v>
      </c>
      <c r="E57" s="177">
        <f t="shared" si="33"/>
        <v>17.050642939999999</v>
      </c>
      <c r="F57" s="51">
        <f>Assumptions!$B$18</f>
        <v>9.1560000000000006</v>
      </c>
      <c r="G57" s="77">
        <f t="shared" si="34"/>
        <v>7.8946429399999989</v>
      </c>
      <c r="H57" s="76">
        <f t="shared" si="27"/>
        <v>2.2591623199999997</v>
      </c>
      <c r="I57" s="66">
        <f t="shared" si="27"/>
        <v>15.878372579999999</v>
      </c>
      <c r="J57" s="51">
        <f t="shared" si="27"/>
        <v>5.13</v>
      </c>
      <c r="K57" s="77">
        <f t="shared" si="27"/>
        <v>10.748372579999998</v>
      </c>
      <c r="L57" s="82"/>
      <c r="M57" s="58" t="s">
        <v>24</v>
      </c>
      <c r="N57" s="52">
        <f t="shared" si="28"/>
        <v>0</v>
      </c>
      <c r="O57" s="52">
        <f t="shared" si="28"/>
        <v>157.08000000000001</v>
      </c>
      <c r="P57" s="52">
        <f t="shared" si="28"/>
        <v>50.97</v>
      </c>
      <c r="Q57" s="52">
        <f>'Stage 3_Gen120_SMFL'!AZ47</f>
        <v>0</v>
      </c>
      <c r="R57" s="51">
        <f>SUM('Stage 3_Gen120_SMFL'!BA46:BB46)</f>
        <v>31.75</v>
      </c>
      <c r="S57" s="60">
        <f>SUM('Stage 3_Gen120_SMFL'!BC46:BI46)</f>
        <v>49.95</v>
      </c>
      <c r="T57" s="62">
        <f t="shared" ref="T57:V57" si="40">T37</f>
        <v>0</v>
      </c>
      <c r="U57" s="62">
        <f t="shared" si="40"/>
        <v>47.24</v>
      </c>
      <c r="V57" s="62">
        <f t="shared" si="40"/>
        <v>45.16</v>
      </c>
    </row>
    <row r="58" spans="2:22" x14ac:dyDescent="0.25">
      <c r="B58" s="58" t="s">
        <v>53</v>
      </c>
      <c r="C58" s="71">
        <f t="shared" si="25"/>
        <v>19.382641759999998</v>
      </c>
      <c r="D58" s="176">
        <f>'Stage 3_Gen120_SMFL'!E29</f>
        <v>1.3615829399999997</v>
      </c>
      <c r="E58" s="177">
        <f t="shared" si="33"/>
        <v>18.02105882</v>
      </c>
      <c r="F58" s="51">
        <f>Assumptions!$B$18</f>
        <v>9.1560000000000006</v>
      </c>
      <c r="G58" s="77">
        <f t="shared" si="34"/>
        <v>8.8650588199999998</v>
      </c>
      <c r="H58" s="76">
        <f t="shared" si="27"/>
        <v>3.1459135999999996</v>
      </c>
      <c r="I58" s="66">
        <f t="shared" si="27"/>
        <v>16.236728159999998</v>
      </c>
      <c r="J58" s="51">
        <f t="shared" si="27"/>
        <v>5.13</v>
      </c>
      <c r="K58" s="77">
        <f t="shared" si="27"/>
        <v>11.106728159999999</v>
      </c>
      <c r="L58" s="82"/>
      <c r="M58" s="58" t="s">
        <v>53</v>
      </c>
      <c r="N58" s="52">
        <f t="shared" si="28"/>
        <v>0</v>
      </c>
      <c r="O58" s="52">
        <f t="shared" si="28"/>
        <v>166.73</v>
      </c>
      <c r="P58" s="52">
        <f t="shared" si="28"/>
        <v>55.28</v>
      </c>
      <c r="Q58" s="52">
        <f>'Stage 3_Gen120_SMFL'!AZ48</f>
        <v>0</v>
      </c>
      <c r="R58" s="51">
        <f>SUM('Stage 3_Gen120_SMFL'!BA47:BB47)</f>
        <v>43.58</v>
      </c>
      <c r="S58" s="60">
        <f>SUM('Stage 3_Gen120_SMFL'!BC47:BI47)</f>
        <v>55.33</v>
      </c>
      <c r="T58" s="62">
        <f t="shared" ref="T58:V58" si="41">T38</f>
        <v>0</v>
      </c>
      <c r="U58" s="62">
        <f t="shared" si="41"/>
        <v>55.59</v>
      </c>
      <c r="V58" s="62">
        <f t="shared" si="41"/>
        <v>50.29</v>
      </c>
    </row>
    <row r="59" spans="2:22" x14ac:dyDescent="0.25">
      <c r="B59" s="58" t="s">
        <v>54</v>
      </c>
      <c r="C59" s="71">
        <f t="shared" si="25"/>
        <v>22.60148534</v>
      </c>
      <c r="D59" s="176">
        <f>'Stage 3_Gen120_SMFL'!E30</f>
        <v>1.6749123200000002</v>
      </c>
      <c r="E59" s="177">
        <f t="shared" si="33"/>
        <v>20.926573019999999</v>
      </c>
      <c r="F59" s="51">
        <f>Assumptions!$B$18</f>
        <v>9.1560000000000006</v>
      </c>
      <c r="G59" s="77">
        <f t="shared" si="34"/>
        <v>11.770573019999999</v>
      </c>
      <c r="H59" s="76">
        <f t="shared" si="27"/>
        <v>4.0391305799999992</v>
      </c>
      <c r="I59" s="66">
        <f t="shared" si="27"/>
        <v>18.562354760000002</v>
      </c>
      <c r="J59" s="51">
        <f t="shared" si="27"/>
        <v>5.13</v>
      </c>
      <c r="K59" s="77">
        <f t="shared" si="27"/>
        <v>13.432354760000003</v>
      </c>
      <c r="L59" s="82"/>
      <c r="M59" s="58" t="s">
        <v>54</v>
      </c>
      <c r="N59" s="52">
        <f t="shared" si="28"/>
        <v>0</v>
      </c>
      <c r="O59" s="52">
        <f t="shared" si="28"/>
        <v>175.05</v>
      </c>
      <c r="P59" s="52">
        <f t="shared" si="28"/>
        <v>61.73</v>
      </c>
      <c r="Q59" s="52">
        <f>'Stage 3_Gen120_SMFL'!AZ49</f>
        <v>0</v>
      </c>
      <c r="R59" s="51">
        <f>SUM('Stage 3_Gen120_SMFL'!BA48:BB48)</f>
        <v>55.11</v>
      </c>
      <c r="S59" s="60">
        <f>SUM('Stage 3_Gen120_SMFL'!BC48:BI48)</f>
        <v>61.66</v>
      </c>
      <c r="T59" s="62">
        <f t="shared" ref="T59:V59" si="42">T39</f>
        <v>0</v>
      </c>
      <c r="U59" s="62">
        <f t="shared" si="42"/>
        <v>64.89</v>
      </c>
      <c r="V59" s="62">
        <f t="shared" si="42"/>
        <v>57.07</v>
      </c>
    </row>
    <row r="60" spans="2:22" x14ac:dyDescent="0.25">
      <c r="B60" s="58" t="s">
        <v>55</v>
      </c>
      <c r="C60" s="71">
        <f t="shared" si="25"/>
        <v>29.343699179999994</v>
      </c>
      <c r="D60" s="176">
        <f>'Stage 3_Gen120_SMFL'!E31</f>
        <v>2.3105451600000002</v>
      </c>
      <c r="E60" s="177">
        <f t="shared" si="33"/>
        <v>27.033154019999994</v>
      </c>
      <c r="F60" s="51">
        <f>Assumptions!$B$18</f>
        <v>9.1560000000000006</v>
      </c>
      <c r="G60" s="77">
        <f t="shared" si="34"/>
        <v>17.877154019999992</v>
      </c>
      <c r="H60" s="76">
        <f t="shared" si="27"/>
        <v>5.0686569800000001</v>
      </c>
      <c r="I60" s="66">
        <f t="shared" si="27"/>
        <v>24.275042199999994</v>
      </c>
      <c r="J60" s="51">
        <f t="shared" si="27"/>
        <v>5.13</v>
      </c>
      <c r="K60" s="77">
        <f t="shared" si="27"/>
        <v>19.145042199999995</v>
      </c>
      <c r="L60" s="82"/>
      <c r="M60" s="58" t="s">
        <v>55</v>
      </c>
      <c r="N60" s="52">
        <f t="shared" si="28"/>
        <v>0</v>
      </c>
      <c r="O60" s="52">
        <f t="shared" si="28"/>
        <v>185.32</v>
      </c>
      <c r="P60" s="52">
        <f t="shared" si="28"/>
        <v>66.3</v>
      </c>
      <c r="Q60" s="52">
        <f>'Stage 3_Gen120_SMFL'!AZ50</f>
        <v>0</v>
      </c>
      <c r="R60" s="51">
        <f>SUM('Stage 3_Gen120_SMFL'!BA49:BB49)</f>
        <v>59.76</v>
      </c>
      <c r="S60" s="60">
        <f>SUM('Stage 3_Gen120_SMFL'!BC49:BI49)</f>
        <v>66.3</v>
      </c>
      <c r="T60" s="62">
        <f t="shared" ref="T60:V60" si="43">T40</f>
        <v>0</v>
      </c>
      <c r="U60" s="62">
        <f t="shared" si="43"/>
        <v>72.16</v>
      </c>
      <c r="V60" s="62">
        <f t="shared" si="43"/>
        <v>60.029999999999994</v>
      </c>
    </row>
    <row r="61" spans="2:22" ht="15.75" thickBot="1" x14ac:dyDescent="0.3">
      <c r="B61" s="58" t="s">
        <v>56</v>
      </c>
      <c r="C61" s="71">
        <f t="shared" si="25"/>
        <v>34.305119020000006</v>
      </c>
      <c r="D61" s="176">
        <f>'Stage 3_Gen120_SMFL'!E32</f>
        <v>3.0372275200000001</v>
      </c>
      <c r="E61" s="177">
        <f t="shared" si="33"/>
        <v>31.267891500000005</v>
      </c>
      <c r="F61" s="51">
        <f>Assumptions!$B$18</f>
        <v>9.1560000000000006</v>
      </c>
      <c r="G61" s="77">
        <f t="shared" si="34"/>
        <v>22.111891500000006</v>
      </c>
      <c r="H61" s="76">
        <f t="shared" si="27"/>
        <v>6.5753987799999996</v>
      </c>
      <c r="I61" s="66">
        <f t="shared" si="27"/>
        <v>27.729720240000006</v>
      </c>
      <c r="J61" s="51">
        <f t="shared" si="27"/>
        <v>5.13</v>
      </c>
      <c r="K61" s="77">
        <f t="shared" si="27"/>
        <v>22.599720240000007</v>
      </c>
      <c r="L61" s="82"/>
      <c r="M61" s="59" t="s">
        <v>56</v>
      </c>
      <c r="N61" s="52">
        <f t="shared" si="28"/>
        <v>0</v>
      </c>
      <c r="O61" s="52">
        <f t="shared" si="28"/>
        <v>192.66</v>
      </c>
      <c r="P61" s="52">
        <f t="shared" si="28"/>
        <v>72.05</v>
      </c>
      <c r="Q61" s="52">
        <f>'Stage 3_Gen120_SMFL'!AZ51</f>
        <v>0</v>
      </c>
      <c r="R61" s="51">
        <f>SUM('Stage 3_Gen120_SMFL'!BA50:BB50)</f>
        <v>69.61</v>
      </c>
      <c r="S61" s="60">
        <f>SUM('Stage 3_Gen120_SMFL'!BC50:BI50)</f>
        <v>71.489999999999995</v>
      </c>
      <c r="T61" s="62">
        <f t="shared" ref="T61:V61" si="44">T41</f>
        <v>0</v>
      </c>
      <c r="U61" s="62">
        <f t="shared" si="44"/>
        <v>80.62</v>
      </c>
      <c r="V61" s="62">
        <f t="shared" si="44"/>
        <v>67.650000000000006</v>
      </c>
    </row>
    <row r="62" spans="2:22" x14ac:dyDescent="0.25">
      <c r="B62" s="67" t="s">
        <v>74</v>
      </c>
      <c r="C62" s="72">
        <f>-PV(Assumptions!$B$6,40-11,C61,,1)</f>
        <v>353.56799064348701</v>
      </c>
      <c r="D62" s="72">
        <f>-PV(Assumptions!$B$6,40-11,D61,,1)</f>
        <v>31.303387425865903</v>
      </c>
      <c r="E62" s="72">
        <f>-PV(Assumptions!$B$6,40-11,E61,,1)</f>
        <v>322.26460321762113</v>
      </c>
      <c r="F62" s="72">
        <f>-PV(Assumptions!$B$6,40-11,F61,,1)</f>
        <v>94.366922920291529</v>
      </c>
      <c r="G62" s="72">
        <f>-PV(Assumptions!$B$6,40-11,G61,,1)</f>
        <v>227.89768029732963</v>
      </c>
      <c r="H62" s="72">
        <f>-PV(Assumptions!$B$6,40-10,H61,,1)</f>
        <v>68.184294073939284</v>
      </c>
      <c r="I62" s="72">
        <f>-PV(Assumptions!$B$6,40-10,I61,,1)</f>
        <v>287.54627098559445</v>
      </c>
      <c r="J62" s="72">
        <f>-PV(Assumptions!$B$6,40-10,J61,,1)</f>
        <v>53.196078337215098</v>
      </c>
      <c r="K62" s="72">
        <f>-PV(Assumptions!$B$6,40-10,K61,,1)</f>
        <v>234.35019264837933</v>
      </c>
      <c r="L62" s="82"/>
      <c r="M62" s="82"/>
      <c r="N62" s="82"/>
      <c r="O62" s="82"/>
      <c r="P62" s="82"/>
      <c r="Q62" s="82"/>
      <c r="R62" s="82"/>
      <c r="S62" s="82"/>
      <c r="T62" s="82"/>
      <c r="U62" s="82"/>
      <c r="V62" s="82"/>
    </row>
    <row r="63" spans="2:22" ht="15.75" thickBot="1" x14ac:dyDescent="0.3">
      <c r="B63" s="68" t="s">
        <v>75</v>
      </c>
      <c r="C63" s="73">
        <f>NPV(Assumptions!$B$6,C48:C62)</f>
        <v>203.9768230944955</v>
      </c>
      <c r="D63" s="73">
        <f>NPV(Assumptions!$B$6,D48:D62)</f>
        <v>54.757105814990638</v>
      </c>
      <c r="E63" s="73">
        <f>NPV(Assumptions!$B$6,E48:E62)</f>
        <v>143.41956453037571</v>
      </c>
      <c r="F63" s="73">
        <f>NPV(Assumptions!$B$6,F48:F62)</f>
        <v>61.016793399511606</v>
      </c>
      <c r="G63" s="73">
        <f>NPV(Assumptions!$B$6,G48:G62)</f>
        <v>82.402771130864096</v>
      </c>
      <c r="H63" s="73">
        <f>NPV(Assumptions!$B$6,H48:H62)</f>
        <v>73.85276961745808</v>
      </c>
      <c r="I63" s="73">
        <f>NPV(Assumptions!$B$6,I48:I62)</f>
        <v>130.64175659840816</v>
      </c>
      <c r="J63" s="73">
        <f>NPV(Assumptions!$B$6,J48:J62)</f>
        <v>34.264415125874677</v>
      </c>
      <c r="K63" s="73">
        <f>NPV(Assumptions!$B$6,K48:K62)</f>
        <v>96.377341472533487</v>
      </c>
      <c r="L63" s="82"/>
      <c r="M63" s="82"/>
      <c r="N63" s="82"/>
      <c r="O63" s="82"/>
      <c r="P63" s="82"/>
      <c r="Q63" s="82"/>
      <c r="R63" s="82"/>
      <c r="S63" s="82"/>
      <c r="T63" s="82"/>
      <c r="U63" s="82"/>
      <c r="V63" s="82"/>
    </row>
    <row r="65" spans="2:22" ht="15.75" thickBot="1" x14ac:dyDescent="0.3"/>
    <row r="66" spans="2:22" x14ac:dyDescent="0.25">
      <c r="B66" s="57"/>
      <c r="C66" s="69" t="s">
        <v>85</v>
      </c>
      <c r="D66" s="254" t="s">
        <v>210</v>
      </c>
      <c r="E66" s="255"/>
      <c r="F66" s="255"/>
      <c r="G66" s="256"/>
      <c r="H66" s="251" t="str">
        <f>H46</f>
        <v>Network Option (from 2018/19)</v>
      </c>
      <c r="I66" s="252"/>
      <c r="J66" s="252"/>
      <c r="K66" s="253"/>
      <c r="L66" s="84"/>
      <c r="M66" s="57"/>
      <c r="N66" s="236" t="s">
        <v>85</v>
      </c>
      <c r="O66" s="237"/>
      <c r="P66" s="238"/>
      <c r="Q66" s="236" t="str">
        <f>D66</f>
        <v>Embedded gen 30 (from 2015/16)</v>
      </c>
      <c r="R66" s="237"/>
      <c r="S66" s="238"/>
      <c r="T66" s="239" t="str">
        <f>H66</f>
        <v>Network Option (from 2018/19)</v>
      </c>
      <c r="U66" s="240"/>
      <c r="V66" s="241"/>
    </row>
    <row r="67" spans="2:22" ht="45" x14ac:dyDescent="0.25">
      <c r="B67" s="58" t="s">
        <v>4</v>
      </c>
      <c r="C67" s="70" t="s">
        <v>86</v>
      </c>
      <c r="D67" s="174" t="s">
        <v>87</v>
      </c>
      <c r="E67" s="175" t="s">
        <v>88</v>
      </c>
      <c r="F67" s="65" t="s">
        <v>89</v>
      </c>
      <c r="G67" s="75" t="s">
        <v>90</v>
      </c>
      <c r="H67" s="74" t="s">
        <v>87</v>
      </c>
      <c r="I67" s="65" t="s">
        <v>88</v>
      </c>
      <c r="J67" s="65" t="s">
        <v>89</v>
      </c>
      <c r="K67" s="75" t="s">
        <v>90</v>
      </c>
      <c r="L67" s="84"/>
      <c r="M67" s="58" t="s">
        <v>4</v>
      </c>
      <c r="N67" s="52" t="s">
        <v>91</v>
      </c>
      <c r="O67" s="51" t="s">
        <v>92</v>
      </c>
      <c r="P67" s="53" t="s">
        <v>93</v>
      </c>
      <c r="Q67" s="52" t="s">
        <v>91</v>
      </c>
      <c r="R67" s="51" t="s">
        <v>92</v>
      </c>
      <c r="S67" s="53" t="s">
        <v>93</v>
      </c>
      <c r="T67" s="52" t="s">
        <v>91</v>
      </c>
      <c r="U67" s="51" t="s">
        <v>92</v>
      </c>
      <c r="V67" s="53" t="s">
        <v>93</v>
      </c>
    </row>
    <row r="68" spans="2:22" x14ac:dyDescent="0.25">
      <c r="B68" s="58" t="s">
        <v>9</v>
      </c>
      <c r="C68" s="71">
        <f>C28</f>
        <v>18.035158719999995</v>
      </c>
      <c r="D68" s="176">
        <f>C68</f>
        <v>18.035158719999995</v>
      </c>
      <c r="E68" s="177">
        <v>0</v>
      </c>
      <c r="F68" s="51">
        <v>0</v>
      </c>
      <c r="G68" s="53">
        <v>0</v>
      </c>
      <c r="H68" s="76">
        <f>H48</f>
        <v>18.035158719999995</v>
      </c>
      <c r="I68" s="66">
        <f t="shared" ref="I68:K68" si="45">I48</f>
        <v>0</v>
      </c>
      <c r="J68" s="51">
        <f t="shared" si="45"/>
        <v>0</v>
      </c>
      <c r="K68" s="53">
        <f t="shared" si="45"/>
        <v>0</v>
      </c>
      <c r="L68" s="84"/>
      <c r="M68" s="58" t="s">
        <v>9</v>
      </c>
      <c r="N68" s="52">
        <f>N28</f>
        <v>67.63</v>
      </c>
      <c r="O68" s="51">
        <f>O28</f>
        <v>96.45</v>
      </c>
      <c r="P68" s="51">
        <f>P28</f>
        <v>11.54</v>
      </c>
      <c r="Q68" s="52">
        <f>N68</f>
        <v>67.63</v>
      </c>
      <c r="R68" s="52">
        <f t="shared" ref="R68" si="46">O68</f>
        <v>96.45</v>
      </c>
      <c r="S68" s="52">
        <f t="shared" ref="S68" si="47">P68</f>
        <v>11.54</v>
      </c>
      <c r="T68" s="62">
        <f>T28</f>
        <v>67.63</v>
      </c>
      <c r="U68" s="62">
        <f t="shared" ref="U68:V68" si="48">U28</f>
        <v>96.45</v>
      </c>
      <c r="V68" s="62">
        <f t="shared" si="48"/>
        <v>11.54</v>
      </c>
    </row>
    <row r="69" spans="2:22" x14ac:dyDescent="0.25">
      <c r="B69" s="58" t="s">
        <v>10</v>
      </c>
      <c r="C69" s="71">
        <f t="shared" ref="C69" si="49">C29</f>
        <v>20.497016840000001</v>
      </c>
      <c r="D69" s="176">
        <f>'Stage 3_Gen30_SMFL'!E20</f>
        <v>13.902267699999998</v>
      </c>
      <c r="E69" s="177">
        <f t="shared" ref="E69:E81" si="50">C69-D69</f>
        <v>6.5947491400000029</v>
      </c>
      <c r="F69" s="51">
        <f>Assumptions!$B$19</f>
        <v>2.2889999999999997</v>
      </c>
      <c r="G69" s="77">
        <f t="shared" ref="G69:G70" si="51">E69-F69</f>
        <v>4.3057491400000032</v>
      </c>
      <c r="H69" s="76">
        <f t="shared" ref="H69:K81" si="52">H49</f>
        <v>20.497016840000001</v>
      </c>
      <c r="I69" s="66">
        <f t="shared" si="52"/>
        <v>0</v>
      </c>
      <c r="J69" s="51">
        <f t="shared" si="52"/>
        <v>0</v>
      </c>
      <c r="K69" s="53">
        <f t="shared" si="52"/>
        <v>0</v>
      </c>
      <c r="L69" s="84"/>
      <c r="M69" s="58" t="s">
        <v>10</v>
      </c>
      <c r="N69" s="52">
        <f t="shared" ref="N69:P81" si="53">N29</f>
        <v>121.8</v>
      </c>
      <c r="O69" s="51">
        <f t="shared" si="53"/>
        <v>70.48</v>
      </c>
      <c r="P69" s="51">
        <f t="shared" si="53"/>
        <v>14.82</v>
      </c>
      <c r="Q69" s="52">
        <f>'Stage 3_Gen30_SMFL'!AZ38</f>
        <v>121.84</v>
      </c>
      <c r="R69" s="51">
        <f>SUM('Stage 3_Gen30_SMFL'!BA38:BB38)</f>
        <v>40.46</v>
      </c>
      <c r="S69" s="60">
        <f>SUM('Stage 3_Gen30_SMFL'!BC38:BI38)</f>
        <v>14.82</v>
      </c>
      <c r="T69" s="62">
        <f t="shared" ref="T69:V69" si="54">T29</f>
        <v>121.8</v>
      </c>
      <c r="U69" s="62">
        <f t="shared" si="54"/>
        <v>70.48</v>
      </c>
      <c r="V69" s="62">
        <f t="shared" si="54"/>
        <v>14.82</v>
      </c>
    </row>
    <row r="70" spans="2:22" x14ac:dyDescent="0.25">
      <c r="B70" s="58" t="s">
        <v>11</v>
      </c>
      <c r="C70" s="71">
        <f t="shared" ref="C70" si="55">C30</f>
        <v>13.034866780000002</v>
      </c>
      <c r="D70" s="176">
        <f>'Stage 3_Gen30_SMFL'!E21</f>
        <v>8.8795249799999976</v>
      </c>
      <c r="E70" s="177">
        <f t="shared" si="50"/>
        <v>4.155341800000004</v>
      </c>
      <c r="F70" s="51">
        <f>Assumptions!$B$19</f>
        <v>2.2889999999999997</v>
      </c>
      <c r="G70" s="77">
        <f t="shared" si="51"/>
        <v>1.8663418000000043</v>
      </c>
      <c r="H70" s="76">
        <f t="shared" si="52"/>
        <v>13.034866780000002</v>
      </c>
      <c r="I70" s="66">
        <f t="shared" si="52"/>
        <v>0</v>
      </c>
      <c r="J70" s="51">
        <f t="shared" si="52"/>
        <v>0</v>
      </c>
      <c r="K70" s="53">
        <f t="shared" si="52"/>
        <v>0</v>
      </c>
      <c r="L70" s="84"/>
      <c r="M70" s="58" t="s">
        <v>11</v>
      </c>
      <c r="N70" s="52">
        <f t="shared" ref="N70:O70" si="56">N30</f>
        <v>137.21</v>
      </c>
      <c r="O70" s="51">
        <f t="shared" si="56"/>
        <v>82.53</v>
      </c>
      <c r="P70" s="51">
        <f t="shared" si="53"/>
        <v>18.079999999999998</v>
      </c>
      <c r="Q70" s="52">
        <f>'Stage 3_Gen30_SMFL'!AZ39</f>
        <v>137.19</v>
      </c>
      <c r="R70" s="51">
        <f>SUM('Stage 3_Gen30_SMFL'!BA39:BB39)</f>
        <v>52.48</v>
      </c>
      <c r="S70" s="60">
        <f>SUM('Stage 3_Gen30_SMFL'!BC39:BI39)</f>
        <v>18.12</v>
      </c>
      <c r="T70" s="62">
        <f t="shared" ref="T70:V70" si="57">T30</f>
        <v>137.21</v>
      </c>
      <c r="U70" s="62">
        <f t="shared" si="57"/>
        <v>82.53</v>
      </c>
      <c r="V70" s="62">
        <f t="shared" si="57"/>
        <v>18.079999999999998</v>
      </c>
    </row>
    <row r="71" spans="2:22" x14ac:dyDescent="0.25">
      <c r="B71" s="58" t="s">
        <v>12</v>
      </c>
      <c r="C71" s="71">
        <f t="shared" ref="C71" si="58">C31</f>
        <v>8.5971686399999996</v>
      </c>
      <c r="D71" s="176">
        <f>'Stage 3_Gen30_SMFL'!E22</f>
        <v>3.1246469000000001</v>
      </c>
      <c r="E71" s="177">
        <f t="shared" si="50"/>
        <v>5.4725217399999995</v>
      </c>
      <c r="F71" s="51">
        <f>Assumptions!$B$19</f>
        <v>2.2889999999999997</v>
      </c>
      <c r="G71" s="77">
        <f>E71-F71</f>
        <v>3.1835217399999998</v>
      </c>
      <c r="H71" s="76">
        <f t="shared" si="52"/>
        <v>8.5971686399999996</v>
      </c>
      <c r="I71" s="66">
        <f t="shared" si="52"/>
        <v>0</v>
      </c>
      <c r="J71" s="51">
        <f t="shared" si="52"/>
        <v>0</v>
      </c>
      <c r="K71" s="77">
        <f t="shared" si="52"/>
        <v>0</v>
      </c>
      <c r="L71" s="84"/>
      <c r="M71" s="58" t="s">
        <v>12</v>
      </c>
      <c r="N71" s="52">
        <f t="shared" ref="N71:O71" si="59">N31</f>
        <v>0</v>
      </c>
      <c r="O71" s="51">
        <f t="shared" si="59"/>
        <v>110.19</v>
      </c>
      <c r="P71" s="51">
        <f t="shared" si="53"/>
        <v>18.03</v>
      </c>
      <c r="Q71" s="52">
        <f>'Stage 3_Gen30_SMFL'!AZ40</f>
        <v>0</v>
      </c>
      <c r="R71" s="51">
        <f>SUM('Stage 3_Gen30_SMFL'!BA40:BB40)</f>
        <v>77.39</v>
      </c>
      <c r="S71" s="60">
        <f>SUM('Stage 3_Gen30_SMFL'!BC40:BI40)</f>
        <v>17.940000000000001</v>
      </c>
      <c r="T71" s="62">
        <f t="shared" ref="T71:V71" si="60">T31</f>
        <v>0</v>
      </c>
      <c r="U71" s="62">
        <f t="shared" si="60"/>
        <v>110.19</v>
      </c>
      <c r="V71" s="62">
        <f t="shared" si="60"/>
        <v>18.03</v>
      </c>
    </row>
    <row r="72" spans="2:22" x14ac:dyDescent="0.25">
      <c r="B72" s="58" t="s">
        <v>13</v>
      </c>
      <c r="C72" s="71">
        <f t="shared" ref="C72" si="61">C32</f>
        <v>10.9033514</v>
      </c>
      <c r="D72" s="176">
        <f>'Stage 3_Gen30_SMFL'!E23</f>
        <v>4.0255292399999991</v>
      </c>
      <c r="E72" s="177">
        <f t="shared" si="50"/>
        <v>6.8778221600000009</v>
      </c>
      <c r="F72" s="51">
        <f>Assumptions!$B$19</f>
        <v>2.2889999999999997</v>
      </c>
      <c r="G72" s="77">
        <f t="shared" ref="G72:G81" si="62">E72-F72</f>
        <v>4.5888221600000012</v>
      </c>
      <c r="H72" s="76">
        <f t="shared" si="52"/>
        <v>0.29572398</v>
      </c>
      <c r="I72" s="66">
        <f t="shared" si="52"/>
        <v>10.60762742</v>
      </c>
      <c r="J72" s="51">
        <f t="shared" si="52"/>
        <v>5.13</v>
      </c>
      <c r="K72" s="77">
        <f t="shared" si="52"/>
        <v>5.4776274200000001</v>
      </c>
      <c r="L72" s="84"/>
      <c r="M72" s="58" t="s">
        <v>13</v>
      </c>
      <c r="N72" s="52">
        <f t="shared" ref="N72:O72" si="63">N32</f>
        <v>0</v>
      </c>
      <c r="O72" s="51">
        <f t="shared" si="63"/>
        <v>113.53</v>
      </c>
      <c r="P72" s="51">
        <f t="shared" si="53"/>
        <v>23.68</v>
      </c>
      <c r="Q72" s="52">
        <f>'Stage 3_Gen30_SMFL'!AZ41</f>
        <v>0</v>
      </c>
      <c r="R72" s="51">
        <f>SUM('Stage 3_Gen30_SMFL'!BA41:BB41)</f>
        <v>83.42</v>
      </c>
      <c r="S72" s="60">
        <f>SUM('Stage 3_Gen30_SMFL'!BC41:BI41)</f>
        <v>23.81</v>
      </c>
      <c r="T72" s="62">
        <f t="shared" ref="T72:V72" si="64">T32</f>
        <v>0</v>
      </c>
      <c r="U72" s="62">
        <f t="shared" si="64"/>
        <v>8.24</v>
      </c>
      <c r="V72" s="62">
        <f t="shared" si="64"/>
        <v>19.11</v>
      </c>
    </row>
    <row r="73" spans="2:22" x14ac:dyDescent="0.25">
      <c r="B73" s="58" t="s">
        <v>97</v>
      </c>
      <c r="C73" s="71">
        <f t="shared" ref="C73" si="65">C33</f>
        <v>9.8023907000000001</v>
      </c>
      <c r="D73" s="176">
        <f>'Stage 3_Gen30_SMFL'!E24</f>
        <v>5.0902196999999996</v>
      </c>
      <c r="E73" s="177">
        <f t="shared" si="50"/>
        <v>4.7121710000000006</v>
      </c>
      <c r="F73" s="51">
        <f>Assumptions!$B$19</f>
        <v>2.2889999999999997</v>
      </c>
      <c r="G73" s="77">
        <f t="shared" si="62"/>
        <v>2.4231710000000009</v>
      </c>
      <c r="H73" s="76">
        <f t="shared" si="52"/>
        <v>0.51708461999999999</v>
      </c>
      <c r="I73" s="66">
        <f t="shared" si="52"/>
        <v>9.2853060799999998</v>
      </c>
      <c r="J73" s="51">
        <f t="shared" si="52"/>
        <v>5.13</v>
      </c>
      <c r="K73" s="77">
        <f t="shared" si="52"/>
        <v>4.1553060799999999</v>
      </c>
      <c r="L73" s="84"/>
      <c r="M73" s="58" t="s">
        <v>97</v>
      </c>
      <c r="N73" s="52">
        <f t="shared" ref="N73:O73" si="66">N33</f>
        <v>0</v>
      </c>
      <c r="O73" s="51">
        <f t="shared" si="66"/>
        <v>134</v>
      </c>
      <c r="P73" s="51">
        <f t="shared" si="53"/>
        <v>25.07</v>
      </c>
      <c r="Q73" s="52">
        <f>'Stage 3_Gen30_SMFL'!AZ42</f>
        <v>0</v>
      </c>
      <c r="R73" s="51">
        <f>SUM('Stage 3_Gen30_SMFL'!BA42:BB42)</f>
        <v>93.35</v>
      </c>
      <c r="S73" s="60">
        <f>SUM('Stage 3_Gen30_SMFL'!BC42:BI42)</f>
        <v>29.07</v>
      </c>
      <c r="T73" s="62">
        <f t="shared" ref="T73:V73" si="67">T33</f>
        <v>0</v>
      </c>
      <c r="U73" s="62">
        <f t="shared" si="67"/>
        <v>14.07</v>
      </c>
      <c r="V73" s="62">
        <f t="shared" si="67"/>
        <v>24.11</v>
      </c>
    </row>
    <row r="74" spans="2:22" x14ac:dyDescent="0.25">
      <c r="B74" s="58" t="s">
        <v>14</v>
      </c>
      <c r="C74" s="71">
        <f t="shared" ref="C74" si="68">C34</f>
        <v>11.694363579999997</v>
      </c>
      <c r="D74" s="176">
        <f>'Stage 3_Gen30_SMFL'!E25</f>
        <v>6.1707550199999996</v>
      </c>
      <c r="E74" s="177">
        <f t="shared" si="50"/>
        <v>5.5236085599999978</v>
      </c>
      <c r="F74" s="51">
        <f>Assumptions!$B$19</f>
        <v>2.2889999999999997</v>
      </c>
      <c r="G74" s="77">
        <f t="shared" si="62"/>
        <v>3.2346085599999981</v>
      </c>
      <c r="H74" s="76">
        <f t="shared" si="52"/>
        <v>0.80584433999999994</v>
      </c>
      <c r="I74" s="66">
        <f t="shared" si="52"/>
        <v>10.888519239999997</v>
      </c>
      <c r="J74" s="51">
        <f t="shared" si="52"/>
        <v>5.13</v>
      </c>
      <c r="K74" s="77">
        <f t="shared" si="52"/>
        <v>5.7585192399999974</v>
      </c>
      <c r="L74" s="84"/>
      <c r="M74" s="58" t="s">
        <v>14</v>
      </c>
      <c r="N74" s="52">
        <f t="shared" ref="N74:O74" si="69">N34</f>
        <v>0</v>
      </c>
      <c r="O74" s="51">
        <f t="shared" si="69"/>
        <v>128.15</v>
      </c>
      <c r="P74" s="51">
        <f t="shared" si="53"/>
        <v>37.770000000000003</v>
      </c>
      <c r="Q74" s="52">
        <f>'Stage 3_Gen30_SMFL'!AZ43</f>
        <v>0</v>
      </c>
      <c r="R74" s="51">
        <f>SUM('Stage 3_Gen30_SMFL'!BA43:BB43)</f>
        <v>114.21</v>
      </c>
      <c r="S74" s="60">
        <f>SUM('Stage 3_Gen30_SMFL'!BC43:BI43)</f>
        <v>35.18</v>
      </c>
      <c r="T74" s="62">
        <f t="shared" ref="T74:V74" si="70">T34</f>
        <v>0</v>
      </c>
      <c r="U74" s="62">
        <f t="shared" si="70"/>
        <v>21.73</v>
      </c>
      <c r="V74" s="62">
        <f t="shared" si="70"/>
        <v>24.96</v>
      </c>
    </row>
    <row r="75" spans="2:22" x14ac:dyDescent="0.25">
      <c r="B75" s="58" t="s">
        <v>15</v>
      </c>
      <c r="C75" s="71">
        <f t="shared" ref="C75" si="71">C35</f>
        <v>14.365071599999998</v>
      </c>
      <c r="D75" s="176">
        <f>'Stage 3_Gen30_SMFL'!E26</f>
        <v>7.0859865399999995</v>
      </c>
      <c r="E75" s="177">
        <f t="shared" si="50"/>
        <v>7.279085059999999</v>
      </c>
      <c r="F75" s="51">
        <f>Assumptions!$B$19</f>
        <v>2.2889999999999997</v>
      </c>
      <c r="G75" s="77">
        <f t="shared" si="62"/>
        <v>4.9900850599999993</v>
      </c>
      <c r="H75" s="76">
        <f t="shared" si="52"/>
        <v>1.0902572399999999</v>
      </c>
      <c r="I75" s="66">
        <f t="shared" si="52"/>
        <v>13.274814359999999</v>
      </c>
      <c r="J75" s="51">
        <f t="shared" si="52"/>
        <v>5.13</v>
      </c>
      <c r="K75" s="77">
        <f t="shared" si="52"/>
        <v>8.144814359999998</v>
      </c>
      <c r="L75" s="84"/>
      <c r="M75" s="58" t="s">
        <v>15</v>
      </c>
      <c r="N75" s="52">
        <f t="shared" ref="N75:O75" si="72">N35</f>
        <v>0</v>
      </c>
      <c r="O75" s="51">
        <f t="shared" si="72"/>
        <v>148.79</v>
      </c>
      <c r="P75" s="51">
        <f t="shared" si="53"/>
        <v>36.79</v>
      </c>
      <c r="Q75" s="52">
        <f>'Stage 3_Gen30_SMFL'!AZ44</f>
        <v>0</v>
      </c>
      <c r="R75" s="51">
        <f>SUM('Stage 3_Gen30_SMFL'!BA44:BB44)</f>
        <v>105.4</v>
      </c>
      <c r="S75" s="60">
        <f>SUM('Stage 3_Gen30_SMFL'!BC44:BI44)</f>
        <v>38.76</v>
      </c>
      <c r="T75" s="62">
        <f t="shared" ref="T75:V75" si="73">T35</f>
        <v>0</v>
      </c>
      <c r="U75" s="62">
        <f t="shared" si="73"/>
        <v>27.02</v>
      </c>
      <c r="V75" s="62">
        <f t="shared" si="73"/>
        <v>28.909999999999997</v>
      </c>
    </row>
    <row r="76" spans="2:22" x14ac:dyDescent="0.25">
      <c r="B76" s="58" t="s">
        <v>16</v>
      </c>
      <c r="C76" s="71">
        <f t="shared" ref="C76" si="74">C36</f>
        <v>16.052556980000002</v>
      </c>
      <c r="D76" s="176">
        <f>'Stage 3_Gen30_SMFL'!E27</f>
        <v>8.6707218200000007</v>
      </c>
      <c r="E76" s="177">
        <f t="shared" si="50"/>
        <v>7.3818351600000014</v>
      </c>
      <c r="F76" s="51">
        <f>Assumptions!$B$19</f>
        <v>2.2889999999999997</v>
      </c>
      <c r="G76" s="77">
        <f t="shared" si="62"/>
        <v>5.0928351600000017</v>
      </c>
      <c r="H76" s="76">
        <f t="shared" si="52"/>
        <v>1.58327076</v>
      </c>
      <c r="I76" s="66">
        <f t="shared" si="52"/>
        <v>14.469286220000003</v>
      </c>
      <c r="J76" s="51">
        <f t="shared" si="52"/>
        <v>5.13</v>
      </c>
      <c r="K76" s="77">
        <f t="shared" si="52"/>
        <v>9.3392862200000017</v>
      </c>
      <c r="L76" s="84"/>
      <c r="M76" s="58" t="s">
        <v>16</v>
      </c>
      <c r="N76" s="52">
        <f t="shared" ref="N76:O76" si="75">N36</f>
        <v>0</v>
      </c>
      <c r="O76" s="51">
        <f t="shared" si="75"/>
        <v>143.82</v>
      </c>
      <c r="P76" s="51">
        <f t="shared" si="53"/>
        <v>47.71</v>
      </c>
      <c r="Q76" s="52">
        <f>'Stage 3_Gen30_SMFL'!AZ45</f>
        <v>0</v>
      </c>
      <c r="R76" s="51">
        <f>SUM('Stage 3_Gen30_SMFL'!BA45:BB45)</f>
        <v>116.01</v>
      </c>
      <c r="S76" s="60">
        <f>SUM('Stage 3_Gen30_SMFL'!BC45:BI45)</f>
        <v>47.57</v>
      </c>
      <c r="T76" s="62">
        <f t="shared" ref="T76:V76" si="76">T36</f>
        <v>0</v>
      </c>
      <c r="U76" s="62">
        <f t="shared" si="76"/>
        <v>41.09</v>
      </c>
      <c r="V76" s="62">
        <f t="shared" si="76"/>
        <v>37.65</v>
      </c>
    </row>
    <row r="77" spans="2:22" x14ac:dyDescent="0.25">
      <c r="B77" s="58" t="s">
        <v>24</v>
      </c>
      <c r="C77" s="71">
        <f t="shared" ref="C77" si="77">C37</f>
        <v>18.137534899999999</v>
      </c>
      <c r="D77" s="176">
        <f>'Stage 3_Gen30_SMFL'!E28</f>
        <v>10.007844160000001</v>
      </c>
      <c r="E77" s="177">
        <f t="shared" si="50"/>
        <v>8.1296907399999974</v>
      </c>
      <c r="F77" s="51">
        <f>Assumptions!$B$19</f>
        <v>2.2889999999999997</v>
      </c>
      <c r="G77" s="77">
        <f t="shared" si="62"/>
        <v>5.8406907399999977</v>
      </c>
      <c r="H77" s="76">
        <f t="shared" si="52"/>
        <v>2.2591623199999997</v>
      </c>
      <c r="I77" s="66">
        <f t="shared" si="52"/>
        <v>15.878372579999999</v>
      </c>
      <c r="J77" s="51">
        <f t="shared" si="52"/>
        <v>5.13</v>
      </c>
      <c r="K77" s="77">
        <f t="shared" si="52"/>
        <v>10.748372579999998</v>
      </c>
      <c r="L77" s="84"/>
      <c r="M77" s="58" t="s">
        <v>24</v>
      </c>
      <c r="N77" s="52">
        <f t="shared" ref="N77:O77" si="78">N37</f>
        <v>0</v>
      </c>
      <c r="O77" s="51">
        <f t="shared" si="78"/>
        <v>157.08000000000001</v>
      </c>
      <c r="P77" s="51">
        <f t="shared" si="53"/>
        <v>50.97</v>
      </c>
      <c r="Q77" s="52">
        <f>'Stage 3_Gen30_SMFL'!AZ46</f>
        <v>0</v>
      </c>
      <c r="R77" s="51">
        <f>SUM('Stage 3_Gen30_SMFL'!BA46:BB46)</f>
        <v>123.74</v>
      </c>
      <c r="S77" s="60">
        <f>SUM('Stage 3_Gen30_SMFL'!BC46:BI46)</f>
        <v>49.95</v>
      </c>
      <c r="T77" s="62">
        <f t="shared" ref="T77:V77" si="79">T37</f>
        <v>0</v>
      </c>
      <c r="U77" s="62">
        <f t="shared" si="79"/>
        <v>47.24</v>
      </c>
      <c r="V77" s="62">
        <f t="shared" si="79"/>
        <v>45.16</v>
      </c>
    </row>
    <row r="78" spans="2:22" x14ac:dyDescent="0.25">
      <c r="B78" s="58" t="s">
        <v>53</v>
      </c>
      <c r="C78" s="71">
        <f t="shared" ref="C78" si="80">C38</f>
        <v>19.382641759999998</v>
      </c>
      <c r="D78" s="176">
        <f>'Stage 3_Gen30_SMFL'!E29</f>
        <v>11.392594559999999</v>
      </c>
      <c r="E78" s="177">
        <f t="shared" si="50"/>
        <v>7.9900471999999993</v>
      </c>
      <c r="F78" s="51">
        <f>Assumptions!$B$19</f>
        <v>2.2889999999999997</v>
      </c>
      <c r="G78" s="77">
        <f t="shared" si="62"/>
        <v>5.7010471999999996</v>
      </c>
      <c r="H78" s="76">
        <f t="shared" si="52"/>
        <v>3.1459135999999996</v>
      </c>
      <c r="I78" s="66">
        <f t="shared" si="52"/>
        <v>16.236728159999998</v>
      </c>
      <c r="J78" s="51">
        <f t="shared" si="52"/>
        <v>5.13</v>
      </c>
      <c r="K78" s="77">
        <f t="shared" si="52"/>
        <v>11.106728159999999</v>
      </c>
      <c r="L78" s="84"/>
      <c r="M78" s="58" t="s">
        <v>53</v>
      </c>
      <c r="N78" s="52">
        <f t="shared" ref="N78:O78" si="81">N38</f>
        <v>0</v>
      </c>
      <c r="O78" s="51">
        <f t="shared" si="81"/>
        <v>166.73</v>
      </c>
      <c r="P78" s="51">
        <f t="shared" si="53"/>
        <v>55.28</v>
      </c>
      <c r="Q78" s="52">
        <f>'Stage 3_Gen30_SMFL'!AZ47</f>
        <v>0</v>
      </c>
      <c r="R78" s="51">
        <f>SUM('Stage 3_Gen30_SMFL'!BA47:BB47)</f>
        <v>136.72</v>
      </c>
      <c r="S78" s="60">
        <f>SUM('Stage 3_Gen30_SMFL'!BC47:BI47)</f>
        <v>56.08</v>
      </c>
      <c r="T78" s="62">
        <f t="shared" ref="T78:V78" si="82">T38</f>
        <v>0</v>
      </c>
      <c r="U78" s="62">
        <f t="shared" si="82"/>
        <v>55.59</v>
      </c>
      <c r="V78" s="62">
        <f t="shared" si="82"/>
        <v>50.29</v>
      </c>
    </row>
    <row r="79" spans="2:22" x14ac:dyDescent="0.25">
      <c r="B79" s="58" t="s">
        <v>54</v>
      </c>
      <c r="C79" s="71">
        <f t="shared" ref="C79" si="83">C39</f>
        <v>22.60148534</v>
      </c>
      <c r="D79" s="176">
        <f>'Stage 3_Gen30_SMFL'!E30</f>
        <v>13.632297460000002</v>
      </c>
      <c r="E79" s="177">
        <f t="shared" si="50"/>
        <v>8.969187879999998</v>
      </c>
      <c r="F79" s="51">
        <f>Assumptions!$B$19</f>
        <v>2.2889999999999997</v>
      </c>
      <c r="G79" s="77">
        <f t="shared" si="62"/>
        <v>6.6801878799999983</v>
      </c>
      <c r="H79" s="76">
        <f t="shared" si="52"/>
        <v>4.0391305799999992</v>
      </c>
      <c r="I79" s="66">
        <f t="shared" si="52"/>
        <v>18.562354760000002</v>
      </c>
      <c r="J79" s="51">
        <f t="shared" si="52"/>
        <v>5.13</v>
      </c>
      <c r="K79" s="77">
        <f t="shared" si="52"/>
        <v>13.432354760000003</v>
      </c>
      <c r="L79" s="84"/>
      <c r="M79" s="58" t="s">
        <v>54</v>
      </c>
      <c r="N79" s="52">
        <f t="shared" ref="N79:O79" si="84">N39</f>
        <v>0</v>
      </c>
      <c r="O79" s="51">
        <f t="shared" si="84"/>
        <v>175.05</v>
      </c>
      <c r="P79" s="51">
        <f t="shared" si="53"/>
        <v>61.73</v>
      </c>
      <c r="Q79" s="52">
        <f>'Stage 3_Gen30_SMFL'!AZ48</f>
        <v>0</v>
      </c>
      <c r="R79" s="51">
        <f>SUM('Stage 3_Gen30_SMFL'!BA48:BB48)</f>
        <v>144.97</v>
      </c>
      <c r="S79" s="60">
        <f>SUM('Stage 3_Gen30_SMFL'!BC48:BI48)</f>
        <v>61.83</v>
      </c>
      <c r="T79" s="62">
        <f t="shared" ref="T79:V79" si="85">T39</f>
        <v>0</v>
      </c>
      <c r="U79" s="62">
        <f t="shared" si="85"/>
        <v>64.89</v>
      </c>
      <c r="V79" s="62">
        <f t="shared" si="85"/>
        <v>57.07</v>
      </c>
    </row>
    <row r="80" spans="2:22" x14ac:dyDescent="0.25">
      <c r="B80" s="58" t="s">
        <v>55</v>
      </c>
      <c r="C80" s="71">
        <f t="shared" ref="C80" si="86">C40</f>
        <v>29.343699179999994</v>
      </c>
      <c r="D80" s="176">
        <f>'Stage 3_Gen30_SMFL'!E31</f>
        <v>17.299424379999998</v>
      </c>
      <c r="E80" s="177">
        <f t="shared" si="50"/>
        <v>12.044274799999997</v>
      </c>
      <c r="F80" s="51">
        <f>Assumptions!$B$19</f>
        <v>2.2889999999999997</v>
      </c>
      <c r="G80" s="77">
        <f t="shared" si="62"/>
        <v>9.7552747999999969</v>
      </c>
      <c r="H80" s="76">
        <f t="shared" si="52"/>
        <v>5.0686569800000001</v>
      </c>
      <c r="I80" s="66">
        <f t="shared" si="52"/>
        <v>24.275042199999994</v>
      </c>
      <c r="J80" s="51">
        <f t="shared" si="52"/>
        <v>5.13</v>
      </c>
      <c r="K80" s="77">
        <f t="shared" si="52"/>
        <v>19.145042199999995</v>
      </c>
      <c r="L80" s="84"/>
      <c r="M80" s="58" t="s">
        <v>55</v>
      </c>
      <c r="N80" s="52">
        <f t="shared" ref="N80:O80" si="87">N40</f>
        <v>0</v>
      </c>
      <c r="O80" s="51">
        <f t="shared" si="87"/>
        <v>185.32</v>
      </c>
      <c r="P80" s="51">
        <f t="shared" si="53"/>
        <v>66.3</v>
      </c>
      <c r="Q80" s="52">
        <f>'Stage 3_Gen30_SMFL'!AZ49</f>
        <v>0</v>
      </c>
      <c r="R80" s="51">
        <f>SUM('Stage 3_Gen30_SMFL'!BA49:BB49)</f>
        <v>151.28</v>
      </c>
      <c r="S80" s="60">
        <f>SUM('Stage 3_Gen30_SMFL'!BC49:BI49)</f>
        <v>66.3</v>
      </c>
      <c r="T80" s="62">
        <f t="shared" ref="T80:V80" si="88">T40</f>
        <v>0</v>
      </c>
      <c r="U80" s="62">
        <f t="shared" si="88"/>
        <v>72.16</v>
      </c>
      <c r="V80" s="62">
        <f t="shared" si="88"/>
        <v>60.029999999999994</v>
      </c>
    </row>
    <row r="81" spans="2:22" ht="15.75" thickBot="1" x14ac:dyDescent="0.3">
      <c r="B81" s="58" t="s">
        <v>56</v>
      </c>
      <c r="C81" s="71">
        <f t="shared" ref="C81" si="89">C41</f>
        <v>34.305119020000006</v>
      </c>
      <c r="D81" s="176">
        <f>'Stage 3_Gen30_SMFL'!E32</f>
        <v>20.241006279999997</v>
      </c>
      <c r="E81" s="177">
        <f t="shared" si="50"/>
        <v>14.064112740000009</v>
      </c>
      <c r="F81" s="51">
        <f>Assumptions!$B$19</f>
        <v>2.2889999999999997</v>
      </c>
      <c r="G81" s="77">
        <f t="shared" si="62"/>
        <v>11.77511274000001</v>
      </c>
      <c r="H81" s="76">
        <f t="shared" si="52"/>
        <v>6.5753987799999996</v>
      </c>
      <c r="I81" s="66">
        <f t="shared" si="52"/>
        <v>27.729720240000006</v>
      </c>
      <c r="J81" s="51">
        <f t="shared" si="52"/>
        <v>5.13</v>
      </c>
      <c r="K81" s="77">
        <f t="shared" si="52"/>
        <v>22.599720240000007</v>
      </c>
      <c r="L81" s="84"/>
      <c r="M81" s="59" t="s">
        <v>56</v>
      </c>
      <c r="N81" s="52">
        <f t="shared" ref="N81:O81" si="90">N41</f>
        <v>0</v>
      </c>
      <c r="O81" s="51">
        <f t="shared" si="90"/>
        <v>192.66</v>
      </c>
      <c r="P81" s="51">
        <f t="shared" si="53"/>
        <v>72.05</v>
      </c>
      <c r="Q81" s="52">
        <f>'Stage 3_Gen30_SMFL'!AZ50</f>
        <v>0</v>
      </c>
      <c r="R81" s="51">
        <f>SUM('Stage 3_Gen30_SMFL'!BA50:BB50)</f>
        <v>162.77000000000001</v>
      </c>
      <c r="S81" s="60">
        <f>SUM('Stage 3_Gen30_SMFL'!BC50:BI50)</f>
        <v>72.31</v>
      </c>
      <c r="T81" s="62">
        <f t="shared" ref="T81:V81" si="91">T41</f>
        <v>0</v>
      </c>
      <c r="U81" s="62">
        <f t="shared" si="91"/>
        <v>80.62</v>
      </c>
      <c r="V81" s="62">
        <f t="shared" si="91"/>
        <v>67.650000000000006</v>
      </c>
    </row>
    <row r="82" spans="2:22" x14ac:dyDescent="0.25">
      <c r="B82" s="67" t="s">
        <v>74</v>
      </c>
      <c r="C82" s="72">
        <f>-PV(Assumptions!$B$6,40-13,C81,,1)</f>
        <v>348.57244374241935</v>
      </c>
      <c r="D82" s="72">
        <f>-PV(Assumptions!$B$6,40-13,D81,,1)</f>
        <v>205.6677610916289</v>
      </c>
      <c r="E82" s="72">
        <f>-PV(Assumptions!$B$6,40-13,E81,,1)</f>
        <v>142.90468265079045</v>
      </c>
      <c r="F82" s="72">
        <f>-PV(Assumptions!$B$6,40-13,F81,,1)</f>
        <v>23.258404183388183</v>
      </c>
      <c r="G82" s="72">
        <f>-PV(Assumptions!$B$6,40-13,G81,,1)</f>
        <v>119.64627846740227</v>
      </c>
      <c r="H82" s="72">
        <f>-PV(Assumptions!$B$6,40-10,H81,,1)</f>
        <v>68.184294073939284</v>
      </c>
      <c r="I82" s="72">
        <f>-PV(Assumptions!$B$6,40-10,I81,,1)</f>
        <v>287.54627098559445</v>
      </c>
      <c r="J82" s="72">
        <f>-PV(Assumptions!$B$6,40-10,J81,,1)</f>
        <v>53.196078337215098</v>
      </c>
      <c r="K82" s="72">
        <f>-PV(Assumptions!$B$6,40-10,K81,,1)</f>
        <v>234.35019264837933</v>
      </c>
      <c r="L82" s="84"/>
      <c r="M82" s="84"/>
      <c r="N82" s="84"/>
      <c r="O82" s="84"/>
      <c r="P82" s="84"/>
      <c r="Q82" s="84"/>
      <c r="R82" s="84"/>
      <c r="S82" s="84"/>
      <c r="T82" s="84"/>
      <c r="U82" s="84"/>
      <c r="V82" s="84"/>
    </row>
    <row r="83" spans="2:22" ht="15.75" thickBot="1" x14ac:dyDescent="0.3">
      <c r="B83" s="68" t="s">
        <v>75</v>
      </c>
      <c r="C83" s="73">
        <f>NPV(Assumptions!$B$6,C68:C82)</f>
        <v>202.78092888412917</v>
      </c>
      <c r="D83" s="73">
        <f>NPV(Assumptions!$B$6,D68:D82)</f>
        <v>123.98438003683611</v>
      </c>
      <c r="E83" s="73">
        <f>NPV(Assumptions!$B$6,E68:E82)</f>
        <v>78.79654884729301</v>
      </c>
      <c r="F83" s="73">
        <f>NPV(Assumptions!$B$6,F68:F82)</f>
        <v>20.349315540542346</v>
      </c>
      <c r="G83" s="73">
        <f>NPV(Assumptions!$B$6,G68:G82)</f>
        <v>58.447233306750654</v>
      </c>
      <c r="H83" s="73">
        <f>NPV(Assumptions!$B$6,H68:H82)</f>
        <v>73.85276961745808</v>
      </c>
      <c r="I83" s="73">
        <f>NPV(Assumptions!$B$6,I68:I82)</f>
        <v>130.64175659840816</v>
      </c>
      <c r="J83" s="73">
        <f>NPV(Assumptions!$B$6,J68:J82)</f>
        <v>34.264415125874677</v>
      </c>
      <c r="K83" s="73">
        <f>NPV(Assumptions!$B$6,K68:K82)</f>
        <v>96.377341472533487</v>
      </c>
      <c r="L83" s="84"/>
      <c r="M83" s="84"/>
      <c r="N83" s="84"/>
      <c r="O83" s="84"/>
      <c r="P83" s="84"/>
      <c r="Q83" s="84"/>
      <c r="R83" s="84"/>
      <c r="S83" s="84"/>
      <c r="T83" s="84"/>
      <c r="U83" s="84"/>
      <c r="V83" s="84"/>
    </row>
    <row r="84" spans="2:22" x14ac:dyDescent="0.25">
      <c r="B84" s="64" t="s">
        <v>95</v>
      </c>
      <c r="C84" s="84"/>
      <c r="D84" s="84"/>
      <c r="E84" s="84"/>
      <c r="F84" s="84"/>
      <c r="G84" s="63">
        <f>E83-F83</f>
        <v>58.447233306750661</v>
      </c>
      <c r="H84" s="84"/>
      <c r="I84" s="84"/>
      <c r="J84" s="84"/>
      <c r="K84" s="63">
        <f>I83-J83</f>
        <v>96.377341472533487</v>
      </c>
      <c r="L84" s="84"/>
      <c r="M84" s="84"/>
      <c r="N84" s="84"/>
      <c r="O84" s="84"/>
      <c r="P84" s="84"/>
      <c r="Q84" s="84"/>
      <c r="R84" s="84"/>
      <c r="S84" s="84"/>
      <c r="T84" s="84"/>
      <c r="U84" s="84"/>
      <c r="V84" s="84"/>
    </row>
    <row r="85" spans="2:22" ht="15.75" thickBot="1" x14ac:dyDescent="0.3">
      <c r="B85" s="84"/>
      <c r="C85" s="84"/>
      <c r="D85" s="84"/>
      <c r="E85" s="84"/>
      <c r="F85" s="84"/>
      <c r="G85" s="84"/>
      <c r="H85" s="84"/>
      <c r="I85" s="84"/>
      <c r="J85" s="84"/>
      <c r="K85" s="84"/>
      <c r="L85" s="84"/>
      <c r="M85" s="84"/>
      <c r="N85" s="84"/>
      <c r="O85" s="84"/>
      <c r="P85" s="84"/>
      <c r="Q85" s="84"/>
      <c r="R85" s="84"/>
      <c r="S85" s="84"/>
      <c r="T85" s="84"/>
      <c r="U85" s="84"/>
      <c r="V85" s="84"/>
    </row>
    <row r="86" spans="2:22" x14ac:dyDescent="0.25">
      <c r="B86" s="57"/>
      <c r="C86" s="69" t="s">
        <v>85</v>
      </c>
      <c r="D86" s="257" t="s">
        <v>211</v>
      </c>
      <c r="E86" s="258"/>
      <c r="F86" s="258"/>
      <c r="G86" s="259"/>
      <c r="H86" s="251" t="str">
        <f>H66</f>
        <v>Network Option (from 2018/19)</v>
      </c>
      <c r="I86" s="252"/>
      <c r="J86" s="252"/>
      <c r="K86" s="253"/>
      <c r="L86" s="84"/>
      <c r="M86" s="57"/>
      <c r="N86" s="236" t="s">
        <v>85</v>
      </c>
      <c r="O86" s="237"/>
      <c r="P86" s="238"/>
      <c r="Q86" s="236" t="str">
        <f>D86</f>
        <v>Embedded gen 50 (from 2015/16)</v>
      </c>
      <c r="R86" s="237"/>
      <c r="S86" s="238"/>
      <c r="T86" s="239" t="s">
        <v>94</v>
      </c>
      <c r="U86" s="240"/>
      <c r="V86" s="241"/>
    </row>
    <row r="87" spans="2:22" ht="45" x14ac:dyDescent="0.25">
      <c r="B87" s="58" t="s">
        <v>4</v>
      </c>
      <c r="C87" s="70" t="s">
        <v>86</v>
      </c>
      <c r="D87" s="174" t="s">
        <v>87</v>
      </c>
      <c r="E87" s="175" t="s">
        <v>88</v>
      </c>
      <c r="F87" s="65" t="s">
        <v>89</v>
      </c>
      <c r="G87" s="75" t="s">
        <v>90</v>
      </c>
      <c r="H87" s="74" t="s">
        <v>87</v>
      </c>
      <c r="I87" s="65" t="s">
        <v>88</v>
      </c>
      <c r="J87" s="65" t="s">
        <v>89</v>
      </c>
      <c r="K87" s="75" t="s">
        <v>90</v>
      </c>
      <c r="L87" s="84"/>
      <c r="M87" s="58" t="s">
        <v>4</v>
      </c>
      <c r="N87" s="52" t="s">
        <v>91</v>
      </c>
      <c r="O87" s="51" t="s">
        <v>92</v>
      </c>
      <c r="P87" s="53" t="s">
        <v>93</v>
      </c>
      <c r="Q87" s="52" t="s">
        <v>91</v>
      </c>
      <c r="R87" s="51" t="s">
        <v>92</v>
      </c>
      <c r="S87" s="53" t="s">
        <v>93</v>
      </c>
      <c r="T87" s="52" t="s">
        <v>91</v>
      </c>
      <c r="U87" s="51" t="s">
        <v>92</v>
      </c>
      <c r="V87" s="53" t="s">
        <v>93</v>
      </c>
    </row>
    <row r="88" spans="2:22" x14ac:dyDescent="0.25">
      <c r="B88" s="58" t="s">
        <v>9</v>
      </c>
      <c r="C88" s="71">
        <f>C68</f>
        <v>18.035158719999995</v>
      </c>
      <c r="D88" s="176">
        <f>C88</f>
        <v>18.035158719999995</v>
      </c>
      <c r="E88" s="177">
        <v>0</v>
      </c>
      <c r="F88" s="51">
        <v>0</v>
      </c>
      <c r="G88" s="53">
        <v>0</v>
      </c>
      <c r="H88" s="76">
        <f>H68</f>
        <v>18.035158719999995</v>
      </c>
      <c r="I88" s="66">
        <f t="shared" ref="I88:K88" si="92">I68</f>
        <v>0</v>
      </c>
      <c r="J88" s="51">
        <f t="shared" si="92"/>
        <v>0</v>
      </c>
      <c r="K88" s="53">
        <f t="shared" si="92"/>
        <v>0</v>
      </c>
      <c r="L88" s="84"/>
      <c r="M88" s="58" t="s">
        <v>9</v>
      </c>
      <c r="N88" s="52">
        <f>N68</f>
        <v>67.63</v>
      </c>
      <c r="O88" s="52">
        <f t="shared" ref="O88:P88" si="93">O68</f>
        <v>96.45</v>
      </c>
      <c r="P88" s="52">
        <f t="shared" si="93"/>
        <v>11.54</v>
      </c>
      <c r="Q88" s="52">
        <f>Q28</f>
        <v>67.63</v>
      </c>
      <c r="R88" s="52">
        <f t="shared" ref="R88:S88" si="94">R28</f>
        <v>96.45</v>
      </c>
      <c r="S88" s="52">
        <f t="shared" si="94"/>
        <v>11.54</v>
      </c>
      <c r="T88" s="62">
        <f>T68</f>
        <v>67.63</v>
      </c>
      <c r="U88" s="62">
        <f t="shared" ref="U88:V88" si="95">U68</f>
        <v>96.45</v>
      </c>
      <c r="V88" s="62">
        <f t="shared" si="95"/>
        <v>11.54</v>
      </c>
    </row>
    <row r="89" spans="2:22" x14ac:dyDescent="0.25">
      <c r="B89" s="58" t="s">
        <v>10</v>
      </c>
      <c r="C89" s="71">
        <f t="shared" ref="C89:C101" si="96">C69</f>
        <v>20.497016840000001</v>
      </c>
      <c r="D89" s="176">
        <f>'Stage 3_Gen50_SMFL'!E20</f>
        <v>10.698661359999999</v>
      </c>
      <c r="E89" s="177">
        <f t="shared" ref="E89:E101" si="97">C89-D89</f>
        <v>9.7983554800000014</v>
      </c>
      <c r="F89" s="51">
        <f>Assumptions!$B$20</f>
        <v>3.8149999999999999</v>
      </c>
      <c r="G89" s="77">
        <f t="shared" ref="G89:G90" si="98">E89-F89</f>
        <v>5.9833554800000019</v>
      </c>
      <c r="H89" s="76">
        <f t="shared" ref="H89:K101" si="99">H69</f>
        <v>20.497016840000001</v>
      </c>
      <c r="I89" s="66">
        <f t="shared" si="99"/>
        <v>0</v>
      </c>
      <c r="J89" s="51">
        <f t="shared" si="99"/>
        <v>0</v>
      </c>
      <c r="K89" s="53">
        <f t="shared" si="99"/>
        <v>0</v>
      </c>
      <c r="L89" s="84"/>
      <c r="M89" s="58" t="s">
        <v>10</v>
      </c>
      <c r="N89" s="52">
        <f t="shared" ref="N89:P89" si="100">N69</f>
        <v>121.8</v>
      </c>
      <c r="O89" s="52">
        <f t="shared" si="100"/>
        <v>70.48</v>
      </c>
      <c r="P89" s="52">
        <f t="shared" si="100"/>
        <v>14.82</v>
      </c>
      <c r="Q89" s="52">
        <f>'Stage 3_Gen50_SMFL'!AZ38</f>
        <v>121.88</v>
      </c>
      <c r="R89" s="52">
        <f>SUM('Stage 3_Gen50_SMFL'!BA38:BB38)</f>
        <v>20.49</v>
      </c>
      <c r="S89" s="52">
        <f>SUM('Stage 3_Gen50_SMFL'!BC38:BI38)</f>
        <v>14.82</v>
      </c>
      <c r="T89" s="62">
        <f t="shared" ref="T89:V89" si="101">T69</f>
        <v>121.8</v>
      </c>
      <c r="U89" s="62">
        <f t="shared" si="101"/>
        <v>70.48</v>
      </c>
      <c r="V89" s="62">
        <f t="shared" si="101"/>
        <v>14.82</v>
      </c>
    </row>
    <row r="90" spans="2:22" x14ac:dyDescent="0.25">
      <c r="B90" s="58" t="s">
        <v>11</v>
      </c>
      <c r="C90" s="71">
        <f t="shared" si="96"/>
        <v>13.034866780000002</v>
      </c>
      <c r="D90" s="176">
        <f>'Stage 3_Gen50_SMFL'!E21</f>
        <v>7.0905359000000008</v>
      </c>
      <c r="E90" s="177">
        <f t="shared" si="97"/>
        <v>5.9443308800000008</v>
      </c>
      <c r="F90" s="51">
        <f>Assumptions!$B$20</f>
        <v>3.8149999999999999</v>
      </c>
      <c r="G90" s="77">
        <f t="shared" si="98"/>
        <v>2.1293308800000008</v>
      </c>
      <c r="H90" s="76">
        <f t="shared" si="99"/>
        <v>13.034866780000002</v>
      </c>
      <c r="I90" s="66">
        <f t="shared" si="99"/>
        <v>0</v>
      </c>
      <c r="J90" s="51">
        <f t="shared" si="99"/>
        <v>0</v>
      </c>
      <c r="K90" s="53">
        <f t="shared" si="99"/>
        <v>0</v>
      </c>
      <c r="L90" s="84"/>
      <c r="M90" s="58" t="s">
        <v>11</v>
      </c>
      <c r="N90" s="52">
        <f t="shared" ref="N90:P90" si="102">N70</f>
        <v>137.21</v>
      </c>
      <c r="O90" s="52">
        <f t="shared" si="102"/>
        <v>82.53</v>
      </c>
      <c r="P90" s="52">
        <f t="shared" si="102"/>
        <v>18.079999999999998</v>
      </c>
      <c r="Q90" s="52">
        <f>'Stage 3_Gen50_SMFL'!AZ39</f>
        <v>137.19</v>
      </c>
      <c r="R90" s="52">
        <f>SUM('Stage 3_Gen50_SMFL'!BA39:BB39)</f>
        <v>32.49</v>
      </c>
      <c r="S90" s="52">
        <f>SUM('Stage 3_Gen50_SMFL'!BC39:BI39)</f>
        <v>18.079999999999998</v>
      </c>
      <c r="T90" s="62">
        <f t="shared" ref="T90:V90" si="103">T70</f>
        <v>137.21</v>
      </c>
      <c r="U90" s="62">
        <f t="shared" si="103"/>
        <v>82.53</v>
      </c>
      <c r="V90" s="62">
        <f t="shared" si="103"/>
        <v>18.079999999999998</v>
      </c>
    </row>
    <row r="91" spans="2:22" x14ac:dyDescent="0.25">
      <c r="B91" s="58" t="s">
        <v>12</v>
      </c>
      <c r="C91" s="71">
        <f t="shared" si="96"/>
        <v>8.5971686399999996</v>
      </c>
      <c r="D91" s="176">
        <f>'Stage 3_Gen50_SMFL'!E22</f>
        <v>1.6236385400000002</v>
      </c>
      <c r="E91" s="177">
        <f t="shared" si="97"/>
        <v>6.9735300999999996</v>
      </c>
      <c r="F91" s="51">
        <f>Assumptions!$B$20</f>
        <v>3.8149999999999999</v>
      </c>
      <c r="G91" s="77">
        <f>E91-F91</f>
        <v>3.1585300999999997</v>
      </c>
      <c r="H91" s="76">
        <f t="shared" si="99"/>
        <v>8.5971686399999996</v>
      </c>
      <c r="I91" s="66">
        <f t="shared" si="99"/>
        <v>0</v>
      </c>
      <c r="J91" s="51">
        <f t="shared" si="99"/>
        <v>0</v>
      </c>
      <c r="K91" s="77">
        <f t="shared" si="99"/>
        <v>0</v>
      </c>
      <c r="L91" s="84"/>
      <c r="M91" s="58" t="s">
        <v>12</v>
      </c>
      <c r="N91" s="52">
        <f t="shared" ref="N91:P91" si="104">N71</f>
        <v>0</v>
      </c>
      <c r="O91" s="52">
        <f t="shared" si="104"/>
        <v>110.19</v>
      </c>
      <c r="P91" s="52">
        <f t="shared" si="104"/>
        <v>18.03</v>
      </c>
      <c r="Q91" s="52">
        <f>'Stage 3_Gen50_SMFL'!AZ40</f>
        <v>0</v>
      </c>
      <c r="R91" s="52">
        <f>SUM('Stage 3_Gen50_SMFL'!BA40:BB40)</f>
        <v>57.39</v>
      </c>
      <c r="S91" s="52">
        <f>SUM('Stage 3_Gen50_SMFL'!BC40:BI40)</f>
        <v>17.940000000000001</v>
      </c>
      <c r="T91" s="62">
        <f t="shared" ref="T91:V91" si="105">T71</f>
        <v>0</v>
      </c>
      <c r="U91" s="62">
        <f t="shared" si="105"/>
        <v>110.19</v>
      </c>
      <c r="V91" s="62">
        <f t="shared" si="105"/>
        <v>18.03</v>
      </c>
    </row>
    <row r="92" spans="2:22" x14ac:dyDescent="0.25">
      <c r="B92" s="58" t="s">
        <v>13</v>
      </c>
      <c r="C92" s="71">
        <f t="shared" si="96"/>
        <v>10.9033514</v>
      </c>
      <c r="D92" s="176">
        <f>'Stage 3_Gen50_SMFL'!E23</f>
        <v>2.1543244999999995</v>
      </c>
      <c r="E92" s="177">
        <f t="shared" si="97"/>
        <v>8.7490269000000005</v>
      </c>
      <c r="F92" s="51">
        <f>Assumptions!$B$20</f>
        <v>3.8149999999999999</v>
      </c>
      <c r="G92" s="77">
        <f t="shared" ref="G92:G101" si="106">E92-F92</f>
        <v>4.934026900000001</v>
      </c>
      <c r="H92" s="76">
        <f t="shared" si="99"/>
        <v>0.29572398</v>
      </c>
      <c r="I92" s="66">
        <f t="shared" si="99"/>
        <v>10.60762742</v>
      </c>
      <c r="J92" s="51">
        <f t="shared" si="99"/>
        <v>5.13</v>
      </c>
      <c r="K92" s="77">
        <f t="shared" si="99"/>
        <v>5.4776274200000001</v>
      </c>
      <c r="L92" s="84"/>
      <c r="M92" s="58" t="s">
        <v>13</v>
      </c>
      <c r="N92" s="52">
        <f t="shared" ref="N92:P92" si="107">N72</f>
        <v>0</v>
      </c>
      <c r="O92" s="52">
        <f t="shared" si="107"/>
        <v>113.53</v>
      </c>
      <c r="P92" s="52">
        <f t="shared" si="107"/>
        <v>23.68</v>
      </c>
      <c r="Q92" s="52">
        <f>'Stage 3_Gen50_SMFL'!AZ41</f>
        <v>0</v>
      </c>
      <c r="R92" s="52">
        <f>SUM('Stage 3_Gen50_SMFL'!BA41:BB41)</f>
        <v>63.71</v>
      </c>
      <c r="S92" s="52">
        <f>SUM('Stage 3_Gen50_SMFL'!BC41:BI41)</f>
        <v>23.68</v>
      </c>
      <c r="T92" s="62">
        <f t="shared" ref="T92:V92" si="108">T72</f>
        <v>0</v>
      </c>
      <c r="U92" s="62">
        <f t="shared" si="108"/>
        <v>8.24</v>
      </c>
      <c r="V92" s="62">
        <f t="shared" si="108"/>
        <v>19.11</v>
      </c>
    </row>
    <row r="93" spans="2:22" x14ac:dyDescent="0.25">
      <c r="B93" s="58" t="s">
        <v>97</v>
      </c>
      <c r="C93" s="71">
        <f t="shared" si="96"/>
        <v>9.8023907000000001</v>
      </c>
      <c r="D93" s="176">
        <f>'Stage 3_Gen50_SMFL'!E24</f>
        <v>2.7710587999999996</v>
      </c>
      <c r="E93" s="177">
        <f t="shared" si="97"/>
        <v>7.0313319000000005</v>
      </c>
      <c r="F93" s="51">
        <f>Assumptions!$B$20</f>
        <v>3.8149999999999999</v>
      </c>
      <c r="G93" s="77">
        <f t="shared" si="106"/>
        <v>3.2163319000000006</v>
      </c>
      <c r="H93" s="76">
        <f t="shared" si="99"/>
        <v>0.51708461999999999</v>
      </c>
      <c r="I93" s="66">
        <f t="shared" si="99"/>
        <v>9.2853060799999998</v>
      </c>
      <c r="J93" s="51">
        <f t="shared" si="99"/>
        <v>5.13</v>
      </c>
      <c r="K93" s="77">
        <f t="shared" si="99"/>
        <v>4.1553060799999999</v>
      </c>
      <c r="L93" s="84"/>
      <c r="M93" s="58" t="s">
        <v>97</v>
      </c>
      <c r="N93" s="52">
        <f t="shared" ref="N93:P93" si="109">N73</f>
        <v>0</v>
      </c>
      <c r="O93" s="52">
        <f t="shared" si="109"/>
        <v>134</v>
      </c>
      <c r="P93" s="52">
        <f t="shared" si="109"/>
        <v>25.07</v>
      </c>
      <c r="Q93" s="52">
        <f>'Stage 3_Gen50_SMFL'!AZ42</f>
        <v>0</v>
      </c>
      <c r="R93" s="52">
        <f>SUM('Stage 3_Gen50_SMFL'!BA42:BB42)</f>
        <v>73.36</v>
      </c>
      <c r="S93" s="52">
        <f>SUM('Stage 3_Gen50_SMFL'!BC42:BI42)</f>
        <v>29.06</v>
      </c>
      <c r="T93" s="62">
        <f t="shared" ref="T93:V93" si="110">T73</f>
        <v>0</v>
      </c>
      <c r="U93" s="62">
        <f>U73</f>
        <v>14.07</v>
      </c>
      <c r="V93" s="62">
        <f t="shared" si="110"/>
        <v>24.11</v>
      </c>
    </row>
    <row r="94" spans="2:22" x14ac:dyDescent="0.25">
      <c r="B94" s="58" t="s">
        <v>14</v>
      </c>
      <c r="C94" s="71">
        <f t="shared" si="96"/>
        <v>11.694363579999997</v>
      </c>
      <c r="D94" s="176">
        <f>'Stage 3_Gen50_SMFL'!E25</f>
        <v>3.7149575199999996</v>
      </c>
      <c r="E94" s="177">
        <f t="shared" si="97"/>
        <v>7.9794060599999979</v>
      </c>
      <c r="F94" s="51">
        <f>Assumptions!$B$20</f>
        <v>3.8149999999999999</v>
      </c>
      <c r="G94" s="77">
        <f t="shared" si="106"/>
        <v>4.1644060599999975</v>
      </c>
      <c r="H94" s="76">
        <f t="shared" si="99"/>
        <v>0.80584433999999994</v>
      </c>
      <c r="I94" s="66">
        <f t="shared" si="99"/>
        <v>10.888519239999997</v>
      </c>
      <c r="J94" s="51">
        <f t="shared" si="99"/>
        <v>5.13</v>
      </c>
      <c r="K94" s="77">
        <f t="shared" si="99"/>
        <v>5.7585192399999974</v>
      </c>
      <c r="L94" s="84"/>
      <c r="M94" s="58" t="s">
        <v>14</v>
      </c>
      <c r="N94" s="52">
        <f t="shared" ref="N94:P94" si="111">N74</f>
        <v>0</v>
      </c>
      <c r="O94" s="52">
        <f t="shared" si="111"/>
        <v>128.15</v>
      </c>
      <c r="P94" s="52">
        <f t="shared" si="111"/>
        <v>37.770000000000003</v>
      </c>
      <c r="Q94" s="52">
        <f>'Stage 3_Gen50_SMFL'!AZ43</f>
        <v>0</v>
      </c>
      <c r="R94" s="52">
        <f>SUM('Stage 3_Gen50_SMFL'!BA43:BB43)</f>
        <v>78.16</v>
      </c>
      <c r="S94" s="52">
        <f>SUM('Stage 3_Gen50_SMFL'!BC43:BI43)</f>
        <v>38.159999999999997</v>
      </c>
      <c r="T94" s="62">
        <f t="shared" ref="T94:V94" si="112">T74</f>
        <v>0</v>
      </c>
      <c r="U94" s="62">
        <f t="shared" si="112"/>
        <v>21.73</v>
      </c>
      <c r="V94" s="62">
        <f t="shared" si="112"/>
        <v>24.96</v>
      </c>
    </row>
    <row r="95" spans="2:22" x14ac:dyDescent="0.25">
      <c r="B95" s="58" t="s">
        <v>15</v>
      </c>
      <c r="C95" s="71">
        <f t="shared" si="96"/>
        <v>14.365071599999998</v>
      </c>
      <c r="D95" s="176">
        <f>'Stage 3_Gen50_SMFL'!E26</f>
        <v>4.6258110600000002</v>
      </c>
      <c r="E95" s="177">
        <f t="shared" si="97"/>
        <v>9.7392605399999983</v>
      </c>
      <c r="F95" s="51">
        <f>Assumptions!$B$20</f>
        <v>3.8149999999999999</v>
      </c>
      <c r="G95" s="77">
        <f t="shared" si="106"/>
        <v>5.9242605399999988</v>
      </c>
      <c r="H95" s="76">
        <f t="shared" si="99"/>
        <v>1.0902572399999999</v>
      </c>
      <c r="I95" s="66">
        <f t="shared" si="99"/>
        <v>13.274814359999999</v>
      </c>
      <c r="J95" s="51">
        <f t="shared" si="99"/>
        <v>5.13</v>
      </c>
      <c r="K95" s="77">
        <f t="shared" si="99"/>
        <v>8.144814359999998</v>
      </c>
      <c r="L95" s="84"/>
      <c r="M95" s="58" t="s">
        <v>15</v>
      </c>
      <c r="N95" s="52">
        <f t="shared" ref="N95:P95" si="113">N75</f>
        <v>0</v>
      </c>
      <c r="O95" s="52">
        <f t="shared" si="113"/>
        <v>148.79</v>
      </c>
      <c r="P95" s="52">
        <f t="shared" si="113"/>
        <v>36.79</v>
      </c>
      <c r="Q95" s="52">
        <f>'Stage 3_Gen50_SMFL'!AZ44</f>
        <v>0</v>
      </c>
      <c r="R95" s="52">
        <f>SUM('Stage 3_Gen50_SMFL'!BA44:BB44)</f>
        <v>85.89</v>
      </c>
      <c r="S95" s="52">
        <f>SUM('Stage 3_Gen50_SMFL'!BC44:BI44)</f>
        <v>38.76</v>
      </c>
      <c r="T95" s="62">
        <f t="shared" ref="T95:V95" si="114">T75</f>
        <v>0</v>
      </c>
      <c r="U95" s="62">
        <f t="shared" si="114"/>
        <v>27.02</v>
      </c>
      <c r="V95" s="62">
        <f t="shared" si="114"/>
        <v>28.909999999999997</v>
      </c>
    </row>
    <row r="96" spans="2:22" x14ac:dyDescent="0.25">
      <c r="B96" s="58" t="s">
        <v>16</v>
      </c>
      <c r="C96" s="71">
        <f t="shared" si="96"/>
        <v>16.052556980000002</v>
      </c>
      <c r="D96" s="176">
        <f>'Stage 3_Gen50_SMFL'!E27</f>
        <v>5.594622199999999</v>
      </c>
      <c r="E96" s="177">
        <f t="shared" si="97"/>
        <v>10.457934780000002</v>
      </c>
      <c r="F96" s="51">
        <f>Assumptions!$B$20</f>
        <v>3.8149999999999999</v>
      </c>
      <c r="G96" s="77">
        <f t="shared" si="106"/>
        <v>6.6429347800000027</v>
      </c>
      <c r="H96" s="76">
        <f t="shared" si="99"/>
        <v>1.58327076</v>
      </c>
      <c r="I96" s="66">
        <f t="shared" si="99"/>
        <v>14.469286220000003</v>
      </c>
      <c r="J96" s="51">
        <f t="shared" si="99"/>
        <v>5.13</v>
      </c>
      <c r="K96" s="77">
        <f t="shared" si="99"/>
        <v>9.3392862200000017</v>
      </c>
      <c r="L96" s="84"/>
      <c r="M96" s="58" t="s">
        <v>16</v>
      </c>
      <c r="N96" s="52">
        <f t="shared" ref="N96:P96" si="115">N76</f>
        <v>0</v>
      </c>
      <c r="O96" s="52">
        <f t="shared" si="115"/>
        <v>143.82</v>
      </c>
      <c r="P96" s="52">
        <f t="shared" si="115"/>
        <v>47.71</v>
      </c>
      <c r="Q96" s="52">
        <f>'Stage 3_Gen50_SMFL'!AZ45</f>
        <v>0</v>
      </c>
      <c r="R96" s="52">
        <f>SUM('Stage 3_Gen50_SMFL'!BA45:BB45)</f>
        <v>99.33</v>
      </c>
      <c r="S96" s="52">
        <f>SUM('Stage 3_Gen50_SMFL'!BC45:BI45)</f>
        <v>47.68</v>
      </c>
      <c r="T96" s="62">
        <f t="shared" ref="T96:V96" si="116">T76</f>
        <v>0</v>
      </c>
      <c r="U96" s="62">
        <f t="shared" si="116"/>
        <v>41.09</v>
      </c>
      <c r="V96" s="62">
        <f t="shared" si="116"/>
        <v>37.65</v>
      </c>
    </row>
    <row r="97" spans="2:22" x14ac:dyDescent="0.25">
      <c r="B97" s="58" t="s">
        <v>24</v>
      </c>
      <c r="C97" s="71">
        <f t="shared" si="96"/>
        <v>18.137534899999999</v>
      </c>
      <c r="D97" s="176">
        <f>'Stage 3_Gen50_SMFL'!E28</f>
        <v>6.3962755200000005</v>
      </c>
      <c r="E97" s="177">
        <f t="shared" si="97"/>
        <v>11.741259379999999</v>
      </c>
      <c r="F97" s="51">
        <f>Assumptions!$B$20</f>
        <v>3.8149999999999999</v>
      </c>
      <c r="G97" s="77">
        <f t="shared" si="106"/>
        <v>7.9262593799999994</v>
      </c>
      <c r="H97" s="76">
        <f t="shared" si="99"/>
        <v>2.2591623199999997</v>
      </c>
      <c r="I97" s="66">
        <f t="shared" si="99"/>
        <v>15.878372579999999</v>
      </c>
      <c r="J97" s="51">
        <f t="shared" si="99"/>
        <v>5.13</v>
      </c>
      <c r="K97" s="77">
        <f t="shared" si="99"/>
        <v>10.748372579999998</v>
      </c>
      <c r="L97" s="84"/>
      <c r="M97" s="58" t="s">
        <v>24</v>
      </c>
      <c r="N97" s="52">
        <f t="shared" ref="N97:P97" si="117">N77</f>
        <v>0</v>
      </c>
      <c r="O97" s="52">
        <f t="shared" si="117"/>
        <v>157.08000000000001</v>
      </c>
      <c r="P97" s="52">
        <f t="shared" si="117"/>
        <v>50.97</v>
      </c>
      <c r="Q97" s="52">
        <f>'Stage 3_Gen50_SMFL'!AZ46</f>
        <v>0</v>
      </c>
      <c r="R97" s="52">
        <f>SUM('Stage 3_Gen50_SMFL'!BA46:BB46)</f>
        <v>106.73</v>
      </c>
      <c r="S97" s="52">
        <f>SUM('Stage 3_Gen50_SMFL'!BC46:BI46)</f>
        <v>50.04</v>
      </c>
      <c r="T97" s="62">
        <f t="shared" ref="T97:V97" si="118">T77</f>
        <v>0</v>
      </c>
      <c r="U97" s="62">
        <f t="shared" si="118"/>
        <v>47.24</v>
      </c>
      <c r="V97" s="62">
        <f t="shared" si="118"/>
        <v>45.16</v>
      </c>
    </row>
    <row r="98" spans="2:22" x14ac:dyDescent="0.25">
      <c r="B98" s="58" t="s">
        <v>53</v>
      </c>
      <c r="C98" s="71">
        <f t="shared" si="96"/>
        <v>19.382641759999998</v>
      </c>
      <c r="D98" s="176">
        <f>'Stage 3_Gen50_SMFL'!E29</f>
        <v>7.7673155200000004</v>
      </c>
      <c r="E98" s="177">
        <f t="shared" si="97"/>
        <v>11.615326239999998</v>
      </c>
      <c r="F98" s="51">
        <f>Assumptions!$B$20</f>
        <v>3.8149999999999999</v>
      </c>
      <c r="G98" s="77">
        <f t="shared" si="106"/>
        <v>7.8003262399999986</v>
      </c>
      <c r="H98" s="76">
        <f t="shared" si="99"/>
        <v>3.1459135999999996</v>
      </c>
      <c r="I98" s="66">
        <f t="shared" si="99"/>
        <v>16.236728159999998</v>
      </c>
      <c r="J98" s="51">
        <f t="shared" si="99"/>
        <v>5.13</v>
      </c>
      <c r="K98" s="77">
        <f t="shared" si="99"/>
        <v>11.106728159999999</v>
      </c>
      <c r="L98" s="84"/>
      <c r="M98" s="58" t="s">
        <v>53</v>
      </c>
      <c r="N98" s="52">
        <f t="shared" ref="N98:P98" si="119">N78</f>
        <v>0</v>
      </c>
      <c r="O98" s="52">
        <f t="shared" si="119"/>
        <v>166.73</v>
      </c>
      <c r="P98" s="52">
        <f t="shared" si="119"/>
        <v>55.28</v>
      </c>
      <c r="Q98" s="52">
        <f>'Stage 3_Gen50_SMFL'!AZ47</f>
        <v>0</v>
      </c>
      <c r="R98" s="52">
        <f>SUM('Stage 3_Gen50_SMFL'!BA47:BB47)</f>
        <v>113.67</v>
      </c>
      <c r="S98" s="52">
        <f>SUM('Stage 3_Gen50_SMFL'!BC47:BI47)</f>
        <v>56.13</v>
      </c>
      <c r="T98" s="62">
        <f t="shared" ref="T98:V98" si="120">T78</f>
        <v>0</v>
      </c>
      <c r="U98" s="62">
        <f t="shared" si="120"/>
        <v>55.59</v>
      </c>
      <c r="V98" s="62">
        <f t="shared" si="120"/>
        <v>50.29</v>
      </c>
    </row>
    <row r="99" spans="2:22" x14ac:dyDescent="0.25">
      <c r="B99" s="58" t="s">
        <v>54</v>
      </c>
      <c r="C99" s="71">
        <f t="shared" si="96"/>
        <v>22.60148534</v>
      </c>
      <c r="D99" s="176">
        <f>'Stage 3_Gen50_SMFL'!E30</f>
        <v>9.3763711799999978</v>
      </c>
      <c r="E99" s="177">
        <f t="shared" si="97"/>
        <v>13.225114160000002</v>
      </c>
      <c r="F99" s="51">
        <f>Assumptions!$B$20</f>
        <v>3.8149999999999999</v>
      </c>
      <c r="G99" s="77">
        <f t="shared" si="106"/>
        <v>9.4101141600000027</v>
      </c>
      <c r="H99" s="76">
        <f t="shared" si="99"/>
        <v>4.0391305799999992</v>
      </c>
      <c r="I99" s="66">
        <f t="shared" si="99"/>
        <v>18.562354760000002</v>
      </c>
      <c r="J99" s="51">
        <f t="shared" si="99"/>
        <v>5.13</v>
      </c>
      <c r="K99" s="77">
        <f t="shared" si="99"/>
        <v>13.432354760000003</v>
      </c>
      <c r="L99" s="84"/>
      <c r="M99" s="58" t="s">
        <v>54</v>
      </c>
      <c r="N99" s="52">
        <f t="shared" ref="N99:P99" si="121">N79</f>
        <v>0</v>
      </c>
      <c r="O99" s="52">
        <f t="shared" si="121"/>
        <v>175.05</v>
      </c>
      <c r="P99" s="52">
        <f t="shared" si="121"/>
        <v>61.73</v>
      </c>
      <c r="Q99" s="52">
        <f>'Stage 3_Gen50_SMFL'!AZ48</f>
        <v>0</v>
      </c>
      <c r="R99" s="52">
        <f>SUM('Stage 3_Gen50_SMFL'!BA48:BB48)</f>
        <v>125.16</v>
      </c>
      <c r="S99" s="52">
        <f>SUM('Stage 3_Gen50_SMFL'!BC48:BI48)</f>
        <v>61.62</v>
      </c>
      <c r="T99" s="62">
        <f t="shared" ref="T99:V99" si="122">T79</f>
        <v>0</v>
      </c>
      <c r="U99" s="62">
        <f t="shared" si="122"/>
        <v>64.89</v>
      </c>
      <c r="V99" s="62">
        <f t="shared" si="122"/>
        <v>57.07</v>
      </c>
    </row>
    <row r="100" spans="2:22" x14ac:dyDescent="0.25">
      <c r="B100" s="58" t="s">
        <v>55</v>
      </c>
      <c r="C100" s="71">
        <f t="shared" si="96"/>
        <v>29.343699179999994</v>
      </c>
      <c r="D100" s="176">
        <f>'Stage 3_Gen50_SMFL'!E31</f>
        <v>11.71672088</v>
      </c>
      <c r="E100" s="177">
        <f t="shared" si="97"/>
        <v>17.626978299999994</v>
      </c>
      <c r="F100" s="51">
        <f>Assumptions!$B$20</f>
        <v>3.8149999999999999</v>
      </c>
      <c r="G100" s="77">
        <f t="shared" si="106"/>
        <v>13.811978299999994</v>
      </c>
      <c r="H100" s="76">
        <f t="shared" si="99"/>
        <v>5.0686569800000001</v>
      </c>
      <c r="I100" s="66">
        <f t="shared" si="99"/>
        <v>24.275042199999994</v>
      </c>
      <c r="J100" s="51">
        <f t="shared" si="99"/>
        <v>5.13</v>
      </c>
      <c r="K100" s="77">
        <f t="shared" si="99"/>
        <v>19.145042199999995</v>
      </c>
      <c r="L100" s="84"/>
      <c r="M100" s="58" t="s">
        <v>55</v>
      </c>
      <c r="N100" s="52">
        <f t="shared" ref="N100:P100" si="123">N80</f>
        <v>0</v>
      </c>
      <c r="O100" s="52">
        <f t="shared" si="123"/>
        <v>185.32</v>
      </c>
      <c r="P100" s="52">
        <f t="shared" si="123"/>
        <v>66.3</v>
      </c>
      <c r="Q100" s="52">
        <f>'Stage 3_Gen50_SMFL'!AZ49</f>
        <v>0</v>
      </c>
      <c r="R100" s="52">
        <f>SUM('Stage 3_Gen50_SMFL'!BA49:BB49)</f>
        <v>129.6</v>
      </c>
      <c r="S100" s="52">
        <f>SUM('Stage 3_Gen50_SMFL'!BC49:BI49)</f>
        <v>66.3</v>
      </c>
      <c r="T100" s="62">
        <f t="shared" ref="T100:V100" si="124">T80</f>
        <v>0</v>
      </c>
      <c r="U100" s="62">
        <f t="shared" si="124"/>
        <v>72.16</v>
      </c>
      <c r="V100" s="62">
        <f t="shared" si="124"/>
        <v>60.029999999999994</v>
      </c>
    </row>
    <row r="101" spans="2:22" ht="15.75" thickBot="1" x14ac:dyDescent="0.3">
      <c r="B101" s="58" t="s">
        <v>56</v>
      </c>
      <c r="C101" s="71">
        <f t="shared" si="96"/>
        <v>34.305119020000006</v>
      </c>
      <c r="D101" s="176">
        <f>'Stage 3_Gen50_SMFL'!E32</f>
        <v>14.045697179999999</v>
      </c>
      <c r="E101" s="177">
        <f t="shared" si="97"/>
        <v>20.259421840000009</v>
      </c>
      <c r="F101" s="51">
        <f>Assumptions!$B$20</f>
        <v>3.8149999999999999</v>
      </c>
      <c r="G101" s="77">
        <f t="shared" si="106"/>
        <v>16.444421840000008</v>
      </c>
      <c r="H101" s="76">
        <f t="shared" si="99"/>
        <v>6.5753987799999996</v>
      </c>
      <c r="I101" s="66">
        <f t="shared" si="99"/>
        <v>27.729720240000006</v>
      </c>
      <c r="J101" s="51">
        <f t="shared" si="99"/>
        <v>5.13</v>
      </c>
      <c r="K101" s="77">
        <f t="shared" si="99"/>
        <v>22.599720240000007</v>
      </c>
      <c r="L101" s="84"/>
      <c r="M101" s="59" t="s">
        <v>56</v>
      </c>
      <c r="N101" s="52">
        <f t="shared" ref="N101:P101" si="125">N81</f>
        <v>0</v>
      </c>
      <c r="O101" s="52">
        <f t="shared" si="125"/>
        <v>192.66</v>
      </c>
      <c r="P101" s="52">
        <f t="shared" si="125"/>
        <v>72.05</v>
      </c>
      <c r="Q101" s="52">
        <f>'Stage 3_Gen50_SMFL'!AZ50</f>
        <v>0</v>
      </c>
      <c r="R101" s="52">
        <f>SUM('Stage 3_Gen50_SMFL'!BA50:BB50)</f>
        <v>142.53</v>
      </c>
      <c r="S101" s="52">
        <f>SUM('Stage 3_Gen50_SMFL'!BC50:BI50)</f>
        <v>71.52</v>
      </c>
      <c r="T101" s="62">
        <f t="shared" ref="T101:V101" si="126">T81</f>
        <v>0</v>
      </c>
      <c r="U101" s="62">
        <f t="shared" si="126"/>
        <v>80.62</v>
      </c>
      <c r="V101" s="62">
        <f t="shared" si="126"/>
        <v>67.650000000000006</v>
      </c>
    </row>
    <row r="102" spans="2:22" x14ac:dyDescent="0.25">
      <c r="B102" s="67" t="s">
        <v>74</v>
      </c>
      <c r="C102" s="72">
        <f>-PV(Assumptions!$B$6,40-11,C101,,1)</f>
        <v>353.56799064348701</v>
      </c>
      <c r="D102" s="72">
        <f>-PV(Assumptions!$B$6,40-11,D101,,1)</f>
        <v>144.76291209554566</v>
      </c>
      <c r="E102" s="72">
        <f>-PV(Assumptions!$B$6,40-11,E101,,1)</f>
        <v>208.80507854794141</v>
      </c>
      <c r="F102" s="72">
        <f>-PV(Assumptions!$B$6,40-11,F101,,1)</f>
        <v>39.319551216788135</v>
      </c>
      <c r="G102" s="72">
        <f>-PV(Assumptions!$B$6,40-11,G101,,1)</f>
        <v>169.48552733115326</v>
      </c>
      <c r="H102" s="72">
        <f>-PV(Assumptions!$B$6,40-10,H101,,1)</f>
        <v>68.184294073939284</v>
      </c>
      <c r="I102" s="72">
        <f>-PV(Assumptions!$B$6,40-10,I101,,1)</f>
        <v>287.54627098559445</v>
      </c>
      <c r="J102" s="72">
        <f>-PV(Assumptions!$B$6,40-10,J101,,1)</f>
        <v>53.196078337215098</v>
      </c>
      <c r="K102" s="72">
        <f>-PV(Assumptions!$B$6,40-10,K101,,1)</f>
        <v>234.35019264837933</v>
      </c>
      <c r="L102" s="84"/>
      <c r="M102" s="84"/>
      <c r="N102" s="84"/>
      <c r="O102" s="84"/>
      <c r="P102" s="84"/>
      <c r="Q102" s="84"/>
      <c r="R102" s="84"/>
      <c r="S102" s="84"/>
      <c r="T102" s="84"/>
      <c r="U102" s="84"/>
      <c r="V102" s="84"/>
    </row>
    <row r="103" spans="2:22" ht="15.75" thickBot="1" x14ac:dyDescent="0.3">
      <c r="B103" s="68" t="s">
        <v>75</v>
      </c>
      <c r="C103" s="73">
        <f>NPV(Assumptions!$B$6,C88:C102)</f>
        <v>203.9768230944955</v>
      </c>
      <c r="D103" s="73">
        <f>NPV(Assumptions!$B$6,D88:D102)</f>
        <v>90.93623386329493</v>
      </c>
      <c r="E103" s="73">
        <f>NPV(Assumptions!$B$6,E88:E102)</f>
        <v>113.04058923120058</v>
      </c>
      <c r="F103" s="73">
        <f>NPV(Assumptions!$B$6,F88:F102)</f>
        <v>34.048518776103904</v>
      </c>
      <c r="G103" s="73">
        <f>NPV(Assumptions!$B$6,G88:G102)</f>
        <v>78.99207045509668</v>
      </c>
      <c r="H103" s="73">
        <f>NPV(Assumptions!$B$6,H88:H102)</f>
        <v>73.85276961745808</v>
      </c>
      <c r="I103" s="73">
        <f>NPV(Assumptions!$B$6,I88:I102)</f>
        <v>130.64175659840816</v>
      </c>
      <c r="J103" s="73">
        <f>NPV(Assumptions!$B$6,J88:J102)</f>
        <v>34.264415125874677</v>
      </c>
      <c r="K103" s="73">
        <f>NPV(Assumptions!$B$6,K88:K102)</f>
        <v>96.377341472533487</v>
      </c>
      <c r="L103" s="84"/>
      <c r="M103" s="84"/>
      <c r="N103" s="84"/>
      <c r="O103" s="84"/>
      <c r="P103" s="84"/>
      <c r="Q103" s="84"/>
      <c r="R103" s="84"/>
      <c r="S103" s="84"/>
      <c r="T103" s="84"/>
      <c r="U103" s="84"/>
      <c r="V103" s="84"/>
    </row>
    <row r="105" spans="2:22" ht="15.75" thickBot="1" x14ac:dyDescent="0.3">
      <c r="B105" s="49" t="s">
        <v>145</v>
      </c>
    </row>
    <row r="106" spans="2:22" ht="23.25" thickBot="1" x14ac:dyDescent="0.3">
      <c r="B106" s="152" t="s">
        <v>140</v>
      </c>
      <c r="C106" s="153" t="s">
        <v>141</v>
      </c>
      <c r="D106" s="153" t="s">
        <v>142</v>
      </c>
      <c r="E106" s="153" t="s">
        <v>143</v>
      </c>
      <c r="F106" s="153" t="s">
        <v>144</v>
      </c>
    </row>
    <row r="107" spans="2:22" ht="15.75" thickBot="1" x14ac:dyDescent="0.3">
      <c r="B107" s="154" t="s">
        <v>146</v>
      </c>
      <c r="C107" s="158">
        <f>'Option 3d'!W19</f>
        <v>34.264415125874677</v>
      </c>
      <c r="D107" s="158">
        <f>'Option 3d'!V19</f>
        <v>130.64175659840816</v>
      </c>
      <c r="E107" s="158">
        <f>D107-C107</f>
        <v>96.377341472533487</v>
      </c>
      <c r="F107" s="155">
        <v>1</v>
      </c>
    </row>
    <row r="108" spans="2:22" ht="15.75" thickBot="1" x14ac:dyDescent="0.3">
      <c r="B108" s="154" t="s">
        <v>147</v>
      </c>
      <c r="C108" s="158">
        <f>F43</f>
        <v>44.84697639788947</v>
      </c>
      <c r="D108" s="158">
        <f>E43</f>
        <v>129.05902795192333</v>
      </c>
      <c r="E108" s="158">
        <f t="shared" ref="E108:E111" si="127">D108-C108</f>
        <v>84.212051554033849</v>
      </c>
      <c r="F108" s="155">
        <v>4</v>
      </c>
    </row>
    <row r="109" spans="2:22" ht="15.75" thickBot="1" x14ac:dyDescent="0.3">
      <c r="B109" s="154" t="s">
        <v>148</v>
      </c>
      <c r="C109" s="158">
        <f>F23</f>
        <v>56.058720497361826</v>
      </c>
      <c r="D109" s="158">
        <f>E23</f>
        <v>140.94885497300814</v>
      </c>
      <c r="E109" s="158">
        <f t="shared" si="127"/>
        <v>84.890134475646306</v>
      </c>
      <c r="F109" s="155">
        <v>3</v>
      </c>
    </row>
    <row r="110" spans="2:22" ht="15.75" thickBot="1" x14ac:dyDescent="0.3">
      <c r="B110" s="154" t="s">
        <v>149</v>
      </c>
      <c r="C110" s="158">
        <f>F63</f>
        <v>61.016793399511606</v>
      </c>
      <c r="D110" s="158">
        <f>E63</f>
        <v>143.41956453037571</v>
      </c>
      <c r="E110" s="158">
        <f t="shared" si="127"/>
        <v>82.402771130864096</v>
      </c>
      <c r="F110" s="155">
        <v>5</v>
      </c>
    </row>
    <row r="111" spans="2:22" ht="15.75" thickBot="1" x14ac:dyDescent="0.3">
      <c r="B111" s="156" t="s">
        <v>150</v>
      </c>
      <c r="C111" s="159">
        <f>'Option 3d'!S19</f>
        <v>50.160116470941716</v>
      </c>
      <c r="D111" s="159">
        <f>'Option 3d'!R19</f>
        <v>142.71539719970349</v>
      </c>
      <c r="E111" s="158">
        <f t="shared" si="127"/>
        <v>92.555280728761772</v>
      </c>
      <c r="F111" s="157">
        <v>2</v>
      </c>
    </row>
  </sheetData>
  <customSheetViews>
    <customSheetView guid="{CD5EA392-D13D-45C7-91A8-BEACDB74E116}" scale="70">
      <selection activeCell="J16" sqref="J16"/>
      <pageMargins left="0.7" right="0.7" top="0.75" bottom="0.75" header="0.3" footer="0.3"/>
      <pageSetup paperSize="9" orientation="portrait" r:id="rId1"/>
    </customSheetView>
  </customSheetViews>
  <mergeCells count="25">
    <mergeCell ref="Q86:S86"/>
    <mergeCell ref="T86:V86"/>
    <mergeCell ref="D66:G66"/>
    <mergeCell ref="H66:K66"/>
    <mergeCell ref="N66:P66"/>
    <mergeCell ref="Q66:S66"/>
    <mergeCell ref="T66:V66"/>
    <mergeCell ref="D86:G86"/>
    <mergeCell ref="H86:K86"/>
    <mergeCell ref="N86:P86"/>
    <mergeCell ref="Q46:S46"/>
    <mergeCell ref="T46:V46"/>
    <mergeCell ref="Q6:S6"/>
    <mergeCell ref="T6:V6"/>
    <mergeCell ref="D26:G26"/>
    <mergeCell ref="H26:K26"/>
    <mergeCell ref="N26:P26"/>
    <mergeCell ref="Q26:S26"/>
    <mergeCell ref="T26:V26"/>
    <mergeCell ref="H6:K6"/>
    <mergeCell ref="D6:G6"/>
    <mergeCell ref="N6:P6"/>
    <mergeCell ref="D46:G46"/>
    <mergeCell ref="H46:K46"/>
    <mergeCell ref="N46:P46"/>
  </mergeCells>
  <pageMargins left="0.7" right="0.7" top="0.75" bottom="0.75" header="0.3" footer="0.3"/>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223"/>
  <sheetViews>
    <sheetView topLeftCell="AA13" workbookViewId="0">
      <selection activeCell="M72" sqref="M72"/>
    </sheetView>
  </sheetViews>
  <sheetFormatPr defaultRowHeight="15" x14ac:dyDescent="0.25"/>
  <cols>
    <col min="15" max="15" width="10.28515625" customWidth="1"/>
    <col min="16" max="16" width="8.85546875" customWidth="1"/>
    <col min="17" max="17" width="10.140625" customWidth="1"/>
    <col min="18" max="18" width="9.28515625" customWidth="1"/>
    <col min="19" max="19" width="8.28515625" customWidth="1"/>
    <col min="20" max="20" width="9.140625" customWidth="1"/>
    <col min="21" max="21" width="10.42578125" customWidth="1"/>
    <col min="22" max="22" width="9.85546875" customWidth="1"/>
    <col min="23" max="23" width="8.85546875" customWidth="1"/>
    <col min="24" max="24" width="11.140625" customWidth="1"/>
  </cols>
  <sheetData>
    <row r="1" spans="1:48" ht="16.5" thickBot="1" x14ac:dyDescent="0.3">
      <c r="A1" s="130" t="str">
        <f>'Other options'!B5</f>
        <v>Weighted cost-Benefit, with a tailored safety margin (SM) for each relevant constraint equation and 15 minute ratings</v>
      </c>
      <c r="B1" s="84"/>
      <c r="C1" s="84"/>
      <c r="D1" s="84"/>
      <c r="E1" s="84"/>
      <c r="F1" s="84"/>
      <c r="G1" s="84"/>
      <c r="H1" s="84"/>
      <c r="I1" s="84"/>
      <c r="J1" s="84"/>
      <c r="K1" s="131"/>
      <c r="L1" s="131"/>
      <c r="M1" s="131"/>
      <c r="N1" s="131"/>
      <c r="O1" s="131" t="s">
        <v>168</v>
      </c>
      <c r="P1" s="131"/>
      <c r="AA1" t="s">
        <v>171</v>
      </c>
      <c r="AM1" t="s">
        <v>166</v>
      </c>
    </row>
    <row r="2" spans="1:48" x14ac:dyDescent="0.25">
      <c r="A2" s="57">
        <f>'Other options'!B66</f>
        <v>0</v>
      </c>
      <c r="B2" s="69" t="str">
        <f>'Other options'!C66</f>
        <v>Do nothing</v>
      </c>
      <c r="C2" s="251" t="str">
        <f>'Other options'!D66</f>
        <v>Embedded gen 30 (from 2015/16)</v>
      </c>
      <c r="D2" s="252">
        <f>'Other options'!E66</f>
        <v>0</v>
      </c>
      <c r="E2" s="252">
        <f>'Other options'!F66</f>
        <v>0</v>
      </c>
      <c r="F2" s="253">
        <f>'Other options'!G66</f>
        <v>0</v>
      </c>
      <c r="G2" s="251" t="str">
        <f>'Other options'!H66</f>
        <v>Network Option (from 2018/19)</v>
      </c>
      <c r="H2" s="252">
        <f>'Other options'!I66</f>
        <v>0</v>
      </c>
      <c r="I2" s="252">
        <f>'Other options'!J66</f>
        <v>0</v>
      </c>
      <c r="J2" s="253">
        <f>'Other options'!K66</f>
        <v>0</v>
      </c>
      <c r="K2" s="131"/>
      <c r="L2" s="131"/>
      <c r="M2" s="131"/>
      <c r="N2" s="131"/>
      <c r="O2" s="57"/>
      <c r="P2" s="69" t="s">
        <v>85</v>
      </c>
      <c r="Q2" s="251" t="s">
        <v>169</v>
      </c>
      <c r="R2" s="252">
        <v>0</v>
      </c>
      <c r="S2" s="252">
        <v>0</v>
      </c>
      <c r="T2" s="253">
        <v>0</v>
      </c>
      <c r="U2" s="251" t="s">
        <v>170</v>
      </c>
      <c r="V2" s="252">
        <v>0</v>
      </c>
      <c r="W2" s="252">
        <v>0</v>
      </c>
      <c r="X2" s="253">
        <v>0</v>
      </c>
      <c r="AA2" s="57"/>
      <c r="AB2" s="69" t="s">
        <v>85</v>
      </c>
      <c r="AC2" s="251" t="s">
        <v>172</v>
      </c>
      <c r="AD2" s="252">
        <v>0</v>
      </c>
      <c r="AE2" s="252">
        <v>0</v>
      </c>
      <c r="AF2" s="253">
        <v>0</v>
      </c>
      <c r="AG2" s="251" t="s">
        <v>170</v>
      </c>
      <c r="AH2" s="252">
        <v>0</v>
      </c>
      <c r="AI2" s="252">
        <v>0</v>
      </c>
      <c r="AJ2" s="253">
        <v>0</v>
      </c>
      <c r="AM2" s="57"/>
      <c r="AN2" s="69" t="s">
        <v>85</v>
      </c>
      <c r="AO2" s="251" t="s">
        <v>158</v>
      </c>
      <c r="AP2" s="252">
        <v>0</v>
      </c>
      <c r="AQ2" s="252">
        <v>0</v>
      </c>
      <c r="AR2" s="253">
        <v>0</v>
      </c>
      <c r="AS2" s="251" t="s">
        <v>159</v>
      </c>
      <c r="AT2" s="252">
        <v>0</v>
      </c>
      <c r="AU2" s="252">
        <v>0</v>
      </c>
      <c r="AV2" s="253">
        <v>0</v>
      </c>
    </row>
    <row r="3" spans="1:48" ht="75" x14ac:dyDescent="0.25">
      <c r="A3" s="58" t="str">
        <f>'Other options'!B67</f>
        <v>Year</v>
      </c>
      <c r="B3" s="70" t="str">
        <f>'Other options'!C67</f>
        <v>Limitation cost ($M)</v>
      </c>
      <c r="C3" s="126" t="str">
        <f>'Other options'!D67</f>
        <v>Remaining Limitation cost ($M)</v>
      </c>
      <c r="D3" s="127" t="str">
        <f>'Other options'!E67</f>
        <v>Gross Market Benefits ($M)</v>
      </c>
      <c r="E3" s="65" t="str">
        <f>'Other options'!F67</f>
        <v>Option cost ($M)</v>
      </c>
      <c r="F3" s="75" t="str">
        <f>'Other options'!G67</f>
        <v>Net Market Benefits ($M)</v>
      </c>
      <c r="G3" s="74" t="str">
        <f>'Other options'!H67</f>
        <v>Remaining Limitation cost ($M)</v>
      </c>
      <c r="H3" s="65" t="str">
        <f>'Other options'!I67</f>
        <v>Gross Market Benefits ($M)</v>
      </c>
      <c r="I3" s="65" t="str">
        <f>'Other options'!J67</f>
        <v>Option cost ($M)</v>
      </c>
      <c r="J3" s="75" t="str">
        <f>'Other options'!K67</f>
        <v>Net Market Benefits ($M)</v>
      </c>
      <c r="K3" s="131"/>
      <c r="L3" s="131"/>
      <c r="M3" s="131"/>
      <c r="N3" s="131"/>
      <c r="O3" s="58" t="s">
        <v>4</v>
      </c>
      <c r="P3" s="70" t="s">
        <v>86</v>
      </c>
      <c r="Q3" s="74" t="s">
        <v>87</v>
      </c>
      <c r="R3" s="65" t="s">
        <v>88</v>
      </c>
      <c r="S3" s="65" t="s">
        <v>89</v>
      </c>
      <c r="T3" s="75" t="s">
        <v>90</v>
      </c>
      <c r="U3" s="74" t="s">
        <v>87</v>
      </c>
      <c r="V3" s="65" t="s">
        <v>88</v>
      </c>
      <c r="W3" s="65" t="s">
        <v>89</v>
      </c>
      <c r="X3" s="75" t="s">
        <v>90</v>
      </c>
      <c r="AA3" s="58" t="s">
        <v>4</v>
      </c>
      <c r="AB3" s="70" t="s">
        <v>86</v>
      </c>
      <c r="AC3" s="74" t="s">
        <v>87</v>
      </c>
      <c r="AD3" s="65" t="s">
        <v>88</v>
      </c>
      <c r="AE3" s="65" t="s">
        <v>89</v>
      </c>
      <c r="AF3" s="75" t="s">
        <v>90</v>
      </c>
      <c r="AG3" s="74" t="s">
        <v>87</v>
      </c>
      <c r="AH3" s="65" t="s">
        <v>88</v>
      </c>
      <c r="AI3" s="65" t="s">
        <v>89</v>
      </c>
      <c r="AJ3" s="75" t="s">
        <v>90</v>
      </c>
      <c r="AM3" s="58" t="s">
        <v>4</v>
      </c>
      <c r="AN3" s="70" t="s">
        <v>86</v>
      </c>
      <c r="AO3" s="74" t="s">
        <v>87</v>
      </c>
      <c r="AP3" s="65" t="s">
        <v>88</v>
      </c>
      <c r="AQ3" s="65" t="s">
        <v>89</v>
      </c>
      <c r="AR3" s="75" t="s">
        <v>90</v>
      </c>
      <c r="AS3" s="74" t="s">
        <v>87</v>
      </c>
      <c r="AT3" s="65" t="s">
        <v>88</v>
      </c>
      <c r="AU3" s="65" t="s">
        <v>89</v>
      </c>
      <c r="AV3" s="75" t="s">
        <v>90</v>
      </c>
    </row>
    <row r="4" spans="1:48" x14ac:dyDescent="0.25">
      <c r="A4" s="58" t="str">
        <f>'Other options'!B68</f>
        <v>2014-15</v>
      </c>
      <c r="B4" s="71">
        <f>'Other options'!C68</f>
        <v>18.035158719999995</v>
      </c>
      <c r="C4" s="128">
        <f>'Other options'!D68</f>
        <v>18.035158719999995</v>
      </c>
      <c r="D4" s="129">
        <f>'Other options'!E68</f>
        <v>0</v>
      </c>
      <c r="E4" s="51">
        <f>'Other options'!F68</f>
        <v>0</v>
      </c>
      <c r="F4" s="53">
        <f>'Other options'!G68</f>
        <v>0</v>
      </c>
      <c r="G4" s="76">
        <f>'Other options'!H68</f>
        <v>18.035158719999995</v>
      </c>
      <c r="H4" s="66">
        <f>'Other options'!I68</f>
        <v>0</v>
      </c>
      <c r="I4" s="51">
        <f>'Other options'!J68</f>
        <v>0</v>
      </c>
      <c r="J4" s="53">
        <f>'Other options'!K68</f>
        <v>0</v>
      </c>
      <c r="K4" s="131"/>
      <c r="L4" s="131" t="s">
        <v>95</v>
      </c>
      <c r="M4" s="131"/>
      <c r="N4" s="131"/>
      <c r="O4" s="58" t="s">
        <v>9</v>
      </c>
      <c r="P4" s="71">
        <f t="shared" ref="P4:U4" si="0">B4</f>
        <v>18.035158719999995</v>
      </c>
      <c r="Q4" s="76">
        <f t="shared" si="0"/>
        <v>18.035158719999995</v>
      </c>
      <c r="R4" s="66">
        <f t="shared" si="0"/>
        <v>0</v>
      </c>
      <c r="S4" s="146">
        <f t="shared" si="0"/>
        <v>0</v>
      </c>
      <c r="T4" s="77">
        <f t="shared" si="0"/>
        <v>0</v>
      </c>
      <c r="U4" s="76">
        <f t="shared" si="0"/>
        <v>18.035158719999995</v>
      </c>
      <c r="V4" s="66">
        <f t="shared" ref="V4:X17" si="1">H4</f>
        <v>0</v>
      </c>
      <c r="W4" s="80">
        <f t="shared" si="1"/>
        <v>0</v>
      </c>
      <c r="X4" s="77">
        <f t="shared" si="1"/>
        <v>0</v>
      </c>
      <c r="AA4" s="58" t="s">
        <v>9</v>
      </c>
      <c r="AB4" s="71">
        <f>P4</f>
        <v>18.035158719999995</v>
      </c>
      <c r="AC4" s="76">
        <v>18.035158719999995</v>
      </c>
      <c r="AD4" s="66">
        <v>0</v>
      </c>
      <c r="AE4" s="146">
        <v>0</v>
      </c>
      <c r="AF4" s="77">
        <v>0</v>
      </c>
      <c r="AG4" s="76">
        <v>18.035158719999995</v>
      </c>
      <c r="AH4" s="66">
        <v>0</v>
      </c>
      <c r="AI4" s="80">
        <v>0</v>
      </c>
      <c r="AJ4" s="77">
        <v>0</v>
      </c>
      <c r="AM4" s="58" t="s">
        <v>9</v>
      </c>
      <c r="AN4" s="71">
        <f>Base_SMFL_5min!E20</f>
        <v>1.06183932</v>
      </c>
      <c r="AO4" s="76">
        <v>1.1000000000000001</v>
      </c>
      <c r="AP4" s="66">
        <v>0</v>
      </c>
      <c r="AQ4" s="146">
        <v>0</v>
      </c>
      <c r="AR4" s="77">
        <v>0</v>
      </c>
      <c r="AS4" s="76">
        <v>18.035158719999995</v>
      </c>
      <c r="AT4" s="66">
        <v>0</v>
      </c>
      <c r="AU4" s="80">
        <v>0</v>
      </c>
      <c r="AV4" s="77">
        <v>0</v>
      </c>
    </row>
    <row r="5" spans="1:48" x14ac:dyDescent="0.25">
      <c r="A5" s="58" t="str">
        <f>'Other options'!B69</f>
        <v>2015-16</v>
      </c>
      <c r="B5" s="71">
        <f>'Other options'!C69</f>
        <v>20.497016840000001</v>
      </c>
      <c r="C5" s="136">
        <f>'Other options'!D69</f>
        <v>13.902267699999998</v>
      </c>
      <c r="D5" s="129">
        <f>'Other options'!E69</f>
        <v>6.5947491400000029</v>
      </c>
      <c r="E5" s="51">
        <f>'Other options'!F69</f>
        <v>2.2889999999999997</v>
      </c>
      <c r="F5" s="77">
        <f>'Other options'!G69</f>
        <v>4.3057491400000032</v>
      </c>
      <c r="G5" s="76">
        <f>'Other options'!H69</f>
        <v>20.497016840000001</v>
      </c>
      <c r="H5" s="66">
        <f>'Other options'!I69</f>
        <v>0</v>
      </c>
      <c r="I5" s="51">
        <f>'Other options'!J69</f>
        <v>0</v>
      </c>
      <c r="J5" s="53">
        <f>'Other options'!K69</f>
        <v>0</v>
      </c>
      <c r="K5" s="131"/>
      <c r="L5" s="131"/>
      <c r="M5" s="131"/>
      <c r="N5" s="131"/>
      <c r="O5" s="58" t="s">
        <v>10</v>
      </c>
      <c r="P5" s="71">
        <f t="shared" ref="P5:P17" si="2">B5</f>
        <v>20.497016840000001</v>
      </c>
      <c r="Q5" s="76">
        <f>P5</f>
        <v>20.497016840000001</v>
      </c>
      <c r="R5" s="66">
        <v>0</v>
      </c>
      <c r="S5" s="146">
        <v>0</v>
      </c>
      <c r="T5" s="77">
        <v>0</v>
      </c>
      <c r="U5" s="76">
        <f t="shared" ref="U5:U17" si="3">G5</f>
        <v>20.497016840000001</v>
      </c>
      <c r="V5" s="66">
        <f t="shared" si="1"/>
        <v>0</v>
      </c>
      <c r="W5" s="80">
        <f t="shared" si="1"/>
        <v>0</v>
      </c>
      <c r="X5" s="77">
        <f t="shared" si="1"/>
        <v>0</v>
      </c>
      <c r="AA5" s="58" t="s">
        <v>10</v>
      </c>
      <c r="AB5" s="71">
        <f>P5</f>
        <v>20.497016840000001</v>
      </c>
      <c r="AC5" s="76">
        <f>C5</f>
        <v>13.902267699999998</v>
      </c>
      <c r="AD5" s="76">
        <f>D5</f>
        <v>6.5947491400000029</v>
      </c>
      <c r="AE5" s="146">
        <v>2.2889999999999997</v>
      </c>
      <c r="AF5" s="77">
        <f>AD5-AE5</f>
        <v>4.3057491400000032</v>
      </c>
      <c r="AG5" s="76">
        <v>20.497016840000001</v>
      </c>
      <c r="AH5" s="66">
        <v>0</v>
      </c>
      <c r="AI5" s="80">
        <v>0</v>
      </c>
      <c r="AJ5" s="77">
        <v>0</v>
      </c>
      <c r="AM5" s="58" t="s">
        <v>10</v>
      </c>
      <c r="AN5" s="71">
        <f>Base_SMFL_5min!E21</f>
        <v>2.5543409999999995</v>
      </c>
      <c r="AO5" s="76">
        <v>0</v>
      </c>
      <c r="AP5" s="66">
        <v>2.6</v>
      </c>
      <c r="AQ5" s="146">
        <v>2.2889999999999997</v>
      </c>
      <c r="AR5" s="77">
        <f>AP5-AQ5</f>
        <v>0.31100000000000039</v>
      </c>
      <c r="AS5" s="76">
        <v>20.497016840000001</v>
      </c>
      <c r="AT5" s="66">
        <v>0</v>
      </c>
      <c r="AU5" s="80">
        <v>0</v>
      </c>
      <c r="AV5" s="77">
        <v>0</v>
      </c>
    </row>
    <row r="6" spans="1:48" x14ac:dyDescent="0.25">
      <c r="A6" s="58" t="str">
        <f>'Other options'!B70</f>
        <v>2016-17</v>
      </c>
      <c r="B6" s="71">
        <f>'Other options'!C70</f>
        <v>13.034866780000002</v>
      </c>
      <c r="C6" s="136">
        <f>'Other options'!D70</f>
        <v>8.8795249799999976</v>
      </c>
      <c r="D6" s="129">
        <f>'Other options'!E70</f>
        <v>4.155341800000004</v>
      </c>
      <c r="E6" s="51">
        <f>'Other options'!F70</f>
        <v>2.2889999999999997</v>
      </c>
      <c r="F6" s="77">
        <f>'Other options'!G70</f>
        <v>1.8663418000000043</v>
      </c>
      <c r="G6" s="76">
        <f>'Other options'!H70</f>
        <v>13.034866780000002</v>
      </c>
      <c r="H6" s="66">
        <f>'Other options'!I70</f>
        <v>0</v>
      </c>
      <c r="I6" s="51">
        <f>'Other options'!J70</f>
        <v>0</v>
      </c>
      <c r="J6" s="53">
        <f>'Other options'!K70</f>
        <v>0</v>
      </c>
      <c r="K6" s="131"/>
      <c r="L6" s="131"/>
      <c r="M6" s="131"/>
      <c r="N6" s="131"/>
      <c r="O6" s="58" t="s">
        <v>11</v>
      </c>
      <c r="P6" s="71">
        <f t="shared" si="2"/>
        <v>13.034866780000002</v>
      </c>
      <c r="Q6" s="76">
        <f t="shared" ref="Q6:T7" si="4">C6</f>
        <v>8.8795249799999976</v>
      </c>
      <c r="R6" s="66">
        <f t="shared" si="4"/>
        <v>4.155341800000004</v>
      </c>
      <c r="S6" s="146">
        <f t="shared" si="4"/>
        <v>2.2889999999999997</v>
      </c>
      <c r="T6" s="77">
        <f t="shared" si="4"/>
        <v>1.8663418000000043</v>
      </c>
      <c r="U6" s="76">
        <f t="shared" si="3"/>
        <v>13.034866780000002</v>
      </c>
      <c r="V6" s="66">
        <f t="shared" si="1"/>
        <v>0</v>
      </c>
      <c r="W6" s="80">
        <f t="shared" si="1"/>
        <v>0</v>
      </c>
      <c r="X6" s="77">
        <f t="shared" si="1"/>
        <v>0</v>
      </c>
      <c r="AA6" s="58" t="s">
        <v>11</v>
      </c>
      <c r="AB6" s="71">
        <f>P6</f>
        <v>13.034866780000002</v>
      </c>
      <c r="AC6" s="76">
        <f>C6</f>
        <v>8.8795249799999976</v>
      </c>
      <c r="AD6" s="76">
        <f>D6</f>
        <v>4.155341800000004</v>
      </c>
      <c r="AE6" s="146">
        <v>2.2889999999999997</v>
      </c>
      <c r="AF6" s="77">
        <f>AD6-AE6</f>
        <v>1.8663418000000043</v>
      </c>
      <c r="AG6" s="76">
        <v>17.984819740000002</v>
      </c>
      <c r="AH6" s="66">
        <v>0</v>
      </c>
      <c r="AI6" s="80">
        <v>0</v>
      </c>
      <c r="AJ6" s="77">
        <v>0</v>
      </c>
      <c r="AM6" s="58" t="s">
        <v>11</v>
      </c>
      <c r="AN6" s="71">
        <f>Base_SMFL_5min!E22</f>
        <v>1.93372728</v>
      </c>
      <c r="AO6" s="76">
        <v>0</v>
      </c>
      <c r="AP6" s="66">
        <v>1.9</v>
      </c>
      <c r="AQ6" s="146">
        <v>2.2889999999999997</v>
      </c>
      <c r="AR6" s="77">
        <f>AP6-AQ6</f>
        <v>-0.38899999999999979</v>
      </c>
      <c r="AS6" s="76">
        <v>17.984819740000002</v>
      </c>
      <c r="AT6" s="66">
        <v>0</v>
      </c>
      <c r="AU6" s="80">
        <v>0</v>
      </c>
      <c r="AV6" s="77">
        <v>0</v>
      </c>
    </row>
    <row r="7" spans="1:48" x14ac:dyDescent="0.25">
      <c r="A7" s="134" t="str">
        <f>'Other options'!B71</f>
        <v>2017-18</v>
      </c>
      <c r="B7" s="135">
        <f>'Other options'!C71</f>
        <v>8.5971686399999996</v>
      </c>
      <c r="C7" s="136">
        <f>'Other options'!D71</f>
        <v>3.1246469000000001</v>
      </c>
      <c r="D7" s="137">
        <f>'Other options'!E71</f>
        <v>5.4725217399999995</v>
      </c>
      <c r="E7" s="138">
        <f>'Other options'!F71</f>
        <v>2.2889999999999997</v>
      </c>
      <c r="F7" s="139">
        <f>'Other options'!G71</f>
        <v>3.1835217399999998</v>
      </c>
      <c r="G7" s="136">
        <f>'Stage 3_ACCR_SMFL'!E22</f>
        <v>0.16863791999999997</v>
      </c>
      <c r="H7" s="137">
        <f>B7-G7</f>
        <v>8.4285307199999995</v>
      </c>
      <c r="I7" s="138">
        <v>5.13</v>
      </c>
      <c r="J7" s="139">
        <f>H7-I7</f>
        <v>3.2985307199999996</v>
      </c>
      <c r="K7" s="131" t="b">
        <f t="shared" ref="K7:K17" si="5">IF(C7&gt;E7, TRUE, FALSE)</f>
        <v>1</v>
      </c>
      <c r="L7" s="131"/>
      <c r="M7" s="131"/>
      <c r="N7" s="131"/>
      <c r="O7" s="58" t="s">
        <v>12</v>
      </c>
      <c r="P7" s="71">
        <f t="shared" si="2"/>
        <v>8.5971686399999996</v>
      </c>
      <c r="Q7" s="76">
        <f t="shared" si="4"/>
        <v>3.1246469000000001</v>
      </c>
      <c r="R7" s="66">
        <f t="shared" si="4"/>
        <v>5.4725217399999995</v>
      </c>
      <c r="S7" s="146">
        <f t="shared" si="4"/>
        <v>2.2889999999999997</v>
      </c>
      <c r="T7" s="77">
        <f>R7-S7</f>
        <v>3.1835217399999998</v>
      </c>
      <c r="U7" s="76">
        <f>P7</f>
        <v>8.5971686399999996</v>
      </c>
      <c r="V7" s="66">
        <v>0</v>
      </c>
      <c r="W7" s="80">
        <v>0</v>
      </c>
      <c r="X7" s="77">
        <v>0</v>
      </c>
      <c r="AA7" s="58" t="s">
        <v>12</v>
      </c>
      <c r="AB7" s="71">
        <v>8.5971686399999996</v>
      </c>
      <c r="AC7" s="76">
        <v>3.1246469000000001</v>
      </c>
      <c r="AD7" s="66">
        <v>5.4725217399999995</v>
      </c>
      <c r="AE7" s="146">
        <v>2.2889999999999997</v>
      </c>
      <c r="AF7" s="77">
        <v>3.1835217399999998</v>
      </c>
      <c r="AG7" s="76">
        <f>U7</f>
        <v>8.5971686399999996</v>
      </c>
      <c r="AH7" s="76">
        <f t="shared" ref="AH7:AJ7" si="6">V7</f>
        <v>0</v>
      </c>
      <c r="AI7" s="76">
        <f t="shared" si="6"/>
        <v>0</v>
      </c>
      <c r="AJ7" s="76">
        <f t="shared" si="6"/>
        <v>0</v>
      </c>
      <c r="AM7" s="58" t="s">
        <v>12</v>
      </c>
      <c r="AN7" s="71">
        <v>8.5971686399999996</v>
      </c>
      <c r="AO7" s="76">
        <v>3.1246469000000001</v>
      </c>
      <c r="AP7" s="66">
        <v>5.4725217399999995</v>
      </c>
      <c r="AQ7" s="146">
        <v>2.2889999999999997</v>
      </c>
      <c r="AR7" s="77">
        <v>3.1835217399999998</v>
      </c>
      <c r="AS7" s="76">
        <v>0.16863791999999997</v>
      </c>
      <c r="AT7" s="66">
        <v>8.4285307199999995</v>
      </c>
      <c r="AU7" s="80">
        <v>5.13</v>
      </c>
      <c r="AV7" s="77">
        <v>3.2985307199999996</v>
      </c>
    </row>
    <row r="8" spans="1:48" x14ac:dyDescent="0.25">
      <c r="A8" s="58" t="str">
        <f>'Other options'!B72</f>
        <v>2018-19</v>
      </c>
      <c r="B8" s="71">
        <f>'Other options'!C72</f>
        <v>10.9033514</v>
      </c>
      <c r="C8" s="128">
        <f>'Other options'!D72</f>
        <v>4.0255292399999991</v>
      </c>
      <c r="D8" s="129">
        <f>'Other options'!E72</f>
        <v>6.8778221600000009</v>
      </c>
      <c r="E8" s="51">
        <f>'Other options'!F72</f>
        <v>2.2889999999999997</v>
      </c>
      <c r="F8" s="77">
        <f>'Other options'!G72</f>
        <v>4.5888221600000012</v>
      </c>
      <c r="G8" s="76">
        <f>'Stage 3_ACCR_SMFL'!E23</f>
        <v>0.29572398</v>
      </c>
      <c r="H8" s="66">
        <f>B8-G8</f>
        <v>10.60762742</v>
      </c>
      <c r="I8" s="51">
        <v>5.13</v>
      </c>
      <c r="J8" s="77">
        <f>H8-I8</f>
        <v>5.4776274200000001</v>
      </c>
      <c r="K8" s="131" t="b">
        <f t="shared" si="5"/>
        <v>1</v>
      </c>
      <c r="L8" s="131"/>
      <c r="M8" s="131"/>
      <c r="N8" s="131"/>
      <c r="O8" s="58" t="s">
        <v>13</v>
      </c>
      <c r="P8" s="71">
        <f t="shared" si="2"/>
        <v>10.9033514</v>
      </c>
      <c r="Q8" s="76">
        <f>C25</f>
        <v>2.1543244999999995</v>
      </c>
      <c r="R8" s="66">
        <f>D25</f>
        <v>8.7490269000000005</v>
      </c>
      <c r="S8" s="173">
        <f>$K$21</f>
        <v>3.8149999999999999</v>
      </c>
      <c r="T8" s="77">
        <f t="shared" ref="T8:T17" si="7">R8-S8</f>
        <v>4.934026900000001</v>
      </c>
      <c r="U8" s="76">
        <f t="shared" si="3"/>
        <v>0.29572398</v>
      </c>
      <c r="V8" s="66">
        <f t="shared" si="1"/>
        <v>10.60762742</v>
      </c>
      <c r="W8" s="80">
        <f t="shared" si="1"/>
        <v>5.13</v>
      </c>
      <c r="X8" s="77">
        <f t="shared" si="1"/>
        <v>5.4776274200000001</v>
      </c>
      <c r="AA8" s="58" t="s">
        <v>13</v>
      </c>
      <c r="AB8" s="71">
        <v>10.9033514</v>
      </c>
      <c r="AC8" s="76">
        <v>2.1543244999999995</v>
      </c>
      <c r="AD8" s="66">
        <v>8.7490269000000005</v>
      </c>
      <c r="AE8" s="173">
        <v>3.8149999999999999</v>
      </c>
      <c r="AF8" s="77">
        <v>4.934026900000001</v>
      </c>
      <c r="AG8" s="76">
        <v>0.29572398</v>
      </c>
      <c r="AH8" s="66">
        <v>10.60762742</v>
      </c>
      <c r="AI8" s="80">
        <v>5.13</v>
      </c>
      <c r="AJ8" s="77">
        <v>5.4776274200000001</v>
      </c>
      <c r="AM8" s="58" t="s">
        <v>13</v>
      </c>
      <c r="AN8" s="71">
        <v>10.9033514</v>
      </c>
      <c r="AO8" s="76">
        <v>2.1543244999999995</v>
      </c>
      <c r="AP8" s="66">
        <v>8.7490269000000005</v>
      </c>
      <c r="AQ8" s="173">
        <v>3.8149999999999999</v>
      </c>
      <c r="AR8" s="77">
        <v>4.934026900000001</v>
      </c>
      <c r="AS8" s="76">
        <v>0.29572398</v>
      </c>
      <c r="AT8" s="66">
        <v>10.60762742</v>
      </c>
      <c r="AU8" s="80">
        <v>5.13</v>
      </c>
      <c r="AV8" s="77">
        <v>5.4776274200000001</v>
      </c>
    </row>
    <row r="9" spans="1:48" x14ac:dyDescent="0.25">
      <c r="A9" s="58" t="str">
        <f>'Other options'!B73</f>
        <v>2019-20</v>
      </c>
      <c r="B9" s="71">
        <f>'Other options'!C73</f>
        <v>9.8023907000000001</v>
      </c>
      <c r="C9" s="128">
        <f>'Other options'!D73</f>
        <v>5.0902196999999996</v>
      </c>
      <c r="D9" s="129">
        <f>'Other options'!E73</f>
        <v>4.7121710000000006</v>
      </c>
      <c r="E9" s="51">
        <f>'Other options'!F73</f>
        <v>2.2889999999999997</v>
      </c>
      <c r="F9" s="77">
        <f>'Other options'!G73</f>
        <v>2.4231710000000009</v>
      </c>
      <c r="G9" s="76">
        <f>'Other options'!H73</f>
        <v>0.51708461999999999</v>
      </c>
      <c r="H9" s="66">
        <f>'Other options'!I73</f>
        <v>9.2853060799999998</v>
      </c>
      <c r="I9" s="51">
        <f>'Other options'!J73</f>
        <v>5.13</v>
      </c>
      <c r="J9" s="77">
        <f>'Other options'!K73</f>
        <v>4.1553060799999999</v>
      </c>
      <c r="K9" s="131" t="b">
        <f t="shared" si="5"/>
        <v>1</v>
      </c>
      <c r="L9" s="131"/>
      <c r="M9" s="131"/>
      <c r="N9" s="131"/>
      <c r="O9" s="58" t="s">
        <v>97</v>
      </c>
      <c r="P9" s="71">
        <f t="shared" si="2"/>
        <v>9.8023907000000001</v>
      </c>
      <c r="Q9" s="76">
        <f t="shared" ref="Q9:R10" si="8">C26</f>
        <v>2.7710587999999996</v>
      </c>
      <c r="R9" s="66">
        <f t="shared" si="8"/>
        <v>7.0313319000000005</v>
      </c>
      <c r="S9" s="146">
        <f t="shared" ref="S9:S10" si="9">$K$21</f>
        <v>3.8149999999999999</v>
      </c>
      <c r="T9" s="77">
        <f t="shared" si="7"/>
        <v>3.2163319000000006</v>
      </c>
      <c r="U9" s="76">
        <f t="shared" si="3"/>
        <v>0.51708461999999999</v>
      </c>
      <c r="V9" s="66">
        <f t="shared" si="1"/>
        <v>9.2853060799999998</v>
      </c>
      <c r="W9" s="80">
        <f t="shared" si="1"/>
        <v>5.13</v>
      </c>
      <c r="X9" s="77">
        <f t="shared" si="1"/>
        <v>4.1553060799999999</v>
      </c>
      <c r="AA9" s="58" t="s">
        <v>97</v>
      </c>
      <c r="AB9" s="71">
        <v>9.8023907000000001</v>
      </c>
      <c r="AC9" s="76">
        <v>2.7710587999999996</v>
      </c>
      <c r="AD9" s="66">
        <v>7.0313319000000005</v>
      </c>
      <c r="AE9" s="146">
        <v>3.8149999999999999</v>
      </c>
      <c r="AF9" s="77">
        <v>3.2163319000000006</v>
      </c>
      <c r="AG9" s="76">
        <v>0.51708461999999999</v>
      </c>
      <c r="AH9" s="66">
        <v>9.2853060799999998</v>
      </c>
      <c r="AI9" s="80">
        <v>5.13</v>
      </c>
      <c r="AJ9" s="77">
        <v>4.1553060799999999</v>
      </c>
      <c r="AM9" s="58" t="s">
        <v>97</v>
      </c>
      <c r="AN9" s="71">
        <v>9.8023907000000001</v>
      </c>
      <c r="AO9" s="76">
        <v>2.7710587999999996</v>
      </c>
      <c r="AP9" s="66">
        <v>7.0313319000000005</v>
      </c>
      <c r="AQ9" s="146">
        <v>3.8149999999999999</v>
      </c>
      <c r="AR9" s="77">
        <v>3.2163319000000006</v>
      </c>
      <c r="AS9" s="76">
        <v>0.51708461999999999</v>
      </c>
      <c r="AT9" s="66">
        <v>9.2853060799999998</v>
      </c>
      <c r="AU9" s="80">
        <v>5.13</v>
      </c>
      <c r="AV9" s="77">
        <v>4.1553060799999999</v>
      </c>
    </row>
    <row r="10" spans="1:48" x14ac:dyDescent="0.25">
      <c r="A10" s="58" t="str">
        <f>'Other options'!B74</f>
        <v>2020-21</v>
      </c>
      <c r="B10" s="71">
        <f>'Other options'!C74</f>
        <v>11.694363579999997</v>
      </c>
      <c r="C10" s="128">
        <f>'Other options'!D74</f>
        <v>6.1707550199999996</v>
      </c>
      <c r="D10" s="129">
        <f>'Other options'!E74</f>
        <v>5.5236085599999978</v>
      </c>
      <c r="E10" s="51">
        <f>'Other options'!F74</f>
        <v>2.2889999999999997</v>
      </c>
      <c r="F10" s="77">
        <f>'Other options'!G74</f>
        <v>3.2346085599999981</v>
      </c>
      <c r="G10" s="76">
        <f>'Other options'!H74</f>
        <v>0.80584433999999994</v>
      </c>
      <c r="H10" s="66">
        <f>'Other options'!I74</f>
        <v>10.888519239999997</v>
      </c>
      <c r="I10" s="51">
        <f>'Other options'!J74</f>
        <v>5.13</v>
      </c>
      <c r="J10" s="77">
        <f>'Other options'!K74</f>
        <v>5.7585192399999974</v>
      </c>
      <c r="K10" s="131" t="b">
        <f t="shared" si="5"/>
        <v>1</v>
      </c>
      <c r="L10" s="131"/>
      <c r="M10" s="131"/>
      <c r="N10" s="131"/>
      <c r="O10" s="58" t="s">
        <v>14</v>
      </c>
      <c r="P10" s="71">
        <f t="shared" si="2"/>
        <v>11.694363579999997</v>
      </c>
      <c r="Q10" s="76">
        <f t="shared" si="8"/>
        <v>3.7149575199999996</v>
      </c>
      <c r="R10" s="66">
        <f t="shared" si="8"/>
        <v>7.9794060599999979</v>
      </c>
      <c r="S10" s="146">
        <f t="shared" si="9"/>
        <v>3.8149999999999999</v>
      </c>
      <c r="T10" s="77">
        <f t="shared" si="7"/>
        <v>4.1644060599999975</v>
      </c>
      <c r="U10" s="76">
        <f t="shared" si="3"/>
        <v>0.80584433999999994</v>
      </c>
      <c r="V10" s="66">
        <f t="shared" si="1"/>
        <v>10.888519239999997</v>
      </c>
      <c r="W10" s="80">
        <f t="shared" si="1"/>
        <v>5.13</v>
      </c>
      <c r="X10" s="77">
        <f t="shared" si="1"/>
        <v>5.7585192399999974</v>
      </c>
      <c r="AA10" s="58" t="s">
        <v>14</v>
      </c>
      <c r="AB10" s="71">
        <v>11.694363579999997</v>
      </c>
      <c r="AC10" s="76">
        <v>3.7149575199999996</v>
      </c>
      <c r="AD10" s="66">
        <v>7.9794060599999979</v>
      </c>
      <c r="AE10" s="146">
        <v>3.8149999999999999</v>
      </c>
      <c r="AF10" s="77">
        <v>4.1644060599999975</v>
      </c>
      <c r="AG10" s="76">
        <v>0.80584433999999994</v>
      </c>
      <c r="AH10" s="66">
        <v>10.888519239999997</v>
      </c>
      <c r="AI10" s="80">
        <v>5.13</v>
      </c>
      <c r="AJ10" s="77">
        <v>5.7585192399999974</v>
      </c>
      <c r="AM10" s="58" t="s">
        <v>14</v>
      </c>
      <c r="AN10" s="71">
        <v>11.694363579999997</v>
      </c>
      <c r="AO10" s="76">
        <v>3.7149575199999996</v>
      </c>
      <c r="AP10" s="66">
        <v>7.9794060599999979</v>
      </c>
      <c r="AQ10" s="146">
        <v>3.8149999999999999</v>
      </c>
      <c r="AR10" s="77">
        <v>4.1644060599999975</v>
      </c>
      <c r="AS10" s="76">
        <v>0.80584433999999994</v>
      </c>
      <c r="AT10" s="66">
        <v>10.888519239999997</v>
      </c>
      <c r="AU10" s="80">
        <v>5.13</v>
      </c>
      <c r="AV10" s="77">
        <v>5.7585192399999974</v>
      </c>
    </row>
    <row r="11" spans="1:48" x14ac:dyDescent="0.25">
      <c r="A11" s="58" t="str">
        <f>'Other options'!B75</f>
        <v>2021-22</v>
      </c>
      <c r="B11" s="71">
        <f>'Other options'!C75</f>
        <v>14.365071599999998</v>
      </c>
      <c r="C11" s="128">
        <f>'Other options'!D75</f>
        <v>7.0859865399999995</v>
      </c>
      <c r="D11" s="129">
        <f>'Other options'!E75</f>
        <v>7.279085059999999</v>
      </c>
      <c r="E11" s="51">
        <f>'Other options'!F75</f>
        <v>2.2889999999999997</v>
      </c>
      <c r="F11" s="77">
        <f>'Other options'!G75</f>
        <v>4.9900850599999993</v>
      </c>
      <c r="G11" s="76">
        <f>'Other options'!H75</f>
        <v>1.0902572399999999</v>
      </c>
      <c r="H11" s="66">
        <f>'Other options'!I75</f>
        <v>13.274814359999999</v>
      </c>
      <c r="I11" s="51">
        <f>'Other options'!J75</f>
        <v>5.13</v>
      </c>
      <c r="J11" s="77">
        <f>'Other options'!K75</f>
        <v>8.144814359999998</v>
      </c>
      <c r="K11" s="131" t="b">
        <f t="shared" si="5"/>
        <v>1</v>
      </c>
      <c r="L11" s="131"/>
      <c r="M11" s="131"/>
      <c r="N11" s="131"/>
      <c r="O11" s="58" t="s">
        <v>15</v>
      </c>
      <c r="P11" s="71">
        <f t="shared" si="2"/>
        <v>14.365071599999998</v>
      </c>
      <c r="Q11" s="76">
        <f t="shared" ref="Q11:R13" si="10">C45</f>
        <v>2.0428028599999997</v>
      </c>
      <c r="R11" s="66">
        <f t="shared" si="10"/>
        <v>12.322268739999998</v>
      </c>
      <c r="S11" s="173">
        <f>K38</f>
        <v>6.1040000000000001</v>
      </c>
      <c r="T11" s="77">
        <f t="shared" si="7"/>
        <v>6.2182687399999983</v>
      </c>
      <c r="U11" s="76">
        <f t="shared" si="3"/>
        <v>1.0902572399999999</v>
      </c>
      <c r="V11" s="66">
        <f t="shared" si="1"/>
        <v>13.274814359999999</v>
      </c>
      <c r="W11" s="80">
        <f t="shared" si="1"/>
        <v>5.13</v>
      </c>
      <c r="X11" s="77">
        <f t="shared" si="1"/>
        <v>8.144814359999998</v>
      </c>
      <c r="AA11" s="58" t="s">
        <v>15</v>
      </c>
      <c r="AB11" s="71">
        <v>14.365071599999998</v>
      </c>
      <c r="AC11" s="76">
        <v>2.0428028599999997</v>
      </c>
      <c r="AD11" s="66">
        <v>12.322268739999998</v>
      </c>
      <c r="AE11" s="173">
        <v>6.1040000000000001</v>
      </c>
      <c r="AF11" s="77">
        <v>6.2182687399999983</v>
      </c>
      <c r="AG11" s="76">
        <v>1.0902572399999999</v>
      </c>
      <c r="AH11" s="66">
        <v>13.274814359999999</v>
      </c>
      <c r="AI11" s="80">
        <v>5.13</v>
      </c>
      <c r="AJ11" s="77">
        <v>8.144814359999998</v>
      </c>
      <c r="AM11" s="58" t="s">
        <v>15</v>
      </c>
      <c r="AN11" s="71">
        <v>14.365071599999998</v>
      </c>
      <c r="AO11" s="76">
        <v>2.0428028599999997</v>
      </c>
      <c r="AP11" s="66">
        <v>12.322268739999998</v>
      </c>
      <c r="AQ11" s="173">
        <v>6.1040000000000001</v>
      </c>
      <c r="AR11" s="77">
        <v>6.2182687399999983</v>
      </c>
      <c r="AS11" s="76">
        <v>1.0902572399999999</v>
      </c>
      <c r="AT11" s="66">
        <v>13.274814359999999</v>
      </c>
      <c r="AU11" s="80">
        <v>5.13</v>
      </c>
      <c r="AV11" s="77">
        <v>8.144814359999998</v>
      </c>
    </row>
    <row r="12" spans="1:48" x14ac:dyDescent="0.25">
      <c r="A12" s="58" t="str">
        <f>'Other options'!B76</f>
        <v>2022-23</v>
      </c>
      <c r="B12" s="71">
        <f>'Other options'!C76</f>
        <v>16.052556980000002</v>
      </c>
      <c r="C12" s="128">
        <f>'Other options'!D76</f>
        <v>8.6707218200000007</v>
      </c>
      <c r="D12" s="129">
        <f>'Other options'!E76</f>
        <v>7.3818351600000014</v>
      </c>
      <c r="E12" s="51">
        <f>'Other options'!F76</f>
        <v>2.2889999999999997</v>
      </c>
      <c r="F12" s="77">
        <f>'Other options'!G76</f>
        <v>5.0928351600000017</v>
      </c>
      <c r="G12" s="76">
        <f>'Other options'!H76</f>
        <v>1.58327076</v>
      </c>
      <c r="H12" s="66">
        <f>'Other options'!I76</f>
        <v>14.469286220000003</v>
      </c>
      <c r="I12" s="51">
        <f>'Other options'!J76</f>
        <v>5.13</v>
      </c>
      <c r="J12" s="77">
        <f>'Other options'!K76</f>
        <v>9.3392862200000017</v>
      </c>
      <c r="K12" s="131" t="b">
        <f t="shared" si="5"/>
        <v>1</v>
      </c>
      <c r="L12" s="131"/>
      <c r="M12" s="131"/>
      <c r="N12" s="131"/>
      <c r="O12" s="58" t="s">
        <v>16</v>
      </c>
      <c r="P12" s="71">
        <f t="shared" si="2"/>
        <v>16.052556980000002</v>
      </c>
      <c r="Q12" s="76">
        <f t="shared" si="10"/>
        <v>2.5637513199999993</v>
      </c>
      <c r="R12" s="66">
        <f t="shared" si="10"/>
        <v>13.488805660000002</v>
      </c>
      <c r="S12" s="146">
        <f>$K$38</f>
        <v>6.1040000000000001</v>
      </c>
      <c r="T12" s="77">
        <f t="shared" si="7"/>
        <v>7.3848056600000023</v>
      </c>
      <c r="U12" s="76">
        <f t="shared" si="3"/>
        <v>1.58327076</v>
      </c>
      <c r="V12" s="66">
        <f t="shared" si="1"/>
        <v>14.469286220000003</v>
      </c>
      <c r="W12" s="80">
        <f t="shared" si="1"/>
        <v>5.13</v>
      </c>
      <c r="X12" s="77">
        <f t="shared" si="1"/>
        <v>9.3392862200000017</v>
      </c>
      <c r="AA12" s="58" t="s">
        <v>16</v>
      </c>
      <c r="AB12" s="71">
        <v>16.052556980000002</v>
      </c>
      <c r="AC12" s="76">
        <v>2.5637513199999993</v>
      </c>
      <c r="AD12" s="66">
        <v>13.488805660000002</v>
      </c>
      <c r="AE12" s="146">
        <v>6.1040000000000001</v>
      </c>
      <c r="AF12" s="77">
        <v>7.3848056600000023</v>
      </c>
      <c r="AG12" s="76">
        <v>1.58327076</v>
      </c>
      <c r="AH12" s="66">
        <v>14.469286220000003</v>
      </c>
      <c r="AI12" s="80">
        <v>5.13</v>
      </c>
      <c r="AJ12" s="77">
        <v>9.3392862200000017</v>
      </c>
      <c r="AM12" s="58" t="s">
        <v>16</v>
      </c>
      <c r="AN12" s="71">
        <v>16.052556980000002</v>
      </c>
      <c r="AO12" s="76">
        <v>2.5637513199999993</v>
      </c>
      <c r="AP12" s="66">
        <v>13.488805660000002</v>
      </c>
      <c r="AQ12" s="146">
        <v>6.1040000000000001</v>
      </c>
      <c r="AR12" s="77">
        <v>7.3848056600000023</v>
      </c>
      <c r="AS12" s="76">
        <v>1.58327076</v>
      </c>
      <c r="AT12" s="66">
        <v>14.469286220000003</v>
      </c>
      <c r="AU12" s="80">
        <v>5.13</v>
      </c>
      <c r="AV12" s="77">
        <v>9.3392862200000017</v>
      </c>
    </row>
    <row r="13" spans="1:48" x14ac:dyDescent="0.25">
      <c r="A13" s="58" t="str">
        <f>'Other options'!B77</f>
        <v>2023-24</v>
      </c>
      <c r="B13" s="71">
        <f>'Other options'!C77</f>
        <v>18.137534899999999</v>
      </c>
      <c r="C13" s="128">
        <f>'Other options'!D77</f>
        <v>10.007844160000001</v>
      </c>
      <c r="D13" s="129">
        <f>'Other options'!E77</f>
        <v>8.1296907399999974</v>
      </c>
      <c r="E13" s="51">
        <f>'Other options'!F77</f>
        <v>2.2889999999999997</v>
      </c>
      <c r="F13" s="77">
        <f>'Other options'!G77</f>
        <v>5.8406907399999977</v>
      </c>
      <c r="G13" s="76">
        <f>'Other options'!H77</f>
        <v>2.2591623199999997</v>
      </c>
      <c r="H13" s="66">
        <f>'Other options'!I77</f>
        <v>15.878372579999999</v>
      </c>
      <c r="I13" s="51">
        <f>'Other options'!J77</f>
        <v>5.13</v>
      </c>
      <c r="J13" s="77">
        <f>'Other options'!K77</f>
        <v>10.748372579999998</v>
      </c>
      <c r="K13" s="131" t="b">
        <f t="shared" si="5"/>
        <v>1</v>
      </c>
      <c r="L13" s="131"/>
      <c r="M13" s="131"/>
      <c r="N13" s="131"/>
      <c r="O13" s="58" t="s">
        <v>24</v>
      </c>
      <c r="P13" s="71">
        <f t="shared" si="2"/>
        <v>18.137534899999999</v>
      </c>
      <c r="Q13" s="76">
        <f t="shared" si="10"/>
        <v>2.9248801400000008</v>
      </c>
      <c r="R13" s="66">
        <f t="shared" si="10"/>
        <v>15.212654759999998</v>
      </c>
      <c r="S13" s="146">
        <f>$K$38</f>
        <v>6.1040000000000001</v>
      </c>
      <c r="T13" s="77">
        <f t="shared" si="7"/>
        <v>9.1086547599999967</v>
      </c>
      <c r="U13" s="76">
        <f t="shared" si="3"/>
        <v>2.2591623199999997</v>
      </c>
      <c r="V13" s="66">
        <f t="shared" si="1"/>
        <v>15.878372579999999</v>
      </c>
      <c r="W13" s="80">
        <f t="shared" si="1"/>
        <v>5.13</v>
      </c>
      <c r="X13" s="77">
        <f t="shared" si="1"/>
        <v>10.748372579999998</v>
      </c>
      <c r="AA13" s="58" t="s">
        <v>24</v>
      </c>
      <c r="AB13" s="71">
        <v>18.137534899999999</v>
      </c>
      <c r="AC13" s="76">
        <v>2.9248801400000008</v>
      </c>
      <c r="AD13" s="66">
        <v>15.212654759999998</v>
      </c>
      <c r="AE13" s="146">
        <v>6.1040000000000001</v>
      </c>
      <c r="AF13" s="77">
        <v>9.1086547599999967</v>
      </c>
      <c r="AG13" s="76">
        <v>2.2591623199999997</v>
      </c>
      <c r="AH13" s="66">
        <v>15.878372579999999</v>
      </c>
      <c r="AI13" s="80">
        <v>5.13</v>
      </c>
      <c r="AJ13" s="77">
        <v>10.748372579999998</v>
      </c>
      <c r="AM13" s="58" t="s">
        <v>24</v>
      </c>
      <c r="AN13" s="71">
        <v>18.137534899999999</v>
      </c>
      <c r="AO13" s="76">
        <v>2.9248801400000008</v>
      </c>
      <c r="AP13" s="66">
        <v>15.212654759999998</v>
      </c>
      <c r="AQ13" s="146">
        <v>6.1040000000000001</v>
      </c>
      <c r="AR13" s="77">
        <v>9.1086547599999967</v>
      </c>
      <c r="AS13" s="76">
        <v>2.2591623199999997</v>
      </c>
      <c r="AT13" s="66">
        <v>15.878372579999999</v>
      </c>
      <c r="AU13" s="80">
        <v>5.13</v>
      </c>
      <c r="AV13" s="77">
        <v>10.748372579999998</v>
      </c>
    </row>
    <row r="14" spans="1:48" x14ac:dyDescent="0.25">
      <c r="A14" s="58" t="str">
        <f>'Other options'!B78</f>
        <v>2024-25</v>
      </c>
      <c r="B14" s="71">
        <f>'Other options'!C78</f>
        <v>19.382641759999998</v>
      </c>
      <c r="C14" s="128">
        <f>'Other options'!D78</f>
        <v>11.392594559999999</v>
      </c>
      <c r="D14" s="129">
        <f>'Other options'!E78</f>
        <v>7.9900471999999993</v>
      </c>
      <c r="E14" s="51">
        <f>'Other options'!F78</f>
        <v>2.2889999999999997</v>
      </c>
      <c r="F14" s="77">
        <f>'Other options'!G78</f>
        <v>5.7010471999999996</v>
      </c>
      <c r="G14" s="76">
        <f>'Other options'!H78</f>
        <v>3.1459135999999996</v>
      </c>
      <c r="H14" s="66">
        <f>'Other options'!I78</f>
        <v>16.236728159999998</v>
      </c>
      <c r="I14" s="51">
        <f>'Other options'!J78</f>
        <v>5.13</v>
      </c>
      <c r="J14" s="77">
        <f>'Other options'!K78</f>
        <v>11.106728159999999</v>
      </c>
      <c r="K14" s="131" t="b">
        <f t="shared" si="5"/>
        <v>1</v>
      </c>
      <c r="L14" s="131"/>
      <c r="M14" s="131"/>
      <c r="N14" s="131"/>
      <c r="O14" s="58" t="s">
        <v>53</v>
      </c>
      <c r="P14" s="71">
        <f t="shared" si="2"/>
        <v>19.382641759999998</v>
      </c>
      <c r="Q14" s="76">
        <f t="shared" ref="Q14:R14" si="11">C65</f>
        <v>2.0971147399999999</v>
      </c>
      <c r="R14" s="66">
        <f t="shared" si="11"/>
        <v>17.28552702</v>
      </c>
      <c r="S14" s="160">
        <f t="shared" ref="S14:S15" si="12">$K$55</f>
        <v>7.63</v>
      </c>
      <c r="T14" s="77">
        <f t="shared" si="7"/>
        <v>9.655527020000001</v>
      </c>
      <c r="U14" s="76">
        <f t="shared" si="3"/>
        <v>3.1459135999999996</v>
      </c>
      <c r="V14" s="66">
        <f t="shared" si="1"/>
        <v>16.236728159999998</v>
      </c>
      <c r="W14" s="80">
        <f t="shared" si="1"/>
        <v>5.13</v>
      </c>
      <c r="X14" s="77">
        <f t="shared" si="1"/>
        <v>11.106728159999999</v>
      </c>
      <c r="AA14" s="58" t="s">
        <v>53</v>
      </c>
      <c r="AB14" s="71">
        <v>19.382641759999998</v>
      </c>
      <c r="AC14" s="76">
        <v>2.0971147399999999</v>
      </c>
      <c r="AD14" s="66">
        <v>17.28552702</v>
      </c>
      <c r="AE14" s="160">
        <v>7.63</v>
      </c>
      <c r="AF14" s="77">
        <v>9.655527020000001</v>
      </c>
      <c r="AG14" s="76">
        <v>3.1459135999999996</v>
      </c>
      <c r="AH14" s="66">
        <v>16.236728159999998</v>
      </c>
      <c r="AI14" s="80">
        <v>5.13</v>
      </c>
      <c r="AJ14" s="77">
        <v>11.106728159999999</v>
      </c>
      <c r="AM14" s="58" t="s">
        <v>53</v>
      </c>
      <c r="AN14" s="71">
        <v>19.382641759999998</v>
      </c>
      <c r="AO14" s="76">
        <v>2.0971147399999999</v>
      </c>
      <c r="AP14" s="66">
        <v>17.28552702</v>
      </c>
      <c r="AQ14" s="160">
        <v>7.63</v>
      </c>
      <c r="AR14" s="77">
        <v>9.655527020000001</v>
      </c>
      <c r="AS14" s="76">
        <v>3.1459135999999996</v>
      </c>
      <c r="AT14" s="66">
        <v>16.236728159999998</v>
      </c>
      <c r="AU14" s="80">
        <v>5.13</v>
      </c>
      <c r="AV14" s="77">
        <v>11.106728159999999</v>
      </c>
    </row>
    <row r="15" spans="1:48" x14ac:dyDescent="0.25">
      <c r="A15" s="58" t="str">
        <f>'Other options'!B79</f>
        <v>2025-26</v>
      </c>
      <c r="B15" s="71">
        <f>'Other options'!C79</f>
        <v>22.60148534</v>
      </c>
      <c r="C15" s="128">
        <f>'Other options'!D79</f>
        <v>13.632297460000002</v>
      </c>
      <c r="D15" s="129">
        <f>'Other options'!E79</f>
        <v>8.969187879999998</v>
      </c>
      <c r="E15" s="51">
        <f>'Other options'!F79</f>
        <v>2.2889999999999997</v>
      </c>
      <c r="F15" s="77">
        <f>'Other options'!G79</f>
        <v>6.6801878799999983</v>
      </c>
      <c r="G15" s="76">
        <f>'Other options'!H79</f>
        <v>4.0391305799999992</v>
      </c>
      <c r="H15" s="66">
        <f>'Other options'!I79</f>
        <v>18.562354760000002</v>
      </c>
      <c r="I15" s="51">
        <f>'Other options'!J79</f>
        <v>5.13</v>
      </c>
      <c r="J15" s="77">
        <f>'Other options'!K79</f>
        <v>13.432354760000003</v>
      </c>
      <c r="K15" s="131" t="b">
        <f t="shared" si="5"/>
        <v>1</v>
      </c>
      <c r="L15" s="131"/>
      <c r="M15" s="131"/>
      <c r="N15" s="131"/>
      <c r="O15" s="58" t="s">
        <v>54</v>
      </c>
      <c r="P15" s="71">
        <f t="shared" ref="P15" si="13">B15</f>
        <v>22.60148534</v>
      </c>
      <c r="Q15" s="76">
        <f t="shared" ref="Q15" si="14">C66</f>
        <v>2.9110762600000002</v>
      </c>
      <c r="R15" s="66">
        <f t="shared" ref="R15" si="15">D66</f>
        <v>19.690409079999998</v>
      </c>
      <c r="S15" s="146">
        <f t="shared" si="12"/>
        <v>7.63</v>
      </c>
      <c r="T15" s="77">
        <f t="shared" si="7"/>
        <v>12.060409079999999</v>
      </c>
      <c r="U15" s="76">
        <f t="shared" si="3"/>
        <v>4.0391305799999992</v>
      </c>
      <c r="V15" s="66">
        <f t="shared" si="1"/>
        <v>18.562354760000002</v>
      </c>
      <c r="W15" s="80">
        <f t="shared" si="1"/>
        <v>5.13</v>
      </c>
      <c r="X15" s="77">
        <f t="shared" si="1"/>
        <v>13.432354760000003</v>
      </c>
      <c r="AA15" s="58" t="s">
        <v>54</v>
      </c>
      <c r="AB15" s="71">
        <v>22.60148534</v>
      </c>
      <c r="AC15" s="76">
        <v>2.9110762600000002</v>
      </c>
      <c r="AD15" s="66">
        <v>19.690409079999998</v>
      </c>
      <c r="AE15" s="146">
        <v>7.63</v>
      </c>
      <c r="AF15" s="77">
        <v>12.060409079999999</v>
      </c>
      <c r="AG15" s="76">
        <v>4.0391305799999992</v>
      </c>
      <c r="AH15" s="66">
        <v>18.562354760000002</v>
      </c>
      <c r="AI15" s="80">
        <v>5.13</v>
      </c>
      <c r="AJ15" s="77">
        <v>13.432354760000003</v>
      </c>
      <c r="AM15" s="58" t="s">
        <v>54</v>
      </c>
      <c r="AN15" s="71">
        <v>22.60148534</v>
      </c>
      <c r="AO15" s="76">
        <v>2.9110762600000002</v>
      </c>
      <c r="AP15" s="66">
        <v>19.690409079999998</v>
      </c>
      <c r="AQ15" s="146">
        <v>7.63</v>
      </c>
      <c r="AR15" s="77">
        <v>12.060409079999999</v>
      </c>
      <c r="AS15" s="76">
        <v>4.0391305799999992</v>
      </c>
      <c r="AT15" s="66">
        <v>18.562354760000002</v>
      </c>
      <c r="AU15" s="80">
        <v>5.13</v>
      </c>
      <c r="AV15" s="77">
        <v>13.432354760000003</v>
      </c>
    </row>
    <row r="16" spans="1:48" x14ac:dyDescent="0.25">
      <c r="A16" s="58" t="str">
        <f>'Other options'!B80</f>
        <v>2026-27</v>
      </c>
      <c r="B16" s="71">
        <f>'Other options'!C80</f>
        <v>29.343699179999994</v>
      </c>
      <c r="C16" s="128">
        <f>'Other options'!D80</f>
        <v>17.299424379999998</v>
      </c>
      <c r="D16" s="129">
        <f>'Other options'!E80</f>
        <v>12.044274799999997</v>
      </c>
      <c r="E16" s="51">
        <f>'Other options'!F80</f>
        <v>2.2889999999999997</v>
      </c>
      <c r="F16" s="77">
        <f>'Other options'!G80</f>
        <v>9.7552747999999969</v>
      </c>
      <c r="G16" s="76">
        <f>'Other options'!H80</f>
        <v>5.0686569800000001</v>
      </c>
      <c r="H16" s="66">
        <f>'Other options'!I80</f>
        <v>24.275042199999994</v>
      </c>
      <c r="I16" s="51">
        <f>'Other options'!J80</f>
        <v>5.13</v>
      </c>
      <c r="J16" s="77">
        <f>'Other options'!K80</f>
        <v>19.145042199999995</v>
      </c>
      <c r="K16" s="131" t="b">
        <f t="shared" si="5"/>
        <v>1</v>
      </c>
      <c r="L16" s="131"/>
      <c r="M16" s="131"/>
      <c r="N16" s="131"/>
      <c r="O16" s="58" t="s">
        <v>55</v>
      </c>
      <c r="P16" s="71">
        <f t="shared" si="2"/>
        <v>29.343699179999994</v>
      </c>
      <c r="Q16" s="145">
        <f t="shared" ref="Q16:R17" si="16">C84</f>
        <v>2.3105451600000002</v>
      </c>
      <c r="R16" s="66">
        <f t="shared" si="16"/>
        <v>27.033154019999994</v>
      </c>
      <c r="S16" s="160">
        <f t="shared" ref="S16:S17" si="17">$K$72</f>
        <v>9.1560000000000006</v>
      </c>
      <c r="T16" s="77">
        <f t="shared" si="7"/>
        <v>17.877154019999992</v>
      </c>
      <c r="U16" s="76">
        <f t="shared" si="3"/>
        <v>5.0686569800000001</v>
      </c>
      <c r="V16" s="66">
        <f t="shared" si="1"/>
        <v>24.275042199999994</v>
      </c>
      <c r="W16" s="80">
        <f t="shared" si="1"/>
        <v>5.13</v>
      </c>
      <c r="X16" s="77">
        <f t="shared" si="1"/>
        <v>19.145042199999995</v>
      </c>
      <c r="AA16" s="58" t="s">
        <v>55</v>
      </c>
      <c r="AB16" s="71">
        <v>29.343699179999994</v>
      </c>
      <c r="AC16" s="145">
        <v>2.3105451600000002</v>
      </c>
      <c r="AD16" s="66">
        <v>27.033154019999994</v>
      </c>
      <c r="AE16" s="160">
        <v>9.1560000000000006</v>
      </c>
      <c r="AF16" s="77">
        <v>17.877154019999992</v>
      </c>
      <c r="AG16" s="76">
        <v>5.0686569800000001</v>
      </c>
      <c r="AH16" s="66">
        <v>24.275042199999994</v>
      </c>
      <c r="AI16" s="80">
        <v>5.13</v>
      </c>
      <c r="AJ16" s="77">
        <v>19.145042199999995</v>
      </c>
      <c r="AM16" s="58" t="s">
        <v>55</v>
      </c>
      <c r="AN16" s="71">
        <v>29.343699179999994</v>
      </c>
      <c r="AO16" s="145">
        <v>2.3105451600000002</v>
      </c>
      <c r="AP16" s="66">
        <v>27.033154019999994</v>
      </c>
      <c r="AQ16" s="160">
        <v>9.1560000000000006</v>
      </c>
      <c r="AR16" s="77">
        <v>17.877154019999992</v>
      </c>
      <c r="AS16" s="76">
        <v>5.0686569800000001</v>
      </c>
      <c r="AT16" s="66">
        <v>24.275042199999994</v>
      </c>
      <c r="AU16" s="80">
        <v>5.13</v>
      </c>
      <c r="AV16" s="77">
        <v>19.145042199999995</v>
      </c>
    </row>
    <row r="17" spans="1:48" x14ac:dyDescent="0.25">
      <c r="A17" s="58" t="str">
        <f>'Other options'!B81</f>
        <v>2027-28</v>
      </c>
      <c r="B17" s="71">
        <f>'Other options'!C81</f>
        <v>34.305119020000006</v>
      </c>
      <c r="C17" s="128">
        <f>'Other options'!D81</f>
        <v>20.241006279999997</v>
      </c>
      <c r="D17" s="129">
        <f>'Other options'!E81</f>
        <v>14.064112740000009</v>
      </c>
      <c r="E17" s="51">
        <f>'Other options'!F81</f>
        <v>2.2889999999999997</v>
      </c>
      <c r="F17" s="77">
        <f>'Other options'!G81</f>
        <v>11.77511274000001</v>
      </c>
      <c r="G17" s="76">
        <f>'Other options'!H81</f>
        <v>6.5753987799999996</v>
      </c>
      <c r="H17" s="66">
        <f>'Other options'!I81</f>
        <v>27.729720240000006</v>
      </c>
      <c r="I17" s="51">
        <f>'Other options'!J81</f>
        <v>5.13</v>
      </c>
      <c r="J17" s="77">
        <f>'Other options'!K81</f>
        <v>22.599720240000007</v>
      </c>
      <c r="K17" s="131" t="b">
        <f t="shared" si="5"/>
        <v>1</v>
      </c>
      <c r="L17" s="131"/>
      <c r="M17" s="131"/>
      <c r="N17" s="131"/>
      <c r="O17" s="58" t="s">
        <v>56</v>
      </c>
      <c r="P17" s="71">
        <f t="shared" si="2"/>
        <v>34.305119020000006</v>
      </c>
      <c r="Q17" s="145">
        <f t="shared" si="16"/>
        <v>3.0372275200000001</v>
      </c>
      <c r="R17" s="66">
        <f t="shared" si="16"/>
        <v>31.267891500000005</v>
      </c>
      <c r="S17" s="146">
        <f t="shared" si="17"/>
        <v>9.1560000000000006</v>
      </c>
      <c r="T17" s="77">
        <f t="shared" si="7"/>
        <v>22.111891500000006</v>
      </c>
      <c r="U17" s="76">
        <f t="shared" si="3"/>
        <v>6.5753987799999996</v>
      </c>
      <c r="V17" s="66">
        <f t="shared" si="1"/>
        <v>27.729720240000006</v>
      </c>
      <c r="W17" s="80">
        <f t="shared" si="1"/>
        <v>5.13</v>
      </c>
      <c r="X17" s="77">
        <f t="shared" si="1"/>
        <v>22.599720240000007</v>
      </c>
      <c r="AA17" s="58" t="s">
        <v>56</v>
      </c>
      <c r="AB17" s="71">
        <v>34.305119020000006</v>
      </c>
      <c r="AC17" s="145">
        <v>3.0372275200000001</v>
      </c>
      <c r="AD17" s="66">
        <v>31.267891500000005</v>
      </c>
      <c r="AE17" s="146">
        <v>9.1560000000000006</v>
      </c>
      <c r="AF17" s="77">
        <v>22.111891500000006</v>
      </c>
      <c r="AG17" s="76">
        <v>6.5753987799999996</v>
      </c>
      <c r="AH17" s="66">
        <v>27.729720240000006</v>
      </c>
      <c r="AI17" s="80">
        <v>5.13</v>
      </c>
      <c r="AJ17" s="77">
        <v>22.599720240000007</v>
      </c>
      <c r="AM17" s="58" t="s">
        <v>56</v>
      </c>
      <c r="AN17" s="71">
        <v>34.305119020000006</v>
      </c>
      <c r="AO17" s="145">
        <v>3.0372275200000001</v>
      </c>
      <c r="AP17" s="66">
        <v>31.267891500000005</v>
      </c>
      <c r="AQ17" s="146">
        <v>9.1560000000000006</v>
      </c>
      <c r="AR17" s="77">
        <v>22.111891500000006</v>
      </c>
      <c r="AS17" s="76">
        <v>6.5753987799999996</v>
      </c>
      <c r="AT17" s="66">
        <v>27.729720240000006</v>
      </c>
      <c r="AU17" s="80">
        <v>5.13</v>
      </c>
      <c r="AV17" s="77">
        <v>22.599720240000007</v>
      </c>
    </row>
    <row r="18" spans="1:48" s="84" customFormat="1" ht="15.75" thickBot="1" x14ac:dyDescent="0.3">
      <c r="A18" s="64"/>
      <c r="F18" s="63"/>
      <c r="J18" s="63"/>
      <c r="K18" s="131"/>
      <c r="L18" s="131"/>
      <c r="M18" s="131"/>
      <c r="N18" s="131"/>
      <c r="O18" s="67" t="s">
        <v>74</v>
      </c>
      <c r="P18" s="72"/>
      <c r="Q18" s="72"/>
      <c r="R18" s="72">
        <f>-PV(Assumptions!$B$6,40-12,R17,,1)</f>
        <v>320.09638288938316</v>
      </c>
      <c r="S18" s="72">
        <f>-PV(Assumptions!$B$6,40-12,S17,,1)</f>
        <v>93.732015212320675</v>
      </c>
      <c r="T18" s="72">
        <f>-PV(Assumptions!$B$6,40-12,T17,,1)</f>
        <v>226.36436767706255</v>
      </c>
      <c r="U18" s="72"/>
      <c r="V18" s="72">
        <f>-PV(Assumptions!$B$6,40-10,V17,,1)</f>
        <v>287.54627098559445</v>
      </c>
      <c r="W18" s="72">
        <f>-PV(Assumptions!$B$6,40-10,W17,,1)</f>
        <v>53.196078337215098</v>
      </c>
      <c r="X18" s="72">
        <f>-PV(Assumptions!$B$6,40-10,X17,,1)</f>
        <v>234.35019264837933</v>
      </c>
      <c r="AA18" s="67" t="s">
        <v>74</v>
      </c>
      <c r="AB18" s="72"/>
      <c r="AC18" s="72"/>
      <c r="AD18" s="72">
        <f>-PV(Assumptions!$B$6,40-13,AD17,,1)</f>
        <v>317.71134052832156</v>
      </c>
      <c r="AE18" s="72">
        <f>-PV(Assumptions!$B$6,40-13,AE17,,1)</f>
        <v>93.033616733552748</v>
      </c>
      <c r="AF18" s="72">
        <f>-PV(Assumptions!$B$6,40-13,AF17,,1)</f>
        <v>224.67772379476881</v>
      </c>
      <c r="AG18" s="72"/>
      <c r="AH18" s="72">
        <f>V18</f>
        <v>287.54627098559445</v>
      </c>
      <c r="AI18" s="72">
        <f>W18</f>
        <v>53.196078337215098</v>
      </c>
      <c r="AJ18" s="72">
        <f>X18</f>
        <v>234.35019264837933</v>
      </c>
      <c r="AM18" s="67" t="s">
        <v>74</v>
      </c>
      <c r="AN18" s="72"/>
      <c r="AO18" s="72"/>
      <c r="AP18" s="72">
        <f>-PV(Assumptions!$B$6,40-13,AP17,,1)</f>
        <v>317.71134052832156</v>
      </c>
      <c r="AQ18" s="72">
        <f>-PV(Assumptions!$B$6,40-13,AQ17,,1)</f>
        <v>93.033616733552748</v>
      </c>
      <c r="AR18" s="72">
        <f>-PV(Assumptions!$B$6,40-13,AR17,,1)</f>
        <v>224.67772379476881</v>
      </c>
      <c r="AS18" s="72"/>
      <c r="AT18" s="72">
        <f>-PV(Assumptions!$B$6,40-11,AT17,,1)</f>
        <v>285.79820582015384</v>
      </c>
      <c r="AU18" s="72">
        <f>-PV(Assumptions!$B$6,40-11,AU17,,1)</f>
        <v>52.872686170936596</v>
      </c>
      <c r="AV18" s="72">
        <f>-PV(Assumptions!$B$6,40-11,AV17,,1)</f>
        <v>232.92551964921722</v>
      </c>
    </row>
    <row r="19" spans="1:48" ht="15.75" thickBot="1" x14ac:dyDescent="0.3">
      <c r="A19" s="57">
        <f>'Other options'!B86</f>
        <v>0</v>
      </c>
      <c r="B19" s="69" t="str">
        <f>'Other options'!C86</f>
        <v>Do nothing</v>
      </c>
      <c r="C19" s="251" t="s">
        <v>211</v>
      </c>
      <c r="D19" s="252">
        <f>'Other options'!E86</f>
        <v>0</v>
      </c>
      <c r="E19" s="252">
        <f>'Other options'!F86</f>
        <v>0</v>
      </c>
      <c r="F19" s="253">
        <f>'Other options'!G86</f>
        <v>0</v>
      </c>
      <c r="G19" s="251" t="str">
        <f>'Other options'!H86</f>
        <v>Network Option (from 2018/19)</v>
      </c>
      <c r="H19" s="252">
        <f>'Other options'!I86</f>
        <v>0</v>
      </c>
      <c r="I19" s="252">
        <f>'Other options'!J86</f>
        <v>0</v>
      </c>
      <c r="J19" s="253">
        <f>'Other options'!K86</f>
        <v>0</v>
      </c>
      <c r="K19" s="131"/>
      <c r="L19" s="131"/>
      <c r="M19" s="131"/>
      <c r="N19" s="131"/>
      <c r="O19" s="68" t="s">
        <v>75</v>
      </c>
      <c r="P19" s="73"/>
      <c r="Q19" s="78"/>
      <c r="R19" s="79">
        <f>NPV(Assumptions!$B$6,R4:R18)</f>
        <v>142.71539719970349</v>
      </c>
      <c r="S19" s="79">
        <f>NPV(Assumptions!$B$6,S4:S18)</f>
        <v>50.160116470941716</v>
      </c>
      <c r="T19" s="79">
        <f>NPV(Assumptions!$B$6,T4:T18)</f>
        <v>92.555280728761744</v>
      </c>
      <c r="U19" s="78"/>
      <c r="V19" s="79">
        <f>NPV(Assumptions!$B$6,V4:V18)</f>
        <v>130.64175659840816</v>
      </c>
      <c r="W19" s="79">
        <f>NPV(Assumptions!$B$6,W4:W18)</f>
        <v>34.264415125874677</v>
      </c>
      <c r="X19" s="79">
        <f>NPV(Assumptions!$B$6,X4:X18)</f>
        <v>96.377341472533487</v>
      </c>
      <c r="AA19" s="68" t="s">
        <v>75</v>
      </c>
      <c r="AB19" s="73"/>
      <c r="AC19" s="78"/>
      <c r="AD19" s="79">
        <f>NPV(Assumptions!$B$6,AD4:AD18)</f>
        <v>147.59464292188309</v>
      </c>
      <c r="AE19" s="79">
        <f>NPV(Assumptions!$B$6,AE4:AE18)</f>
        <v>51.884660965023237</v>
      </c>
      <c r="AF19" s="79">
        <f>NPV(Assumptions!$B$6,AF4:AF18)</f>
        <v>95.709981956859863</v>
      </c>
      <c r="AG19" s="78"/>
      <c r="AH19" s="79">
        <f>V19</f>
        <v>130.64175659840816</v>
      </c>
      <c r="AI19" s="79">
        <f t="shared" ref="AI19:AJ19" si="18">W19</f>
        <v>34.264415125874677</v>
      </c>
      <c r="AJ19" s="79">
        <f t="shared" si="18"/>
        <v>96.377341472533487</v>
      </c>
      <c r="AM19" s="68" t="s">
        <v>75</v>
      </c>
      <c r="AN19" s="73"/>
      <c r="AO19" s="78"/>
      <c r="AP19" s="79">
        <f>NPV(Assumptions!$B$6,AP4:AP18)</f>
        <v>142.59872567620312</v>
      </c>
      <c r="AQ19" s="79">
        <f>NPV(Assumptions!$B$6,AQ4:AQ18)</f>
        <v>51.884660965023237</v>
      </c>
      <c r="AR19" s="79">
        <f>NPV(Assumptions!$B$6,AR4:AR18)</f>
        <v>90.71406471117993</v>
      </c>
      <c r="AS19" s="78"/>
      <c r="AT19" s="78">
        <f>NPV(Assumptions!$B$6,AT4:AT18)</f>
        <v>135.98008358674036</v>
      </c>
      <c r="AU19" s="78">
        <f>NPV(Assumptions!$B$6,AU4:AU18)</f>
        <v>37.690856638462151</v>
      </c>
      <c r="AV19" s="78">
        <f>NPV(Assumptions!$B$6,AV4:AV18)</f>
        <v>98.289226948278198</v>
      </c>
    </row>
    <row r="20" spans="1:48" ht="75" x14ac:dyDescent="0.25">
      <c r="A20" s="58" t="str">
        <f>'Other options'!B87</f>
        <v>Year</v>
      </c>
      <c r="B20" s="70" t="str">
        <f>'Other options'!C87</f>
        <v>Limitation cost ($M)</v>
      </c>
      <c r="C20" s="126" t="str">
        <f>'Other options'!D87</f>
        <v>Remaining Limitation cost ($M)</v>
      </c>
      <c r="D20" s="127" t="str">
        <f>'Other options'!E87</f>
        <v>Gross Market Benefits ($M)</v>
      </c>
      <c r="E20" s="65" t="s">
        <v>135</v>
      </c>
      <c r="F20" s="75" t="str">
        <f>'Other options'!G87</f>
        <v>Net Market Benefits ($M)</v>
      </c>
      <c r="G20" s="74" t="str">
        <f>'Other options'!H87</f>
        <v>Remaining Limitation cost ($M)</v>
      </c>
      <c r="H20" s="65" t="str">
        <f>'Other options'!I87</f>
        <v>Gross Market Benefits ($M)</v>
      </c>
      <c r="I20" s="65" t="str">
        <f>'Other options'!J87</f>
        <v>Option cost ($M)</v>
      </c>
      <c r="J20" s="75" t="str">
        <f>'Other options'!K87</f>
        <v>Net Market Benefits ($M)</v>
      </c>
      <c r="K20" s="131"/>
      <c r="L20" s="131"/>
      <c r="M20" s="131"/>
      <c r="N20" s="131"/>
      <c r="O20" s="64" t="s">
        <v>95</v>
      </c>
      <c r="P20" s="84"/>
      <c r="Q20" s="84"/>
      <c r="R20" s="84"/>
      <c r="S20" s="84"/>
      <c r="T20" s="143">
        <f>R19-S19</f>
        <v>92.555280728761772</v>
      </c>
      <c r="U20" s="84"/>
      <c r="V20" s="84"/>
      <c r="W20" s="84"/>
      <c r="X20" s="143">
        <f>V19-W19</f>
        <v>96.377341472533487</v>
      </c>
      <c r="AA20" s="64" t="s">
        <v>95</v>
      </c>
      <c r="AB20" s="84"/>
      <c r="AC20" s="84"/>
      <c r="AD20" s="84"/>
      <c r="AE20" s="84"/>
      <c r="AF20" s="143">
        <f>AD19-AE19</f>
        <v>95.709981956859849</v>
      </c>
      <c r="AG20" s="84"/>
      <c r="AH20" s="84"/>
      <c r="AI20" s="84"/>
      <c r="AJ20" s="143">
        <f>AH19-AI19</f>
        <v>96.377341472533487</v>
      </c>
      <c r="AM20" s="64" t="s">
        <v>95</v>
      </c>
      <c r="AN20" s="84"/>
      <c r="AO20" s="84"/>
      <c r="AP20" s="84"/>
      <c r="AQ20" s="84"/>
      <c r="AR20" s="143">
        <f>AP19-AQ19</f>
        <v>90.714064711179873</v>
      </c>
      <c r="AS20" s="84"/>
      <c r="AT20" s="84"/>
      <c r="AU20" s="84"/>
      <c r="AV20" s="143">
        <f>AT19-AU19</f>
        <v>98.289226948278213</v>
      </c>
    </row>
    <row r="21" spans="1:48" x14ac:dyDescent="0.25">
      <c r="A21" s="58" t="str">
        <f>'Other options'!B88</f>
        <v>2014-15</v>
      </c>
      <c r="B21" s="71">
        <f>'Other options'!C88</f>
        <v>18.035158719999995</v>
      </c>
      <c r="C21" s="128">
        <f>'Other options'!D88</f>
        <v>18.035158719999995</v>
      </c>
      <c r="D21" s="129">
        <f>'Other options'!E88</f>
        <v>0</v>
      </c>
      <c r="E21" s="51">
        <f>'Other options'!F88</f>
        <v>0</v>
      </c>
      <c r="F21" s="53">
        <f>'Other options'!G88</f>
        <v>0</v>
      </c>
      <c r="G21" s="76">
        <f>'Other options'!H88</f>
        <v>18.035158719999995</v>
      </c>
      <c r="H21" s="66">
        <f>'Other options'!I88</f>
        <v>0</v>
      </c>
      <c r="I21" s="51">
        <f>'Other options'!J88</f>
        <v>0</v>
      </c>
      <c r="J21" s="53">
        <f>'Other options'!K88</f>
        <v>0</v>
      </c>
      <c r="K21" s="132">
        <f>Assumptions!B20</f>
        <v>3.8149999999999999</v>
      </c>
      <c r="L21" s="131"/>
      <c r="M21" s="131"/>
      <c r="N21" s="131"/>
      <c r="O21" s="131" t="s">
        <v>137</v>
      </c>
      <c r="P21" s="131"/>
      <c r="T21" s="63">
        <f>X20-T20</f>
        <v>3.8220607437717149</v>
      </c>
    </row>
    <row r="22" spans="1:48" x14ac:dyDescent="0.25">
      <c r="A22" s="58" t="str">
        <f>'Other options'!B89</f>
        <v>2015-16</v>
      </c>
      <c r="B22" s="71">
        <f>'Other options'!C89</f>
        <v>20.497016840000001</v>
      </c>
      <c r="C22" s="128">
        <f>'Other options'!D89</f>
        <v>10.698661359999999</v>
      </c>
      <c r="D22" s="129">
        <f>'Other options'!E89</f>
        <v>9.7983554800000014</v>
      </c>
      <c r="E22" s="51">
        <f>'Other options'!F89</f>
        <v>3.8149999999999999</v>
      </c>
      <c r="F22" s="77">
        <f>'Other options'!G89</f>
        <v>5.9833554800000019</v>
      </c>
      <c r="G22" s="76">
        <f>'Other options'!H89</f>
        <v>20.497016840000001</v>
      </c>
      <c r="H22" s="66">
        <f>'Other options'!I89</f>
        <v>0</v>
      </c>
      <c r="I22" s="51">
        <f>'Other options'!J89</f>
        <v>0</v>
      </c>
      <c r="J22" s="53">
        <f>'Other options'!K89</f>
        <v>0</v>
      </c>
      <c r="K22" s="131"/>
      <c r="L22" s="131"/>
      <c r="M22" s="131"/>
      <c r="N22" s="131"/>
      <c r="O22" s="131" t="s">
        <v>138</v>
      </c>
      <c r="P22" s="131"/>
      <c r="T22" s="63">
        <f>S18*0.3</f>
        <v>28.119604563696203</v>
      </c>
      <c r="X22" s="63">
        <f>W18*0.3</f>
        <v>15.958823501164529</v>
      </c>
    </row>
    <row r="23" spans="1:48" x14ac:dyDescent="0.25">
      <c r="A23" s="58" t="str">
        <f>'Other options'!B90</f>
        <v>2016-17</v>
      </c>
      <c r="B23" s="71">
        <f>'Other options'!C90</f>
        <v>13.034866780000002</v>
      </c>
      <c r="C23" s="128">
        <f>'Other options'!D90</f>
        <v>7.0905359000000008</v>
      </c>
      <c r="D23" s="129">
        <f>'Other options'!E90</f>
        <v>5.9443308800000008</v>
      </c>
      <c r="E23" s="51">
        <f>'Other options'!F90</f>
        <v>3.8149999999999999</v>
      </c>
      <c r="F23" s="77">
        <f>'Other options'!G90</f>
        <v>2.1293308800000008</v>
      </c>
      <c r="G23" s="76">
        <f>'Other options'!H90</f>
        <v>13.034866780000002</v>
      </c>
      <c r="H23" s="66">
        <f>'Other options'!I90</f>
        <v>0</v>
      </c>
      <c r="I23" s="51">
        <f>'Other options'!J90</f>
        <v>0</v>
      </c>
      <c r="J23" s="53">
        <f>'Other options'!K90</f>
        <v>0</v>
      </c>
      <c r="K23" s="131"/>
      <c r="L23" s="131"/>
      <c r="M23" s="131"/>
      <c r="N23" s="131"/>
      <c r="O23" s="144" t="s">
        <v>139</v>
      </c>
      <c r="P23" s="144"/>
    </row>
    <row r="24" spans="1:48" x14ac:dyDescent="0.25">
      <c r="A24" s="58" t="str">
        <f>'Other options'!B91</f>
        <v>2017-18</v>
      </c>
      <c r="B24" s="71">
        <f>'Other options'!C91</f>
        <v>8.5971686399999996</v>
      </c>
      <c r="C24" s="128">
        <f>'Other options'!D91</f>
        <v>1.6236385400000002</v>
      </c>
      <c r="D24" s="129">
        <f>'Other options'!E91</f>
        <v>6.9735300999999996</v>
      </c>
      <c r="E24" s="133">
        <f>$K$21-E7</f>
        <v>1.5260000000000002</v>
      </c>
      <c r="F24" s="77">
        <f>'Other options'!G91</f>
        <v>3.1585300999999997</v>
      </c>
      <c r="G24" s="76">
        <f>'Other options'!H91</f>
        <v>8.5971686399999996</v>
      </c>
      <c r="H24" s="66">
        <f>'Other options'!I91</f>
        <v>0</v>
      </c>
      <c r="I24" s="51">
        <f>'Other options'!J91</f>
        <v>0</v>
      </c>
      <c r="J24" s="53">
        <f>'Other options'!K91</f>
        <v>0</v>
      </c>
      <c r="K24" s="131"/>
      <c r="L24" s="149">
        <f>D24-D7</f>
        <v>1.5010083600000002</v>
      </c>
      <c r="M24" s="131"/>
      <c r="N24" s="131"/>
      <c r="O24" s="131"/>
      <c r="P24" s="131"/>
    </row>
    <row r="25" spans="1:48" x14ac:dyDescent="0.25">
      <c r="A25" s="134" t="str">
        <f>'Other options'!B92</f>
        <v>2018-19</v>
      </c>
      <c r="B25" s="135">
        <f>'Other options'!C92</f>
        <v>10.9033514</v>
      </c>
      <c r="C25" s="136">
        <f>'Other options'!D92</f>
        <v>2.1543244999999995</v>
      </c>
      <c r="D25" s="137">
        <f>'Other options'!E92</f>
        <v>8.7490269000000005</v>
      </c>
      <c r="E25" s="141">
        <f t="shared" ref="E25:E34" si="19">$K$21-E8</f>
        <v>1.5260000000000002</v>
      </c>
      <c r="F25" s="139">
        <f>'Other options'!G92</f>
        <v>4.934026900000001</v>
      </c>
      <c r="G25" s="136">
        <f>'Other options'!H92</f>
        <v>0.29572398</v>
      </c>
      <c r="H25" s="137">
        <f>'Other options'!I92</f>
        <v>10.60762742</v>
      </c>
      <c r="I25" s="138">
        <f>'Other options'!J92</f>
        <v>5.13</v>
      </c>
      <c r="J25" s="140">
        <f>'Other options'!K92</f>
        <v>5.4776274200000001</v>
      </c>
      <c r="K25" s="131" t="b">
        <f t="shared" ref="K25:K34" si="20">IF(C25&gt;E25, TRUE, FALSE)</f>
        <v>1</v>
      </c>
      <c r="L25" s="148">
        <f>D25-D8</f>
        <v>1.8712047399999996</v>
      </c>
      <c r="M25" s="131"/>
      <c r="N25" s="131"/>
      <c r="O25" s="131"/>
      <c r="P25" s="131"/>
    </row>
    <row r="26" spans="1:48" ht="15.75" thickBot="1" x14ac:dyDescent="0.3">
      <c r="A26" s="58" t="str">
        <f>'Other options'!B93</f>
        <v>2019-20</v>
      </c>
      <c r="B26" s="71">
        <f>'Other options'!C93</f>
        <v>9.8023907000000001</v>
      </c>
      <c r="C26" s="128">
        <f>'Other options'!D93</f>
        <v>2.7710587999999996</v>
      </c>
      <c r="D26" s="129">
        <f>'Other options'!E93</f>
        <v>7.0313319000000005</v>
      </c>
      <c r="E26" s="133">
        <f t="shared" si="19"/>
        <v>1.5260000000000002</v>
      </c>
      <c r="F26" s="77">
        <f>'Other options'!G93</f>
        <v>3.2163319000000006</v>
      </c>
      <c r="G26" s="76">
        <f>'Other options'!H93</f>
        <v>0.51708461999999999</v>
      </c>
      <c r="H26" s="66">
        <f>'Other options'!I93</f>
        <v>9.2853060799999998</v>
      </c>
      <c r="I26" s="51">
        <f>'Other options'!J93</f>
        <v>5.13</v>
      </c>
      <c r="J26" s="77">
        <f>'Other options'!K93</f>
        <v>4.1553060799999999</v>
      </c>
      <c r="K26" s="131" t="b">
        <f t="shared" si="20"/>
        <v>1</v>
      </c>
      <c r="L26" s="131"/>
      <c r="M26" s="131"/>
      <c r="N26" s="131"/>
      <c r="O26" s="131" t="s">
        <v>168</v>
      </c>
      <c r="P26" s="131"/>
      <c r="Q26" s="84"/>
      <c r="R26" s="84"/>
      <c r="S26" s="84"/>
      <c r="T26" s="84"/>
      <c r="U26" s="84"/>
      <c r="V26" s="84"/>
      <c r="W26" s="84"/>
      <c r="X26" s="84"/>
    </row>
    <row r="27" spans="1:48" x14ac:dyDescent="0.25">
      <c r="A27" s="58" t="str">
        <f>'Other options'!B94</f>
        <v>2020-21</v>
      </c>
      <c r="B27" s="71">
        <f>'Other options'!C94</f>
        <v>11.694363579999997</v>
      </c>
      <c r="C27" s="128">
        <f>'Other options'!D94</f>
        <v>3.7149575199999996</v>
      </c>
      <c r="D27" s="129">
        <f>'Other options'!E94</f>
        <v>7.9794060599999979</v>
      </c>
      <c r="E27" s="133">
        <f t="shared" si="19"/>
        <v>1.5260000000000002</v>
      </c>
      <c r="F27" s="77">
        <f>'Other options'!G94</f>
        <v>4.1644060599999975</v>
      </c>
      <c r="G27" s="76">
        <f>'Other options'!H94</f>
        <v>0.80584433999999994</v>
      </c>
      <c r="H27" s="66">
        <f>'Other options'!I94</f>
        <v>10.888519239999997</v>
      </c>
      <c r="I27" s="51">
        <f>'Other options'!J94</f>
        <v>5.13</v>
      </c>
      <c r="J27" s="77">
        <f>'Other options'!K94</f>
        <v>5.7585192399999974</v>
      </c>
      <c r="K27" s="131" t="b">
        <f t="shared" si="20"/>
        <v>1</v>
      </c>
      <c r="L27" s="131"/>
      <c r="M27" s="131"/>
      <c r="N27" s="131"/>
      <c r="O27" s="57"/>
      <c r="P27" s="69" t="s">
        <v>85</v>
      </c>
      <c r="Q27" s="251" t="s">
        <v>169</v>
      </c>
      <c r="R27" s="252">
        <v>0</v>
      </c>
      <c r="S27" s="252">
        <v>0</v>
      </c>
      <c r="T27" s="253">
        <v>0</v>
      </c>
      <c r="U27" s="251" t="s">
        <v>170</v>
      </c>
      <c r="V27" s="252">
        <v>0</v>
      </c>
      <c r="W27" s="252">
        <v>0</v>
      </c>
      <c r="X27" s="253">
        <v>0</v>
      </c>
    </row>
    <row r="28" spans="1:48" ht="60" x14ac:dyDescent="0.25">
      <c r="A28" s="58" t="str">
        <f>'Other options'!B95</f>
        <v>2021-22</v>
      </c>
      <c r="B28" s="71">
        <f>'Other options'!C95</f>
        <v>14.365071599999998</v>
      </c>
      <c r="C28" s="128">
        <f>'Other options'!D95</f>
        <v>4.6258110600000002</v>
      </c>
      <c r="D28" s="129">
        <f>'Other options'!E95</f>
        <v>9.7392605399999983</v>
      </c>
      <c r="E28" s="133">
        <f t="shared" si="19"/>
        <v>1.5260000000000002</v>
      </c>
      <c r="F28" s="77">
        <f>'Other options'!G95</f>
        <v>5.9242605399999988</v>
      </c>
      <c r="G28" s="76">
        <f>'Other options'!H95</f>
        <v>1.0902572399999999</v>
      </c>
      <c r="H28" s="66">
        <f>'Other options'!I95</f>
        <v>13.274814359999999</v>
      </c>
      <c r="I28" s="51">
        <f>'Other options'!J95</f>
        <v>5.13</v>
      </c>
      <c r="J28" s="77">
        <f>'Other options'!K95</f>
        <v>8.144814359999998</v>
      </c>
      <c r="K28" s="131" t="b">
        <f t="shared" si="20"/>
        <v>1</v>
      </c>
      <c r="L28" s="131"/>
      <c r="M28" s="131"/>
      <c r="N28" s="131"/>
      <c r="O28" s="58" t="s">
        <v>4</v>
      </c>
      <c r="P28" s="70" t="s">
        <v>86</v>
      </c>
      <c r="Q28" s="74" t="s">
        <v>87</v>
      </c>
      <c r="R28" s="65" t="s">
        <v>88</v>
      </c>
      <c r="S28" s="65" t="s">
        <v>89</v>
      </c>
      <c r="T28" s="75" t="s">
        <v>90</v>
      </c>
      <c r="U28" s="74" t="s">
        <v>87</v>
      </c>
      <c r="V28" s="65" t="s">
        <v>88</v>
      </c>
      <c r="W28" s="65" t="s">
        <v>89</v>
      </c>
      <c r="X28" s="75" t="s">
        <v>90</v>
      </c>
    </row>
    <row r="29" spans="1:48" x14ac:dyDescent="0.25">
      <c r="A29" s="58" t="str">
        <f>'Other options'!B96</f>
        <v>2022-23</v>
      </c>
      <c r="B29" s="71">
        <f>'Other options'!C96</f>
        <v>16.052556980000002</v>
      </c>
      <c r="C29" s="128">
        <f>'Other options'!D96</f>
        <v>5.594622199999999</v>
      </c>
      <c r="D29" s="129">
        <f>'Other options'!E96</f>
        <v>10.457934780000002</v>
      </c>
      <c r="E29" s="133">
        <f t="shared" si="19"/>
        <v>1.5260000000000002</v>
      </c>
      <c r="F29" s="77">
        <f>'Other options'!G96</f>
        <v>6.6429347800000027</v>
      </c>
      <c r="G29" s="76">
        <f>'Other options'!H96</f>
        <v>1.58327076</v>
      </c>
      <c r="H29" s="66">
        <f>'Other options'!I96</f>
        <v>14.469286220000003</v>
      </c>
      <c r="I29" s="51">
        <f>'Other options'!J96</f>
        <v>5.13</v>
      </c>
      <c r="J29" s="77">
        <f>'Other options'!K96</f>
        <v>9.3392862200000017</v>
      </c>
      <c r="K29" s="131" t="b">
        <f t="shared" si="20"/>
        <v>1</v>
      </c>
      <c r="L29" s="131"/>
      <c r="M29" s="131"/>
      <c r="N29" s="131"/>
      <c r="O29" s="58" t="s">
        <v>9</v>
      </c>
      <c r="P29" s="81">
        <f>P4</f>
        <v>18.035158719999995</v>
      </c>
      <c r="Q29" s="81">
        <f t="shared" ref="Q29:T29" si="21">Q4</f>
        <v>18.035158719999995</v>
      </c>
      <c r="R29" s="81">
        <f t="shared" si="21"/>
        <v>0</v>
      </c>
      <c r="S29" s="81">
        <f t="shared" si="21"/>
        <v>0</v>
      </c>
      <c r="T29" s="81">
        <f t="shared" si="21"/>
        <v>0</v>
      </c>
      <c r="U29" s="76"/>
      <c r="V29" s="66"/>
      <c r="W29" s="80"/>
      <c r="X29" s="77"/>
    </row>
    <row r="30" spans="1:48" x14ac:dyDescent="0.25">
      <c r="A30" s="58" t="str">
        <f>'Other options'!B97</f>
        <v>2023-24</v>
      </c>
      <c r="B30" s="71">
        <f>'Other options'!C97</f>
        <v>18.137534899999999</v>
      </c>
      <c r="C30" s="128">
        <f>'Other options'!D97</f>
        <v>6.3962755200000005</v>
      </c>
      <c r="D30" s="129">
        <f>'Other options'!E97</f>
        <v>11.741259379999999</v>
      </c>
      <c r="E30" s="133">
        <f t="shared" si="19"/>
        <v>1.5260000000000002</v>
      </c>
      <c r="F30" s="77">
        <f>'Other options'!G97</f>
        <v>7.9262593799999994</v>
      </c>
      <c r="G30" s="76">
        <f>'Other options'!H97</f>
        <v>2.2591623199999997</v>
      </c>
      <c r="H30" s="66">
        <f>'Other options'!I97</f>
        <v>15.878372579999999</v>
      </c>
      <c r="I30" s="51">
        <f>'Other options'!J97</f>
        <v>5.13</v>
      </c>
      <c r="J30" s="77">
        <f>'Other options'!K97</f>
        <v>10.748372579999998</v>
      </c>
      <c r="K30" s="131" t="b">
        <f t="shared" si="20"/>
        <v>1</v>
      </c>
      <c r="L30" s="131"/>
      <c r="M30" s="131"/>
      <c r="N30" s="131"/>
      <c r="O30" s="58" t="s">
        <v>10</v>
      </c>
      <c r="P30" s="81">
        <f t="shared" ref="P30:T42" si="22">P5</f>
        <v>20.497016840000001</v>
      </c>
      <c r="Q30" s="81">
        <f>P30</f>
        <v>20.497016840000001</v>
      </c>
      <c r="R30" s="81">
        <f t="shared" si="22"/>
        <v>0</v>
      </c>
      <c r="S30" s="81">
        <f t="shared" si="22"/>
        <v>0</v>
      </c>
      <c r="T30" s="81">
        <f t="shared" si="22"/>
        <v>0</v>
      </c>
      <c r="U30" s="76"/>
      <c r="V30" s="66"/>
      <c r="W30" s="80"/>
      <c r="X30" s="77"/>
    </row>
    <row r="31" spans="1:48" x14ac:dyDescent="0.25">
      <c r="A31" s="58" t="str">
        <f>'Other options'!B98</f>
        <v>2024-25</v>
      </c>
      <c r="B31" s="71">
        <f>'Other options'!C98</f>
        <v>19.382641759999998</v>
      </c>
      <c r="C31" s="128">
        <f>'Other options'!D98</f>
        <v>7.7673155200000004</v>
      </c>
      <c r="D31" s="129">
        <f>'Other options'!E98</f>
        <v>11.615326239999998</v>
      </c>
      <c r="E31" s="133">
        <f t="shared" si="19"/>
        <v>1.5260000000000002</v>
      </c>
      <c r="F31" s="77">
        <f>'Other options'!G98</f>
        <v>7.8003262399999986</v>
      </c>
      <c r="G31" s="76">
        <f>'Other options'!H98</f>
        <v>3.1459135999999996</v>
      </c>
      <c r="H31" s="66">
        <f>'Other options'!I98</f>
        <v>16.236728159999998</v>
      </c>
      <c r="I31" s="51">
        <f>'Other options'!J98</f>
        <v>5.13</v>
      </c>
      <c r="J31" s="77">
        <f>'Other options'!K98</f>
        <v>11.106728159999999</v>
      </c>
      <c r="K31" s="131" t="b">
        <f t="shared" si="20"/>
        <v>1</v>
      </c>
      <c r="L31" s="131"/>
      <c r="M31" s="131"/>
      <c r="N31" s="131"/>
      <c r="O31" s="58" t="s">
        <v>11</v>
      </c>
      <c r="P31" s="81">
        <f t="shared" si="22"/>
        <v>13.034866780000002</v>
      </c>
      <c r="Q31" s="81">
        <f>'Stage 3_Gen50_SMFL'!E21</f>
        <v>7.0905359000000008</v>
      </c>
      <c r="R31" s="81">
        <f>P31-Q31</f>
        <v>5.9443308800000008</v>
      </c>
      <c r="S31" s="81">
        <v>3.82</v>
      </c>
      <c r="T31" s="81">
        <f>R31-S31</f>
        <v>2.1243308800000009</v>
      </c>
      <c r="U31" s="76"/>
      <c r="V31" s="66"/>
      <c r="W31" s="80"/>
      <c r="X31" s="77"/>
    </row>
    <row r="32" spans="1:48" x14ac:dyDescent="0.25">
      <c r="A32" s="58" t="str">
        <f>'Other options'!B99</f>
        <v>2025-26</v>
      </c>
      <c r="B32" s="71">
        <f>'Other options'!C99</f>
        <v>22.60148534</v>
      </c>
      <c r="C32" s="128">
        <f>'Other options'!D99</f>
        <v>9.3763711799999978</v>
      </c>
      <c r="D32" s="129">
        <f>'Other options'!E99</f>
        <v>13.225114160000002</v>
      </c>
      <c r="E32" s="133">
        <f t="shared" si="19"/>
        <v>1.5260000000000002</v>
      </c>
      <c r="F32" s="77">
        <f>'Other options'!G99</f>
        <v>9.4101141600000027</v>
      </c>
      <c r="G32" s="76">
        <f>'Other options'!H99</f>
        <v>4.0391305799999992</v>
      </c>
      <c r="H32" s="66">
        <f>'Other options'!I99</f>
        <v>18.562354760000002</v>
      </c>
      <c r="I32" s="51">
        <f>'Other options'!J99</f>
        <v>5.13</v>
      </c>
      <c r="J32" s="77">
        <f>'Other options'!K99</f>
        <v>13.432354760000003</v>
      </c>
      <c r="K32" s="131" t="b">
        <f t="shared" si="20"/>
        <v>1</v>
      </c>
      <c r="L32" s="131"/>
      <c r="M32" s="131"/>
      <c r="N32" s="131"/>
      <c r="O32" s="58" t="s">
        <v>12</v>
      </c>
      <c r="P32" s="81">
        <f t="shared" si="22"/>
        <v>8.5971686399999996</v>
      </c>
      <c r="Q32" s="81">
        <f>'Stage 3_Gen50_SMFL'!E22</f>
        <v>1.6236385400000002</v>
      </c>
      <c r="R32" s="81">
        <f>P32-Q32</f>
        <v>6.9735300999999996</v>
      </c>
      <c r="S32" s="81">
        <v>3.82</v>
      </c>
      <c r="T32" s="81">
        <f>R32-S32</f>
        <v>3.1535300999999998</v>
      </c>
      <c r="U32" s="76"/>
      <c r="V32" s="66"/>
      <c r="W32" s="80"/>
      <c r="X32" s="77"/>
    </row>
    <row r="33" spans="1:24" x14ac:dyDescent="0.25">
      <c r="A33" s="58" t="str">
        <f>'Other options'!B100</f>
        <v>2026-27</v>
      </c>
      <c r="B33" s="71">
        <f>'Other options'!C100</f>
        <v>29.343699179999994</v>
      </c>
      <c r="C33" s="128">
        <f>'Other options'!D100</f>
        <v>11.71672088</v>
      </c>
      <c r="D33" s="129">
        <f>'Other options'!E100</f>
        <v>17.626978299999994</v>
      </c>
      <c r="E33" s="133">
        <f t="shared" si="19"/>
        <v>1.5260000000000002</v>
      </c>
      <c r="F33" s="77">
        <f>'Other options'!G100</f>
        <v>13.811978299999994</v>
      </c>
      <c r="G33" s="76">
        <f>'Other options'!H100</f>
        <v>5.0686569800000001</v>
      </c>
      <c r="H33" s="66">
        <f>'Other options'!I100</f>
        <v>24.275042199999994</v>
      </c>
      <c r="I33" s="51">
        <f>'Other options'!J100</f>
        <v>5.13</v>
      </c>
      <c r="J33" s="77">
        <f>'Other options'!K100</f>
        <v>19.145042199999995</v>
      </c>
      <c r="K33" s="131" t="b">
        <f t="shared" si="20"/>
        <v>1</v>
      </c>
      <c r="L33" s="131"/>
      <c r="M33" s="131"/>
      <c r="N33" s="131"/>
      <c r="O33" s="58" t="s">
        <v>13</v>
      </c>
      <c r="P33" s="81">
        <f t="shared" si="22"/>
        <v>10.9033514</v>
      </c>
      <c r="Q33" s="81">
        <f t="shared" si="22"/>
        <v>2.1543244999999995</v>
      </c>
      <c r="R33" s="81">
        <f t="shared" si="22"/>
        <v>8.7490269000000005</v>
      </c>
      <c r="S33" s="81">
        <f t="shared" si="22"/>
        <v>3.8149999999999999</v>
      </c>
      <c r="T33" s="81">
        <f t="shared" si="22"/>
        <v>4.934026900000001</v>
      </c>
      <c r="U33" s="76"/>
      <c r="V33" s="66"/>
      <c r="W33" s="80"/>
      <c r="X33" s="77"/>
    </row>
    <row r="34" spans="1:24" x14ac:dyDescent="0.25">
      <c r="A34" s="58" t="str">
        <f>'Other options'!B101</f>
        <v>2027-28</v>
      </c>
      <c r="B34" s="71">
        <f>'Other options'!C101</f>
        <v>34.305119020000006</v>
      </c>
      <c r="C34" s="128">
        <f>'Other options'!D101</f>
        <v>14.045697179999999</v>
      </c>
      <c r="D34" s="129">
        <f>'Other options'!E101</f>
        <v>20.259421840000009</v>
      </c>
      <c r="E34" s="133">
        <f t="shared" si="19"/>
        <v>1.5260000000000002</v>
      </c>
      <c r="F34" s="77">
        <f>'Other options'!G101</f>
        <v>16.444421840000008</v>
      </c>
      <c r="G34" s="76">
        <f>'Other options'!H101</f>
        <v>6.5753987799999996</v>
      </c>
      <c r="H34" s="66">
        <f>'Other options'!I101</f>
        <v>27.729720240000006</v>
      </c>
      <c r="I34" s="51">
        <f>'Other options'!J101</f>
        <v>5.13</v>
      </c>
      <c r="J34" s="77">
        <f>'Other options'!K101</f>
        <v>22.599720240000007</v>
      </c>
      <c r="K34" s="131" t="b">
        <f t="shared" si="20"/>
        <v>1</v>
      </c>
      <c r="L34" s="131"/>
      <c r="M34" s="131"/>
      <c r="N34" s="131"/>
      <c r="O34" s="58" t="s">
        <v>97</v>
      </c>
      <c r="P34" s="81">
        <f t="shared" si="22"/>
        <v>9.8023907000000001</v>
      </c>
      <c r="Q34" s="81">
        <f t="shared" si="22"/>
        <v>2.7710587999999996</v>
      </c>
      <c r="R34" s="81">
        <f t="shared" si="22"/>
        <v>7.0313319000000005</v>
      </c>
      <c r="S34" s="81">
        <f t="shared" si="22"/>
        <v>3.8149999999999999</v>
      </c>
      <c r="T34" s="81">
        <f t="shared" si="22"/>
        <v>3.2163319000000006</v>
      </c>
      <c r="U34" s="76"/>
      <c r="V34" s="66"/>
      <c r="W34" s="80"/>
      <c r="X34" s="77"/>
    </row>
    <row r="35" spans="1:24" s="84" customFormat="1" ht="15.75" thickBot="1" x14ac:dyDescent="0.3">
      <c r="A35" s="64"/>
      <c r="F35" s="63"/>
      <c r="J35" s="63"/>
      <c r="K35" s="131"/>
      <c r="L35" s="131"/>
      <c r="M35" s="131"/>
      <c r="N35" s="131"/>
      <c r="O35" s="58" t="s">
        <v>14</v>
      </c>
      <c r="P35" s="81">
        <f t="shared" si="22"/>
        <v>11.694363579999997</v>
      </c>
      <c r="Q35" s="81">
        <f t="shared" si="22"/>
        <v>3.7149575199999996</v>
      </c>
      <c r="R35" s="81">
        <f t="shared" si="22"/>
        <v>7.9794060599999979</v>
      </c>
      <c r="S35" s="81">
        <f t="shared" si="22"/>
        <v>3.8149999999999999</v>
      </c>
      <c r="T35" s="81">
        <f t="shared" si="22"/>
        <v>4.1644060599999975</v>
      </c>
      <c r="U35" s="76"/>
      <c r="V35" s="66"/>
      <c r="W35" s="80"/>
      <c r="X35" s="77"/>
    </row>
    <row r="36" spans="1:24" x14ac:dyDescent="0.25">
      <c r="A36" s="57">
        <f>'Other options'!B26</f>
        <v>0</v>
      </c>
      <c r="B36" s="69" t="str">
        <f>'Other options'!C26</f>
        <v>Do nothing</v>
      </c>
      <c r="C36" s="251" t="s">
        <v>212</v>
      </c>
      <c r="D36" s="252">
        <v>0</v>
      </c>
      <c r="E36" s="252">
        <v>0</v>
      </c>
      <c r="F36" s="253">
        <v>0</v>
      </c>
      <c r="G36" s="251" t="str">
        <f>'Other options'!H26</f>
        <v>Network Option (from 2018/19)</v>
      </c>
      <c r="H36" s="252">
        <f>'Other options'!I26</f>
        <v>0</v>
      </c>
      <c r="I36" s="252">
        <f>'Other options'!J26</f>
        <v>0</v>
      </c>
      <c r="J36" s="253">
        <f>'Other options'!K26</f>
        <v>0</v>
      </c>
      <c r="K36" s="131"/>
      <c r="L36" s="131"/>
      <c r="M36" s="131"/>
      <c r="N36" s="131"/>
      <c r="O36" s="58" t="s">
        <v>15</v>
      </c>
      <c r="P36" s="81">
        <f t="shared" si="22"/>
        <v>14.365071599999998</v>
      </c>
      <c r="Q36" s="81">
        <f t="shared" si="22"/>
        <v>2.0428028599999997</v>
      </c>
      <c r="R36" s="81">
        <f t="shared" si="22"/>
        <v>12.322268739999998</v>
      </c>
      <c r="S36" s="81">
        <f t="shared" si="22"/>
        <v>6.1040000000000001</v>
      </c>
      <c r="T36" s="81">
        <f t="shared" si="22"/>
        <v>6.2182687399999983</v>
      </c>
      <c r="U36" s="76"/>
      <c r="V36" s="66"/>
      <c r="W36" s="80"/>
      <c r="X36" s="77"/>
    </row>
    <row r="37" spans="1:24" ht="75" x14ac:dyDescent="0.25">
      <c r="A37" s="58" t="str">
        <f>'Other options'!B27</f>
        <v>Year</v>
      </c>
      <c r="B37" s="70" t="str">
        <f>'Other options'!C27</f>
        <v>Limitation cost ($M)</v>
      </c>
      <c r="C37" s="126" t="str">
        <f>'Other options'!D27</f>
        <v>Remaining Limitation cost ($M)</v>
      </c>
      <c r="D37" s="127" t="str">
        <f>'Other options'!E27</f>
        <v>Gross Market Benefits ($M)</v>
      </c>
      <c r="E37" s="65" t="s">
        <v>135</v>
      </c>
      <c r="F37" s="75" t="str">
        <f>'Other options'!G27</f>
        <v>Net Market Benefits ($M)</v>
      </c>
      <c r="G37" s="74" t="str">
        <f>'Other options'!H27</f>
        <v>Remaining Limitation cost ($M)</v>
      </c>
      <c r="H37" s="65" t="str">
        <f>'Other options'!I27</f>
        <v>Gross Market Benefits ($M)</v>
      </c>
      <c r="I37" s="65" t="str">
        <f>'Other options'!J27</f>
        <v>Option cost ($M)</v>
      </c>
      <c r="J37" s="75" t="str">
        <f>'Other options'!K27</f>
        <v>Net Market Benefits ($M)</v>
      </c>
      <c r="K37" s="131"/>
      <c r="L37" s="131"/>
      <c r="M37" s="131"/>
      <c r="N37" s="131"/>
      <c r="O37" s="58" t="s">
        <v>16</v>
      </c>
      <c r="P37" s="81">
        <f t="shared" si="22"/>
        <v>16.052556980000002</v>
      </c>
      <c r="Q37" s="81">
        <f t="shared" si="22"/>
        <v>2.5637513199999993</v>
      </c>
      <c r="R37" s="81">
        <f t="shared" si="22"/>
        <v>13.488805660000002</v>
      </c>
      <c r="S37" s="81">
        <f t="shared" si="22"/>
        <v>6.1040000000000001</v>
      </c>
      <c r="T37" s="81">
        <f t="shared" si="22"/>
        <v>7.3848056600000023</v>
      </c>
      <c r="U37" s="76"/>
      <c r="V37" s="66"/>
      <c r="W37" s="80"/>
      <c r="X37" s="77"/>
    </row>
    <row r="38" spans="1:24" x14ac:dyDescent="0.25">
      <c r="A38" s="58" t="str">
        <f>'Other options'!B28</f>
        <v>2014-15</v>
      </c>
      <c r="B38" s="71">
        <f>'Other options'!C28</f>
        <v>18.035158719999995</v>
      </c>
      <c r="C38" s="128">
        <f>'Other options'!D28</f>
        <v>18.035158719999995</v>
      </c>
      <c r="D38" s="129">
        <f>'Other options'!E28</f>
        <v>0</v>
      </c>
      <c r="E38" s="51">
        <f>'Other options'!F28</f>
        <v>0</v>
      </c>
      <c r="F38" s="53">
        <f>'Other options'!G28</f>
        <v>0</v>
      </c>
      <c r="G38" s="76">
        <f>'Other options'!H28</f>
        <v>18.035158719999995</v>
      </c>
      <c r="H38" s="66">
        <f>'Other options'!I28</f>
        <v>0</v>
      </c>
      <c r="I38" s="51">
        <f>'Other options'!J28</f>
        <v>0</v>
      </c>
      <c r="J38" s="53">
        <f>'Other options'!K28</f>
        <v>0</v>
      </c>
      <c r="K38" s="132">
        <f>Assumptions!B16</f>
        <v>6.1040000000000001</v>
      </c>
      <c r="L38" s="131"/>
      <c r="M38" s="131"/>
      <c r="N38" s="131"/>
      <c r="O38" s="58" t="s">
        <v>24</v>
      </c>
      <c r="P38" s="81">
        <f t="shared" si="22"/>
        <v>18.137534899999999</v>
      </c>
      <c r="Q38" s="81">
        <f t="shared" si="22"/>
        <v>2.9248801400000008</v>
      </c>
      <c r="R38" s="81">
        <f t="shared" si="22"/>
        <v>15.212654759999998</v>
      </c>
      <c r="S38" s="81">
        <f t="shared" si="22"/>
        <v>6.1040000000000001</v>
      </c>
      <c r="T38" s="81">
        <f t="shared" si="22"/>
        <v>9.1086547599999967</v>
      </c>
      <c r="U38" s="76"/>
      <c r="V38" s="66"/>
      <c r="W38" s="80"/>
      <c r="X38" s="77"/>
    </row>
    <row r="39" spans="1:24" x14ac:dyDescent="0.25">
      <c r="A39" s="58" t="str">
        <f>'Other options'!B29</f>
        <v>2015-16</v>
      </c>
      <c r="B39" s="71">
        <f>'Other options'!C29</f>
        <v>20.497016840000001</v>
      </c>
      <c r="C39" s="128">
        <f>'Other options'!D29</f>
        <v>20.497016840000001</v>
      </c>
      <c r="D39" s="129">
        <f>'Other options'!E29</f>
        <v>0</v>
      </c>
      <c r="E39" s="51">
        <f>'Other options'!F29</f>
        <v>0</v>
      </c>
      <c r="F39" s="53">
        <f>'Other options'!G29</f>
        <v>0</v>
      </c>
      <c r="G39" s="76">
        <f>'Other options'!H29</f>
        <v>20.497016840000001</v>
      </c>
      <c r="H39" s="66">
        <f>'Other options'!I29</f>
        <v>0</v>
      </c>
      <c r="I39" s="51">
        <f>'Other options'!J29</f>
        <v>0</v>
      </c>
      <c r="J39" s="53">
        <f>'Other options'!K29</f>
        <v>0</v>
      </c>
      <c r="K39" s="131"/>
      <c r="L39" s="131"/>
      <c r="M39" s="131"/>
      <c r="N39" s="131"/>
      <c r="O39" s="58" t="s">
        <v>53</v>
      </c>
      <c r="P39" s="81">
        <f t="shared" si="22"/>
        <v>19.382641759999998</v>
      </c>
      <c r="Q39" s="81">
        <f t="shared" si="22"/>
        <v>2.0971147399999999</v>
      </c>
      <c r="R39" s="81">
        <f t="shared" si="22"/>
        <v>17.28552702</v>
      </c>
      <c r="S39" s="81">
        <f t="shared" si="22"/>
        <v>7.63</v>
      </c>
      <c r="T39" s="81">
        <f t="shared" si="22"/>
        <v>9.655527020000001</v>
      </c>
      <c r="U39" s="76"/>
      <c r="V39" s="66"/>
      <c r="W39" s="80"/>
      <c r="X39" s="77"/>
    </row>
    <row r="40" spans="1:24" x14ac:dyDescent="0.25">
      <c r="A40" s="58" t="str">
        <f>'Other options'!B30</f>
        <v>2016-17</v>
      </c>
      <c r="B40" s="71">
        <f>'Other options'!C30</f>
        <v>13.034866780000002</v>
      </c>
      <c r="C40" s="128">
        <f>'Other options'!D30</f>
        <v>13.034866780000002</v>
      </c>
      <c r="D40" s="129">
        <f>'Other options'!E30</f>
        <v>0</v>
      </c>
      <c r="E40" s="51">
        <f>'Other options'!F30</f>
        <v>0</v>
      </c>
      <c r="F40" s="53">
        <f>'Other options'!G30</f>
        <v>0</v>
      </c>
      <c r="G40" s="76">
        <f>'Other options'!H30</f>
        <v>13.034866780000002</v>
      </c>
      <c r="H40" s="66">
        <f>'Other options'!I30</f>
        <v>0</v>
      </c>
      <c r="I40" s="51">
        <f>'Other options'!J30</f>
        <v>0</v>
      </c>
      <c r="J40" s="53">
        <f>'Other options'!K30</f>
        <v>0</v>
      </c>
      <c r="K40" s="131"/>
      <c r="L40" s="131"/>
      <c r="M40" s="131"/>
      <c r="N40" s="131"/>
      <c r="O40" s="58" t="s">
        <v>54</v>
      </c>
      <c r="P40" s="81">
        <f t="shared" si="22"/>
        <v>22.60148534</v>
      </c>
      <c r="Q40" s="81">
        <f t="shared" si="22"/>
        <v>2.9110762600000002</v>
      </c>
      <c r="R40" s="81">
        <f t="shared" si="22"/>
        <v>19.690409079999998</v>
      </c>
      <c r="S40" s="81">
        <f t="shared" si="22"/>
        <v>7.63</v>
      </c>
      <c r="T40" s="81">
        <f t="shared" si="22"/>
        <v>12.060409079999999</v>
      </c>
      <c r="U40" s="76"/>
      <c r="V40" s="66"/>
      <c r="W40" s="80"/>
      <c r="X40" s="77"/>
    </row>
    <row r="41" spans="1:24" x14ac:dyDescent="0.25">
      <c r="A41" s="58" t="str">
        <f>'Other options'!B31</f>
        <v>2017-18</v>
      </c>
      <c r="B41" s="71">
        <f>'Other options'!C31</f>
        <v>8.5971686399999996</v>
      </c>
      <c r="C41" s="128">
        <f>'Other options'!D31</f>
        <v>0.50170716000000004</v>
      </c>
      <c r="D41" s="129">
        <f>'Other options'!E31</f>
        <v>8.0954614799999991</v>
      </c>
      <c r="E41" s="133">
        <f>$K$38-$K$21</f>
        <v>2.2890000000000001</v>
      </c>
      <c r="F41" s="77">
        <f>'Other options'!G31</f>
        <v>1.991461479999999</v>
      </c>
      <c r="G41" s="76">
        <f>'Other options'!H31</f>
        <v>8.5971686399999996</v>
      </c>
      <c r="H41" s="66">
        <f>'Other options'!I31</f>
        <v>0</v>
      </c>
      <c r="I41" s="51">
        <f>'Other options'!J31</f>
        <v>0</v>
      </c>
      <c r="J41" s="53">
        <f>'Other options'!K31</f>
        <v>0</v>
      </c>
      <c r="K41" s="131"/>
      <c r="L41" s="131"/>
      <c r="M41" s="131"/>
      <c r="N41" s="131"/>
      <c r="O41" s="58" t="s">
        <v>55</v>
      </c>
      <c r="P41" s="81">
        <f t="shared" si="22"/>
        <v>29.343699179999994</v>
      </c>
      <c r="Q41" s="81">
        <f t="shared" si="22"/>
        <v>2.3105451600000002</v>
      </c>
      <c r="R41" s="81">
        <f t="shared" si="22"/>
        <v>27.033154019999994</v>
      </c>
      <c r="S41" s="81">
        <f t="shared" si="22"/>
        <v>9.1560000000000006</v>
      </c>
      <c r="T41" s="81">
        <f t="shared" si="22"/>
        <v>17.877154019999992</v>
      </c>
      <c r="U41" s="76"/>
      <c r="V41" s="66"/>
      <c r="W41" s="80"/>
      <c r="X41" s="77"/>
    </row>
    <row r="42" spans="1:24" x14ac:dyDescent="0.25">
      <c r="A42" s="58" t="str">
        <f>'Other options'!B32</f>
        <v>2018-19</v>
      </c>
      <c r="B42" s="71">
        <f>'Other options'!C32</f>
        <v>10.9033514</v>
      </c>
      <c r="C42" s="128">
        <f>'Other options'!D32</f>
        <v>0.77013498000000002</v>
      </c>
      <c r="D42" s="129">
        <f>'Other options'!E32</f>
        <v>10.13321642</v>
      </c>
      <c r="E42" s="133">
        <f t="shared" ref="E42:E51" si="23">$K$38-$K$21</f>
        <v>2.2890000000000001</v>
      </c>
      <c r="F42" s="77">
        <f>'Other options'!G32</f>
        <v>4.02921642</v>
      </c>
      <c r="G42" s="76">
        <f>'Other options'!H32</f>
        <v>0.29572398</v>
      </c>
      <c r="H42" s="66">
        <f>'Other options'!I32</f>
        <v>10.60762742</v>
      </c>
      <c r="I42" s="51">
        <f>'Other options'!J32</f>
        <v>5.13</v>
      </c>
      <c r="J42" s="53">
        <f>'Other options'!K32</f>
        <v>5.4776274200000001</v>
      </c>
      <c r="K42" s="131"/>
      <c r="L42" s="150">
        <f>D42-D25</f>
        <v>1.3841895199999996</v>
      </c>
      <c r="M42" s="131"/>
      <c r="N42" s="131"/>
      <c r="O42" s="58" t="s">
        <v>56</v>
      </c>
      <c r="P42" s="81">
        <f t="shared" si="22"/>
        <v>34.305119020000006</v>
      </c>
      <c r="Q42" s="81">
        <f t="shared" si="22"/>
        <v>3.0372275200000001</v>
      </c>
      <c r="R42" s="81">
        <f t="shared" si="22"/>
        <v>31.267891500000005</v>
      </c>
      <c r="S42" s="81">
        <f t="shared" si="22"/>
        <v>9.1560000000000006</v>
      </c>
      <c r="T42" s="81">
        <f t="shared" si="22"/>
        <v>22.111891500000006</v>
      </c>
      <c r="U42" s="76"/>
      <c r="V42" s="66"/>
      <c r="W42" s="80"/>
      <c r="X42" s="77"/>
    </row>
    <row r="43" spans="1:24" x14ac:dyDescent="0.25">
      <c r="A43" s="58" t="str">
        <f>'Other options'!B33</f>
        <v>2019-21</v>
      </c>
      <c r="B43" s="71">
        <f>'Other options'!C33</f>
        <v>9.8023907000000001</v>
      </c>
      <c r="C43" s="128">
        <f>'Other options'!D33</f>
        <v>1.04361072</v>
      </c>
      <c r="D43" s="129">
        <f>'Other options'!E33</f>
        <v>8.7587799799999999</v>
      </c>
      <c r="E43" s="133">
        <f t="shared" si="23"/>
        <v>2.2890000000000001</v>
      </c>
      <c r="F43" s="77">
        <f>'Other options'!G33</f>
        <v>2.6547799799999998</v>
      </c>
      <c r="G43" s="76">
        <f>'Other options'!H33</f>
        <v>0.51708461999999999</v>
      </c>
      <c r="H43" s="66">
        <f>'Other options'!I33</f>
        <v>9.2853060799999998</v>
      </c>
      <c r="I43" s="51">
        <f>'Other options'!J33</f>
        <v>5.13</v>
      </c>
      <c r="J43" s="77">
        <f>'Other options'!K33</f>
        <v>4.1553060799999999</v>
      </c>
      <c r="K43" s="131" t="b">
        <f t="shared" ref="K43:K51" si="24">IF(C43&gt;E43, TRUE, FALSE)</f>
        <v>0</v>
      </c>
      <c r="L43" s="150">
        <f t="shared" ref="L43:L45" si="25">D43-D26</f>
        <v>1.7274480799999994</v>
      </c>
      <c r="M43" s="131"/>
      <c r="N43" s="131"/>
      <c r="O43" s="67" t="s">
        <v>74</v>
      </c>
      <c r="P43" s="72"/>
      <c r="Q43" s="72"/>
      <c r="R43" s="72">
        <f>-PV(Assumptions!$B$6,40-12,R42,,1)</f>
        <v>320.09638288938316</v>
      </c>
      <c r="S43" s="72">
        <f>-PV(Assumptions!$B$6,40-12,S42,,1)</f>
        <v>93.732015212320675</v>
      </c>
      <c r="T43" s="72">
        <f>-PV(Assumptions!$B$6,40-12,T42,,1)</f>
        <v>226.36436767706255</v>
      </c>
      <c r="U43" s="72"/>
      <c r="V43" s="72"/>
      <c r="W43" s="72"/>
      <c r="X43" s="72"/>
    </row>
    <row r="44" spans="1:24" ht="15.75" thickBot="1" x14ac:dyDescent="0.3">
      <c r="A44" s="58" t="str">
        <f>'Other options'!B34</f>
        <v>2020-21</v>
      </c>
      <c r="B44" s="71">
        <f>'Other options'!C34</f>
        <v>11.694363579999997</v>
      </c>
      <c r="C44" s="128">
        <f>'Other options'!D34</f>
        <v>1.4824525800000001</v>
      </c>
      <c r="D44" s="129">
        <f>'Other options'!E34</f>
        <v>10.211910999999997</v>
      </c>
      <c r="E44" s="133">
        <f t="shared" si="23"/>
        <v>2.2890000000000001</v>
      </c>
      <c r="F44" s="77">
        <f>'Other options'!G34</f>
        <v>4.107910999999997</v>
      </c>
      <c r="G44" s="76">
        <f>'Other options'!H34</f>
        <v>0.80584433999999994</v>
      </c>
      <c r="H44" s="66">
        <f>'Other options'!I34</f>
        <v>10.888519239999997</v>
      </c>
      <c r="I44" s="51">
        <f>'Other options'!J34</f>
        <v>5.13</v>
      </c>
      <c r="J44" s="77">
        <f>'Other options'!K34</f>
        <v>5.7585192399999974</v>
      </c>
      <c r="K44" s="131" t="b">
        <f t="shared" si="24"/>
        <v>0</v>
      </c>
      <c r="L44" s="150">
        <f t="shared" si="25"/>
        <v>2.2325049399999992</v>
      </c>
      <c r="M44" s="131"/>
      <c r="N44" s="131"/>
      <c r="O44" s="68" t="s">
        <v>75</v>
      </c>
      <c r="P44" s="73"/>
      <c r="Q44" s="78"/>
      <c r="R44" s="79">
        <f>NPV(Assumptions!$B$6,R29:R43)</f>
        <v>145.08470008065419</v>
      </c>
      <c r="S44" s="79">
        <f>NPV(Assumptions!$B$6,S29:S43)</f>
        <v>52.356073031285945</v>
      </c>
      <c r="T44" s="79">
        <f>NPV(Assumptions!$B$6,T29:T43)</f>
        <v>92.728627049368271</v>
      </c>
      <c r="U44" s="78"/>
      <c r="V44" s="79"/>
      <c r="W44" s="79"/>
      <c r="X44" s="167"/>
    </row>
    <row r="45" spans="1:24" x14ac:dyDescent="0.25">
      <c r="A45" s="58" t="str">
        <f>'Other options'!B35</f>
        <v>2021-22</v>
      </c>
      <c r="B45" s="71">
        <f>'Other options'!C35</f>
        <v>14.365071599999998</v>
      </c>
      <c r="C45" s="128">
        <f>'Other options'!D35</f>
        <v>2.0428028599999997</v>
      </c>
      <c r="D45" s="129">
        <f>'Other options'!E35</f>
        <v>12.322268739999998</v>
      </c>
      <c r="E45" s="133">
        <f t="shared" si="23"/>
        <v>2.2890000000000001</v>
      </c>
      <c r="F45" s="77">
        <f>'Other options'!G35</f>
        <v>6.2182687399999983</v>
      </c>
      <c r="G45" s="76">
        <f>'Other options'!H35</f>
        <v>1.0902572399999999</v>
      </c>
      <c r="H45" s="66">
        <f>'Other options'!I35</f>
        <v>13.274814359999999</v>
      </c>
      <c r="I45" s="51">
        <f>'Other options'!J35</f>
        <v>5.13</v>
      </c>
      <c r="J45" s="77">
        <f>'Other options'!K35</f>
        <v>8.144814359999998</v>
      </c>
      <c r="K45" s="131" t="b">
        <f t="shared" si="24"/>
        <v>0</v>
      </c>
      <c r="L45" s="148">
        <f t="shared" si="25"/>
        <v>2.5830082000000001</v>
      </c>
      <c r="M45" s="131"/>
      <c r="N45" s="131"/>
      <c r="O45" s="64" t="s">
        <v>95</v>
      </c>
      <c r="P45" s="84"/>
      <c r="Q45" s="84"/>
      <c r="R45" s="84"/>
      <c r="S45" s="84"/>
      <c r="T45" s="143">
        <f>R44-S44</f>
        <v>92.728627049368242</v>
      </c>
      <c r="U45" s="84"/>
      <c r="V45" s="84"/>
      <c r="W45" s="84"/>
      <c r="X45" s="143">
        <f>V44-W44</f>
        <v>0</v>
      </c>
    </row>
    <row r="46" spans="1:24" x14ac:dyDescent="0.25">
      <c r="A46" s="134" t="str">
        <f>'Other options'!B36</f>
        <v>2022-23</v>
      </c>
      <c r="B46" s="135">
        <f>'Other options'!C36</f>
        <v>16.052556980000002</v>
      </c>
      <c r="C46" s="136">
        <f>'Other options'!D36</f>
        <v>2.5637513199999993</v>
      </c>
      <c r="D46" s="137">
        <f>'Other options'!E36</f>
        <v>13.488805660000002</v>
      </c>
      <c r="E46" s="141">
        <f t="shared" si="23"/>
        <v>2.2890000000000001</v>
      </c>
      <c r="F46" s="139">
        <f>'Other options'!G36</f>
        <v>7.3848056600000023</v>
      </c>
      <c r="G46" s="136">
        <f>'Other options'!H36</f>
        <v>1.58327076</v>
      </c>
      <c r="H46" s="137">
        <f>'Other options'!I36</f>
        <v>14.469286220000003</v>
      </c>
      <c r="I46" s="138">
        <f>'Other options'!J36</f>
        <v>5.13</v>
      </c>
      <c r="J46" s="139">
        <f>'Other options'!K36</f>
        <v>9.3392862200000017</v>
      </c>
      <c r="K46" s="131" t="b">
        <f t="shared" si="24"/>
        <v>1</v>
      </c>
      <c r="L46" s="131"/>
      <c r="M46" s="131"/>
      <c r="N46" s="131"/>
      <c r="O46" s="131"/>
      <c r="P46" s="131"/>
    </row>
    <row r="47" spans="1:24" x14ac:dyDescent="0.25">
      <c r="A47" s="58" t="str">
        <f>'Other options'!B37</f>
        <v>2023-24</v>
      </c>
      <c r="B47" s="71">
        <f>'Other options'!C37</f>
        <v>18.137534899999999</v>
      </c>
      <c r="C47" s="128">
        <f>'Other options'!D37</f>
        <v>2.9248801400000008</v>
      </c>
      <c r="D47" s="129">
        <f>'Other options'!E37</f>
        <v>15.212654759999998</v>
      </c>
      <c r="E47" s="133">
        <f t="shared" si="23"/>
        <v>2.2890000000000001</v>
      </c>
      <c r="F47" s="77">
        <f>'Other options'!G37</f>
        <v>9.1086547599999967</v>
      </c>
      <c r="G47" s="76">
        <f>'Other options'!H37</f>
        <v>2.2591623199999997</v>
      </c>
      <c r="H47" s="66">
        <f>'Other options'!I37</f>
        <v>15.878372579999999</v>
      </c>
      <c r="I47" s="51">
        <f>'Other options'!J37</f>
        <v>5.13</v>
      </c>
      <c r="J47" s="77">
        <f>'Other options'!K37</f>
        <v>10.748372579999998</v>
      </c>
      <c r="K47" s="131" t="b">
        <f t="shared" si="24"/>
        <v>1</v>
      </c>
      <c r="L47" s="131"/>
      <c r="M47" s="131"/>
      <c r="N47" s="131"/>
      <c r="O47" s="131"/>
      <c r="P47" s="131"/>
    </row>
    <row r="48" spans="1:24" x14ac:dyDescent="0.25">
      <c r="A48" s="58" t="str">
        <f>'Other options'!B38</f>
        <v>2024-25</v>
      </c>
      <c r="B48" s="71">
        <f>'Other options'!C38</f>
        <v>19.382641759999998</v>
      </c>
      <c r="C48" s="128">
        <f>'Other options'!D38</f>
        <v>4.1566037800000011</v>
      </c>
      <c r="D48" s="129">
        <f>'Other options'!E38</f>
        <v>15.226037979999997</v>
      </c>
      <c r="E48" s="133">
        <f t="shared" si="23"/>
        <v>2.2890000000000001</v>
      </c>
      <c r="F48" s="77">
        <f>'Other options'!G38</f>
        <v>9.1220379799999982</v>
      </c>
      <c r="G48" s="76">
        <f>'Other options'!H38</f>
        <v>3.1459135999999996</v>
      </c>
      <c r="H48" s="66">
        <f>'Other options'!I38</f>
        <v>16.236728159999998</v>
      </c>
      <c r="I48" s="51">
        <f>'Other options'!J38</f>
        <v>5.13</v>
      </c>
      <c r="J48" s="77">
        <f>'Other options'!K38</f>
        <v>11.106728159999999</v>
      </c>
      <c r="K48" s="131" t="b">
        <f t="shared" si="24"/>
        <v>1</v>
      </c>
      <c r="L48" s="131"/>
      <c r="M48" s="131"/>
      <c r="N48" s="131"/>
      <c r="O48" s="131"/>
      <c r="P48" s="131"/>
    </row>
    <row r="49" spans="1:16" x14ac:dyDescent="0.25">
      <c r="A49" s="58" t="str">
        <f>'Other options'!B39</f>
        <v>2025-26</v>
      </c>
      <c r="B49" s="71">
        <f>'Other options'!C39</f>
        <v>22.60148534</v>
      </c>
      <c r="C49" s="128">
        <f>'Other options'!D39</f>
        <v>5.1980800399999989</v>
      </c>
      <c r="D49" s="129">
        <f>'Other options'!E39</f>
        <v>17.403405300000003</v>
      </c>
      <c r="E49" s="133">
        <f t="shared" si="23"/>
        <v>2.2890000000000001</v>
      </c>
      <c r="F49" s="77">
        <f>'Other options'!G39</f>
        <v>11.299405300000004</v>
      </c>
      <c r="G49" s="76">
        <f>'Other options'!H39</f>
        <v>4.0391305799999992</v>
      </c>
      <c r="H49" s="66">
        <f>'Other options'!I39</f>
        <v>18.562354760000002</v>
      </c>
      <c r="I49" s="51">
        <f>'Other options'!J39</f>
        <v>5.13</v>
      </c>
      <c r="J49" s="77">
        <f>'Other options'!K39</f>
        <v>13.432354760000003</v>
      </c>
      <c r="K49" s="131" t="b">
        <f t="shared" si="24"/>
        <v>1</v>
      </c>
      <c r="L49" s="131"/>
      <c r="M49" s="131"/>
      <c r="N49" s="131"/>
      <c r="O49" s="131"/>
      <c r="P49" s="131"/>
    </row>
    <row r="50" spans="1:16" x14ac:dyDescent="0.25">
      <c r="A50" s="58" t="str">
        <f>'Other options'!B40</f>
        <v>2026-27</v>
      </c>
      <c r="B50" s="71">
        <f>'Other options'!C40</f>
        <v>29.343699179999994</v>
      </c>
      <c r="C50" s="128">
        <f>'Other options'!D40</f>
        <v>6.5461862800000006</v>
      </c>
      <c r="D50" s="129">
        <f>'Other options'!E40</f>
        <v>22.797512899999994</v>
      </c>
      <c r="E50" s="133">
        <f t="shared" si="23"/>
        <v>2.2890000000000001</v>
      </c>
      <c r="F50" s="77">
        <f>'Other options'!G40</f>
        <v>16.693512899999995</v>
      </c>
      <c r="G50" s="76">
        <f>'Other options'!H40</f>
        <v>5.0686569800000001</v>
      </c>
      <c r="H50" s="66">
        <f>'Other options'!I40</f>
        <v>24.275042199999994</v>
      </c>
      <c r="I50" s="51">
        <f>'Other options'!J40</f>
        <v>5.13</v>
      </c>
      <c r="J50" s="77">
        <f>'Other options'!K40</f>
        <v>19.145042199999995</v>
      </c>
      <c r="K50" s="131" t="b">
        <f t="shared" si="24"/>
        <v>1</v>
      </c>
      <c r="L50" s="131"/>
      <c r="M50" s="131"/>
      <c r="N50" s="131"/>
      <c r="O50" s="131"/>
      <c r="P50" s="131"/>
    </row>
    <row r="51" spans="1:16" x14ac:dyDescent="0.25">
      <c r="A51" s="58" t="str">
        <f>'Other options'!B41</f>
        <v>2027-28</v>
      </c>
      <c r="B51" s="71">
        <f>'Other options'!C41</f>
        <v>34.305119020000006</v>
      </c>
      <c r="C51" s="128">
        <f>'Other options'!D41</f>
        <v>7.8521018799999993</v>
      </c>
      <c r="D51" s="129">
        <f>'Other options'!E41</f>
        <v>26.453017140000007</v>
      </c>
      <c r="E51" s="133">
        <f t="shared" si="23"/>
        <v>2.2890000000000001</v>
      </c>
      <c r="F51" s="77">
        <f>'Other options'!G41</f>
        <v>20.349017140000008</v>
      </c>
      <c r="G51" s="76">
        <f>'Other options'!H41</f>
        <v>6.5753987799999996</v>
      </c>
      <c r="H51" s="66">
        <f>'Other options'!I41</f>
        <v>27.729720240000006</v>
      </c>
      <c r="I51" s="51">
        <f>'Other options'!J41</f>
        <v>5.13</v>
      </c>
      <c r="J51" s="77">
        <f>'Other options'!K41</f>
        <v>22.599720240000007</v>
      </c>
      <c r="K51" s="131" t="b">
        <f t="shared" si="24"/>
        <v>1</v>
      </c>
      <c r="L51" s="131"/>
      <c r="M51" s="131"/>
      <c r="N51" s="131"/>
      <c r="O51" s="131"/>
      <c r="P51" s="131"/>
    </row>
    <row r="52" spans="1:16" s="84" customFormat="1" ht="15.75" thickBot="1" x14ac:dyDescent="0.3">
      <c r="A52" s="64"/>
      <c r="F52" s="63"/>
      <c r="J52" s="63"/>
      <c r="K52" s="131"/>
      <c r="L52" s="131"/>
      <c r="M52" s="131"/>
      <c r="N52" s="131"/>
      <c r="O52" s="131"/>
      <c r="P52" s="131"/>
    </row>
    <row r="53" spans="1:16" x14ac:dyDescent="0.25">
      <c r="A53" s="57">
        <f>'Other options'!B6</f>
        <v>0</v>
      </c>
      <c r="B53" s="69" t="str">
        <f>'Other options'!C6</f>
        <v>Do nothing</v>
      </c>
      <c r="C53" s="251" t="s">
        <v>213</v>
      </c>
      <c r="D53" s="252">
        <v>0</v>
      </c>
      <c r="E53" s="252">
        <v>0</v>
      </c>
      <c r="F53" s="253">
        <v>0</v>
      </c>
      <c r="G53" s="251" t="str">
        <f>'Other options'!H6</f>
        <v>Network Option (from 2018/19)</v>
      </c>
      <c r="H53" s="252">
        <f>'Other options'!I6</f>
        <v>0</v>
      </c>
      <c r="I53" s="252">
        <f>'Other options'!J6</f>
        <v>0</v>
      </c>
      <c r="J53" s="253">
        <f>'Other options'!K6</f>
        <v>0</v>
      </c>
      <c r="K53" s="131"/>
      <c r="L53" s="142" t="s">
        <v>136</v>
      </c>
      <c r="M53" s="131"/>
      <c r="N53" s="131"/>
      <c r="O53" s="131"/>
      <c r="P53" s="131"/>
    </row>
    <row r="54" spans="1:16" ht="75" x14ac:dyDescent="0.25">
      <c r="A54" s="58" t="str">
        <f>'Other options'!B7</f>
        <v>Year</v>
      </c>
      <c r="B54" s="70" t="str">
        <f>'Other options'!C7</f>
        <v>Limitation cost ($M)</v>
      </c>
      <c r="C54" s="126" t="str">
        <f>'Other options'!D7</f>
        <v>Remaining Limitation cost ($M)</v>
      </c>
      <c r="D54" s="127" t="str">
        <f>'Other options'!E7</f>
        <v>Gross Market Benefits ($M)</v>
      </c>
      <c r="E54" s="65" t="str">
        <f>'Other options'!F7</f>
        <v>Option cost ($M)</v>
      </c>
      <c r="F54" s="75" t="str">
        <f>'Other options'!G7</f>
        <v>Net Market Benefits ($M)</v>
      </c>
      <c r="G54" s="74" t="str">
        <f>'Other options'!H7</f>
        <v>Remaining Limitation cost ($M)</v>
      </c>
      <c r="H54" s="65" t="str">
        <f>'Other options'!I7</f>
        <v>Gross Market Benefits ($M)</v>
      </c>
      <c r="I54" s="65" t="str">
        <f>'Other options'!J7</f>
        <v>Option cost ($M)</v>
      </c>
      <c r="J54" s="75" t="str">
        <f>'Other options'!K7</f>
        <v>Net Market Benefits ($M)</v>
      </c>
      <c r="K54" s="131"/>
      <c r="L54" s="131"/>
      <c r="M54" s="131"/>
      <c r="N54" s="131"/>
      <c r="O54" s="131"/>
      <c r="P54" s="131"/>
    </row>
    <row r="55" spans="1:16" x14ac:dyDescent="0.25">
      <c r="A55" s="58" t="str">
        <f>'Other options'!B8</f>
        <v>2014-15</v>
      </c>
      <c r="B55" s="71">
        <f>'Other options'!C8</f>
        <v>18.035158719999995</v>
      </c>
      <c r="C55" s="128">
        <f>'Other options'!D8</f>
        <v>18.035158719999995</v>
      </c>
      <c r="D55" s="129">
        <f>'Other options'!E8</f>
        <v>0</v>
      </c>
      <c r="E55" s="51">
        <f>'Other options'!F8</f>
        <v>0</v>
      </c>
      <c r="F55" s="53">
        <f>'Other options'!G8</f>
        <v>0</v>
      </c>
      <c r="G55" s="76">
        <f>'Other options'!H8</f>
        <v>18.035158719999995</v>
      </c>
      <c r="H55" s="66">
        <f>'Other options'!I8</f>
        <v>0</v>
      </c>
      <c r="I55" s="51">
        <f>'Other options'!J8</f>
        <v>0</v>
      </c>
      <c r="J55" s="53">
        <f>'Other options'!K8</f>
        <v>0</v>
      </c>
      <c r="K55" s="132">
        <f>Assumptions!B17</f>
        <v>7.63</v>
      </c>
      <c r="L55" s="131"/>
      <c r="M55" s="131"/>
      <c r="N55" s="131"/>
      <c r="O55" s="131"/>
      <c r="P55" s="131"/>
    </row>
    <row r="56" spans="1:16" x14ac:dyDescent="0.25">
      <c r="A56" s="58" t="str">
        <f>'Other options'!B9</f>
        <v>2015-16</v>
      </c>
      <c r="B56" s="71">
        <f>'Other options'!C9</f>
        <v>20.497016840000001</v>
      </c>
      <c r="C56" s="128">
        <f>'Other options'!D9</f>
        <v>20.497016840000001</v>
      </c>
      <c r="D56" s="129">
        <f>'Other options'!E9</f>
        <v>0</v>
      </c>
      <c r="E56" s="51">
        <f>'Other options'!F9</f>
        <v>0</v>
      </c>
      <c r="F56" s="53">
        <f>'Other options'!G9</f>
        <v>0</v>
      </c>
      <c r="G56" s="76">
        <f>'Other options'!H9</f>
        <v>20.497016840000001</v>
      </c>
      <c r="H56" s="66">
        <f>'Other options'!I9</f>
        <v>0</v>
      </c>
      <c r="I56" s="51">
        <f>'Other options'!J9</f>
        <v>0</v>
      </c>
      <c r="J56" s="53">
        <f>'Other options'!K9</f>
        <v>0</v>
      </c>
      <c r="K56" s="131"/>
      <c r="L56" s="131"/>
      <c r="M56" s="131"/>
      <c r="N56" s="131"/>
      <c r="O56" s="131"/>
      <c r="P56" s="131"/>
    </row>
    <row r="57" spans="1:16" x14ac:dyDescent="0.25">
      <c r="A57" s="58" t="str">
        <f>'Other options'!B10</f>
        <v>2016-17</v>
      </c>
      <c r="B57" s="71">
        <f>'Other options'!C10</f>
        <v>13.034866780000002</v>
      </c>
      <c r="C57" s="128">
        <f>'Other options'!D10</f>
        <v>13.034866780000002</v>
      </c>
      <c r="D57" s="129">
        <f>'Other options'!E10</f>
        <v>0</v>
      </c>
      <c r="E57" s="51">
        <f>'Other options'!F10</f>
        <v>0</v>
      </c>
      <c r="F57" s="53">
        <f>'Other options'!G10</f>
        <v>0</v>
      </c>
      <c r="G57" s="76">
        <f>'Other options'!H10</f>
        <v>13.034866780000002</v>
      </c>
      <c r="H57" s="66">
        <f>'Other options'!I10</f>
        <v>0</v>
      </c>
      <c r="I57" s="51">
        <f>'Other options'!J10</f>
        <v>0</v>
      </c>
      <c r="J57" s="53">
        <f>'Other options'!K10</f>
        <v>0</v>
      </c>
      <c r="K57" s="131"/>
      <c r="L57" s="131"/>
      <c r="M57" s="131"/>
      <c r="N57" s="131"/>
      <c r="O57" s="131"/>
      <c r="P57" s="131"/>
    </row>
    <row r="58" spans="1:16" x14ac:dyDescent="0.25">
      <c r="A58" s="58" t="str">
        <f>'Other options'!B11</f>
        <v>2017-18</v>
      </c>
      <c r="B58" s="71">
        <f>'Other options'!C11</f>
        <v>8.5971686399999996</v>
      </c>
      <c r="C58" s="128">
        <f>'Other options'!D11</f>
        <v>0.16424435999999998</v>
      </c>
      <c r="D58" s="129">
        <f>'Other options'!E11</f>
        <v>8.4329242799999999</v>
      </c>
      <c r="E58" s="133">
        <f>$K$55-$K$38</f>
        <v>1.5259999999999998</v>
      </c>
      <c r="F58" s="77">
        <f>'Other options'!G11</f>
        <v>0.80292428000000005</v>
      </c>
      <c r="G58" s="76">
        <f>'Other options'!H11</f>
        <v>8.5971686399999996</v>
      </c>
      <c r="H58" s="66">
        <f>'Other options'!I11</f>
        <v>0</v>
      </c>
      <c r="I58" s="51">
        <f>'Other options'!J11</f>
        <v>0</v>
      </c>
      <c r="J58" s="53">
        <f>'Other options'!K11</f>
        <v>0</v>
      </c>
      <c r="K58" s="131"/>
      <c r="L58" s="131"/>
      <c r="M58" s="131"/>
      <c r="N58" s="131"/>
      <c r="O58" s="131"/>
      <c r="P58" s="131"/>
    </row>
    <row r="59" spans="1:16" x14ac:dyDescent="0.25">
      <c r="A59" s="58" t="str">
        <f>'Other options'!B12</f>
        <v>2018-19</v>
      </c>
      <c r="B59" s="71">
        <f>'Other options'!C12</f>
        <v>10.9033514</v>
      </c>
      <c r="C59" s="128">
        <f>'Other options'!D12</f>
        <v>0.33811715999999997</v>
      </c>
      <c r="D59" s="129">
        <f>'Other options'!E12</f>
        <v>10.565234240000001</v>
      </c>
      <c r="E59" s="133">
        <f t="shared" ref="E59:E68" si="26">$K$55-$K$38</f>
        <v>1.5259999999999998</v>
      </c>
      <c r="F59" s="77">
        <f>'Other options'!G12</f>
        <v>2.9352342400000007</v>
      </c>
      <c r="G59" s="76">
        <f>'Other options'!H12</f>
        <v>0.29572398</v>
      </c>
      <c r="H59" s="66">
        <f>'Other options'!I12</f>
        <v>10.60762742</v>
      </c>
      <c r="I59" s="51">
        <f>'Other options'!J12</f>
        <v>5.13</v>
      </c>
      <c r="J59" s="53">
        <f>'Other options'!K12</f>
        <v>5.4776274200000001</v>
      </c>
      <c r="K59" s="131"/>
      <c r="L59" s="131"/>
      <c r="M59" s="131"/>
      <c r="N59" s="131"/>
      <c r="O59" s="131"/>
      <c r="P59" s="131"/>
    </row>
    <row r="60" spans="1:16" x14ac:dyDescent="0.25">
      <c r="A60" s="58" t="str">
        <f>'Other options'!B13</f>
        <v>2019-20</v>
      </c>
      <c r="B60" s="71">
        <f>'Other options'!C13</f>
        <v>9.8023907000000001</v>
      </c>
      <c r="C60" s="128">
        <f>'Other options'!D13</f>
        <v>0.53765021999999985</v>
      </c>
      <c r="D60" s="129">
        <f>'Other options'!E13</f>
        <v>9.2647404800000004</v>
      </c>
      <c r="E60" s="133">
        <f t="shared" si="26"/>
        <v>1.5259999999999998</v>
      </c>
      <c r="F60" s="77">
        <f>'Other options'!G13</f>
        <v>1.6347404800000005</v>
      </c>
      <c r="G60" s="76">
        <f>'Other options'!H13</f>
        <v>0.51708461999999999</v>
      </c>
      <c r="H60" s="66">
        <f>'Other options'!I13</f>
        <v>9.2853060799999998</v>
      </c>
      <c r="I60" s="51">
        <f>'Other options'!J13</f>
        <v>5.13</v>
      </c>
      <c r="J60" s="77">
        <f>'Other options'!K13</f>
        <v>4.1553060799999999</v>
      </c>
      <c r="K60" s="131"/>
      <c r="L60" s="131"/>
      <c r="M60" s="131"/>
      <c r="N60" s="131"/>
      <c r="O60" s="131"/>
      <c r="P60" s="131"/>
    </row>
    <row r="61" spans="1:16" x14ac:dyDescent="0.25">
      <c r="A61" s="58" t="str">
        <f>'Other options'!B14</f>
        <v>2020-21</v>
      </c>
      <c r="B61" s="71">
        <f>'Other options'!C14</f>
        <v>11.694363579999997</v>
      </c>
      <c r="C61" s="128">
        <f>'Other options'!D14</f>
        <v>0.79574849999999997</v>
      </c>
      <c r="D61" s="129">
        <f>'Other options'!E14</f>
        <v>10.898615079999997</v>
      </c>
      <c r="E61" s="133">
        <f t="shared" si="26"/>
        <v>1.5259999999999998</v>
      </c>
      <c r="F61" s="77">
        <f>'Other options'!G14</f>
        <v>3.2686150799999973</v>
      </c>
      <c r="G61" s="76">
        <f>'Other options'!H14</f>
        <v>0.80584433999999994</v>
      </c>
      <c r="H61" s="66">
        <f>'Other options'!I14</f>
        <v>10.888519239999997</v>
      </c>
      <c r="I61" s="51">
        <f>'Other options'!J14</f>
        <v>5.13</v>
      </c>
      <c r="J61" s="77">
        <f>'Other options'!K14</f>
        <v>5.7585192399999974</v>
      </c>
      <c r="K61" s="131"/>
      <c r="L61" s="131"/>
      <c r="M61" s="131"/>
      <c r="N61" s="131"/>
      <c r="O61" s="131"/>
      <c r="P61" s="131"/>
    </row>
    <row r="62" spans="1:16" x14ac:dyDescent="0.25">
      <c r="A62" s="58" t="str">
        <f>'Other options'!B15</f>
        <v>2021-22</v>
      </c>
      <c r="B62" s="71">
        <f>'Other options'!C15</f>
        <v>14.365071599999998</v>
      </c>
      <c r="C62" s="128">
        <f>'Other options'!D15</f>
        <v>1.0948844999999998</v>
      </c>
      <c r="D62" s="129">
        <f>'Other options'!E15</f>
        <v>13.270187099999999</v>
      </c>
      <c r="E62" s="133">
        <f t="shared" si="26"/>
        <v>1.5259999999999998</v>
      </c>
      <c r="F62" s="77">
        <f>'Other options'!G15</f>
        <v>5.6401870999999995</v>
      </c>
      <c r="G62" s="76">
        <f>'Other options'!H15</f>
        <v>1.0902572399999999</v>
      </c>
      <c r="H62" s="66">
        <f>'Other options'!I15</f>
        <v>13.274814359999999</v>
      </c>
      <c r="I62" s="51">
        <f>'Other options'!J15</f>
        <v>5.13</v>
      </c>
      <c r="J62" s="77">
        <f>'Other options'!K15</f>
        <v>8.144814359999998</v>
      </c>
      <c r="K62" s="131"/>
      <c r="L62" s="150">
        <f>D62-D45</f>
        <v>0.94791836000000096</v>
      </c>
      <c r="M62" s="131"/>
      <c r="N62" s="131"/>
      <c r="O62" s="131"/>
      <c r="P62" s="131"/>
    </row>
    <row r="63" spans="1:16" x14ac:dyDescent="0.25">
      <c r="A63" s="58" t="str">
        <f>'Other options'!B16</f>
        <v>2022-23</v>
      </c>
      <c r="B63" s="71">
        <f>'Other options'!C16</f>
        <v>16.052556980000002</v>
      </c>
      <c r="C63" s="128">
        <f>'Other options'!D16</f>
        <v>1.33882056</v>
      </c>
      <c r="D63" s="129">
        <f>'Other options'!E16</f>
        <v>14.713736420000002</v>
      </c>
      <c r="E63" s="133">
        <f t="shared" si="26"/>
        <v>1.5259999999999998</v>
      </c>
      <c r="F63" s="77">
        <f>'Other options'!G16</f>
        <v>7.0837364200000019</v>
      </c>
      <c r="G63" s="76">
        <f>'Other options'!H16</f>
        <v>1.58327076</v>
      </c>
      <c r="H63" s="66">
        <f>'Other options'!I16</f>
        <v>14.469286220000003</v>
      </c>
      <c r="I63" s="51">
        <f>'Other options'!J16</f>
        <v>5.13</v>
      </c>
      <c r="J63" s="77">
        <f>'Other options'!K16</f>
        <v>9.3392862200000017</v>
      </c>
      <c r="K63" s="131" t="b">
        <f t="shared" ref="K63:K68" si="27">IF(C63&gt;E63, TRUE, FALSE)</f>
        <v>0</v>
      </c>
      <c r="L63" s="150">
        <f t="shared" ref="L63:L64" si="28">D63-D46</f>
        <v>1.2249307599999995</v>
      </c>
      <c r="M63" s="131"/>
      <c r="N63" s="131"/>
      <c r="O63" s="131"/>
      <c r="P63" s="131"/>
    </row>
    <row r="64" spans="1:16" s="84" customFormat="1" x14ac:dyDescent="0.25">
      <c r="A64" s="134" t="str">
        <f>'Other options'!B17</f>
        <v>2023-24</v>
      </c>
      <c r="B64" s="135">
        <f>'Other options'!C17</f>
        <v>18.137534899999999</v>
      </c>
      <c r="C64" s="136">
        <f>'Other options'!D17</f>
        <v>1.7285854199999999</v>
      </c>
      <c r="D64" s="137">
        <f>'Other options'!E17</f>
        <v>16.408949479999997</v>
      </c>
      <c r="E64" s="141">
        <f t="shared" si="26"/>
        <v>1.5259999999999998</v>
      </c>
      <c r="F64" s="139">
        <f>'Other options'!G17</f>
        <v>8.7789494799999979</v>
      </c>
      <c r="G64" s="136">
        <f>'Other options'!H17</f>
        <v>2.2591623199999997</v>
      </c>
      <c r="H64" s="137">
        <f>'Other options'!I17</f>
        <v>15.878372579999999</v>
      </c>
      <c r="I64" s="138">
        <f>'Other options'!J17</f>
        <v>5.13</v>
      </c>
      <c r="J64" s="139">
        <f>'Other options'!K17</f>
        <v>10.748372579999998</v>
      </c>
      <c r="K64" s="131" t="b">
        <f t="shared" si="27"/>
        <v>1</v>
      </c>
      <c r="L64" s="150">
        <f t="shared" si="28"/>
        <v>1.1962947199999991</v>
      </c>
      <c r="M64" s="131"/>
      <c r="N64" s="131"/>
      <c r="O64" s="131"/>
      <c r="P64" s="131"/>
    </row>
    <row r="65" spans="1:16" x14ac:dyDescent="0.25">
      <c r="A65" s="58" t="str">
        <f>'Other options'!B18</f>
        <v>2024-25</v>
      </c>
      <c r="B65" s="71">
        <f>'Other options'!C18</f>
        <v>19.382641759999998</v>
      </c>
      <c r="C65" s="128">
        <f>'Other options'!D18</f>
        <v>2.0971147399999999</v>
      </c>
      <c r="D65" s="129">
        <f>'Other options'!E18</f>
        <v>17.28552702</v>
      </c>
      <c r="E65" s="133">
        <f t="shared" si="26"/>
        <v>1.5259999999999998</v>
      </c>
      <c r="F65" s="77">
        <f>'Other options'!G18</f>
        <v>9.655527020000001</v>
      </c>
      <c r="G65" s="76">
        <f>'Other options'!H18</f>
        <v>3.1459135999999996</v>
      </c>
      <c r="H65" s="66">
        <f>'Other options'!I18</f>
        <v>16.236728159999998</v>
      </c>
      <c r="I65" s="51">
        <f>'Other options'!J18</f>
        <v>5.13</v>
      </c>
      <c r="J65" s="77">
        <f>'Other options'!K18</f>
        <v>11.106728159999999</v>
      </c>
      <c r="K65" s="131" t="b">
        <f t="shared" si="27"/>
        <v>1</v>
      </c>
      <c r="L65" s="148">
        <f>D65-D48</f>
        <v>2.0594890400000025</v>
      </c>
      <c r="M65" s="131"/>
      <c r="N65" s="131"/>
      <c r="O65" s="131"/>
      <c r="P65" s="131"/>
    </row>
    <row r="66" spans="1:16" x14ac:dyDescent="0.25">
      <c r="A66" s="58" t="str">
        <f>'Other options'!B19</f>
        <v>2025-26</v>
      </c>
      <c r="B66" s="71">
        <f>'Other options'!C19</f>
        <v>22.60148534</v>
      </c>
      <c r="C66" s="128">
        <f>'Other options'!D19</f>
        <v>2.9110762600000002</v>
      </c>
      <c r="D66" s="129">
        <f>'Other options'!E19</f>
        <v>19.690409079999998</v>
      </c>
      <c r="E66" s="133">
        <f t="shared" si="26"/>
        <v>1.5259999999999998</v>
      </c>
      <c r="F66" s="77">
        <f>'Other options'!G19</f>
        <v>12.060409079999999</v>
      </c>
      <c r="G66" s="76">
        <f>'Other options'!H19</f>
        <v>4.0391305799999992</v>
      </c>
      <c r="H66" s="66">
        <f>'Other options'!I19</f>
        <v>18.562354760000002</v>
      </c>
      <c r="I66" s="51">
        <f>'Other options'!J19</f>
        <v>5.13</v>
      </c>
      <c r="J66" s="77">
        <f>'Other options'!K19</f>
        <v>13.432354760000003</v>
      </c>
      <c r="K66" s="131" t="b">
        <f t="shared" si="27"/>
        <v>1</v>
      </c>
      <c r="L66" s="131"/>
      <c r="M66" s="131"/>
      <c r="N66" s="131"/>
      <c r="O66" s="131"/>
      <c r="P66" s="131"/>
    </row>
    <row r="67" spans="1:16" x14ac:dyDescent="0.25">
      <c r="A67" s="58" t="str">
        <f>'Other options'!B20</f>
        <v>2026-27</v>
      </c>
      <c r="B67" s="71">
        <f>'Other options'!C20</f>
        <v>29.343699179999994</v>
      </c>
      <c r="C67" s="128">
        <f>'Other options'!D20</f>
        <v>4.2375418800000002</v>
      </c>
      <c r="D67" s="129">
        <f>'Other options'!E20</f>
        <v>25.106157299999992</v>
      </c>
      <c r="E67" s="133">
        <f t="shared" si="26"/>
        <v>1.5259999999999998</v>
      </c>
      <c r="F67" s="77">
        <f>'Other options'!G20</f>
        <v>17.476157299999993</v>
      </c>
      <c r="G67" s="76">
        <f>'Other options'!H20</f>
        <v>5.0686569800000001</v>
      </c>
      <c r="H67" s="66">
        <f>'Other options'!I20</f>
        <v>24.275042199999994</v>
      </c>
      <c r="I67" s="51">
        <f>'Other options'!J20</f>
        <v>5.13</v>
      </c>
      <c r="J67" s="77">
        <f>'Other options'!K20</f>
        <v>19.145042199999995</v>
      </c>
      <c r="K67" s="131" t="b">
        <f t="shared" si="27"/>
        <v>1</v>
      </c>
      <c r="L67" s="131"/>
      <c r="M67" s="131"/>
      <c r="N67" s="131"/>
      <c r="O67" s="131"/>
      <c r="P67" s="131"/>
    </row>
    <row r="68" spans="1:16" x14ac:dyDescent="0.25">
      <c r="A68" s="58" t="str">
        <f>'Other options'!B21</f>
        <v>2027-28</v>
      </c>
      <c r="B68" s="71">
        <f>'Other options'!C21</f>
        <v>34.305119020000006</v>
      </c>
      <c r="C68" s="128">
        <f>'Other options'!D21</f>
        <v>5.2113697800000001</v>
      </c>
      <c r="D68" s="129">
        <f>'Other options'!E21</f>
        <v>29.093749240000008</v>
      </c>
      <c r="E68" s="133">
        <f t="shared" si="26"/>
        <v>1.5259999999999998</v>
      </c>
      <c r="F68" s="77">
        <f>'Other options'!G21</f>
        <v>21.463749240000009</v>
      </c>
      <c r="G68" s="76">
        <f>'Other options'!H21</f>
        <v>6.5753987799999996</v>
      </c>
      <c r="H68" s="66">
        <f>'Other options'!I21</f>
        <v>27.729720240000006</v>
      </c>
      <c r="I68" s="51">
        <f>'Other options'!J21</f>
        <v>5.13</v>
      </c>
      <c r="J68" s="77">
        <f>'Other options'!K21</f>
        <v>22.599720240000007</v>
      </c>
      <c r="K68" s="131" t="b">
        <f t="shared" si="27"/>
        <v>1</v>
      </c>
      <c r="L68" s="131"/>
      <c r="M68" s="131"/>
      <c r="N68" s="131"/>
      <c r="O68" s="131"/>
      <c r="P68" s="131"/>
    </row>
    <row r="69" spans="1:16" ht="15.75" thickBot="1" x14ac:dyDescent="0.3">
      <c r="A69" s="64"/>
      <c r="B69" s="84"/>
      <c r="C69" s="84"/>
      <c r="D69" s="84"/>
      <c r="E69" s="84"/>
      <c r="F69" s="63"/>
      <c r="G69" s="84"/>
      <c r="H69" s="84"/>
      <c r="I69" s="84"/>
      <c r="J69" s="63"/>
      <c r="K69" s="131"/>
      <c r="L69" s="131"/>
      <c r="M69" s="131"/>
      <c r="N69" s="131"/>
      <c r="O69" s="131"/>
      <c r="P69" s="131"/>
    </row>
    <row r="70" spans="1:16" x14ac:dyDescent="0.25">
      <c r="A70" s="57">
        <f>'Other options'!B46</f>
        <v>0</v>
      </c>
      <c r="B70" s="69" t="str">
        <f>'Other options'!C46</f>
        <v>Do nothing</v>
      </c>
      <c r="C70" s="251" t="s">
        <v>214</v>
      </c>
      <c r="D70" s="252">
        <v>0</v>
      </c>
      <c r="E70" s="252">
        <v>0</v>
      </c>
      <c r="F70" s="253">
        <v>0</v>
      </c>
      <c r="G70" s="251" t="str">
        <f>'Other options'!H46</f>
        <v>Network Option (from 2018/19)</v>
      </c>
      <c r="H70" s="252">
        <f>'Other options'!I46</f>
        <v>0</v>
      </c>
      <c r="I70" s="252">
        <f>'Other options'!J46</f>
        <v>0</v>
      </c>
      <c r="J70" s="253">
        <f>'Other options'!K46</f>
        <v>0</v>
      </c>
      <c r="K70" s="131"/>
      <c r="L70" s="131"/>
      <c r="M70" s="131"/>
      <c r="N70" s="131"/>
      <c r="O70" s="131"/>
      <c r="P70" s="131"/>
    </row>
    <row r="71" spans="1:16" ht="75" x14ac:dyDescent="0.25">
      <c r="A71" s="58" t="str">
        <f>'Other options'!B47</f>
        <v>Year</v>
      </c>
      <c r="B71" s="70" t="str">
        <f>'Other options'!C47</f>
        <v>Limitation cost ($M)</v>
      </c>
      <c r="C71" s="126" t="str">
        <f>'Other options'!D47</f>
        <v>Remaining Limitation cost ($M)</v>
      </c>
      <c r="D71" s="127" t="str">
        <f>'Other options'!E47</f>
        <v>Gross Market Benefits ($M)</v>
      </c>
      <c r="E71" s="65" t="str">
        <f>'Other options'!F47</f>
        <v>Option cost ($M)</v>
      </c>
      <c r="F71" s="75" t="str">
        <f>'Other options'!G47</f>
        <v>Net Market Benefits ($M)</v>
      </c>
      <c r="G71" s="74" t="str">
        <f>'Other options'!H47</f>
        <v>Remaining Limitation cost ($M)</v>
      </c>
      <c r="H71" s="65" t="str">
        <f>'Other options'!I47</f>
        <v>Gross Market Benefits ($M)</v>
      </c>
      <c r="I71" s="65" t="str">
        <f>'Other options'!J47</f>
        <v>Option cost ($M)</v>
      </c>
      <c r="J71" s="75" t="str">
        <f>'Other options'!K47</f>
        <v>Net Market Benefits ($M)</v>
      </c>
      <c r="K71" s="131"/>
      <c r="L71" s="131"/>
      <c r="M71" s="131"/>
      <c r="N71" s="131"/>
      <c r="O71" s="131"/>
      <c r="P71" s="131"/>
    </row>
    <row r="72" spans="1:16" x14ac:dyDescent="0.25">
      <c r="A72" s="58" t="str">
        <f>'Other options'!B48</f>
        <v>2014-15</v>
      </c>
      <c r="B72" s="71">
        <f>'Other options'!C48</f>
        <v>18.035158719999995</v>
      </c>
      <c r="C72" s="128">
        <f>'Other options'!D48</f>
        <v>18.035158719999995</v>
      </c>
      <c r="D72" s="129">
        <f>'Other options'!E48</f>
        <v>0</v>
      </c>
      <c r="E72" s="51">
        <f>'Other options'!F48</f>
        <v>0</v>
      </c>
      <c r="F72" s="53">
        <f>'Other options'!G48</f>
        <v>0</v>
      </c>
      <c r="G72" s="76">
        <f>'Other options'!H48</f>
        <v>18.035158719999995</v>
      </c>
      <c r="H72" s="66">
        <f>'Other options'!I48</f>
        <v>0</v>
      </c>
      <c r="I72" s="51">
        <f>'Other options'!J48</f>
        <v>0</v>
      </c>
      <c r="J72" s="53">
        <f>'Other options'!K48</f>
        <v>0</v>
      </c>
      <c r="K72" s="132">
        <f>Assumptions!B18</f>
        <v>9.1560000000000006</v>
      </c>
      <c r="L72" s="131"/>
      <c r="M72" s="131"/>
      <c r="N72" s="131"/>
      <c r="O72" s="131"/>
      <c r="P72" s="131"/>
    </row>
    <row r="73" spans="1:16" x14ac:dyDescent="0.25">
      <c r="A73" s="58" t="str">
        <f>'Other options'!B49</f>
        <v>2015-16</v>
      </c>
      <c r="B73" s="71">
        <f>'Other options'!C49</f>
        <v>20.497016840000001</v>
      </c>
      <c r="C73" s="128">
        <f>'Other options'!D49</f>
        <v>20.497016840000001</v>
      </c>
      <c r="D73" s="129">
        <f>'Other options'!E49</f>
        <v>0</v>
      </c>
      <c r="E73" s="51">
        <f>'Other options'!F49</f>
        <v>0</v>
      </c>
      <c r="F73" s="53">
        <f>'Other options'!G49</f>
        <v>0</v>
      </c>
      <c r="G73" s="76">
        <f>'Other options'!H49</f>
        <v>20.497016840000001</v>
      </c>
      <c r="H73" s="66">
        <f>'Other options'!I49</f>
        <v>0</v>
      </c>
      <c r="I73" s="51">
        <f>'Other options'!J49</f>
        <v>0</v>
      </c>
      <c r="J73" s="53">
        <f>'Other options'!K49</f>
        <v>0</v>
      </c>
      <c r="K73" s="131"/>
      <c r="L73" s="131"/>
      <c r="M73" s="131"/>
      <c r="N73" s="131"/>
      <c r="O73" s="131"/>
      <c r="P73" s="131"/>
    </row>
    <row r="74" spans="1:16" x14ac:dyDescent="0.25">
      <c r="A74" s="58" t="str">
        <f>'Other options'!B50</f>
        <v>2016-17</v>
      </c>
      <c r="B74" s="71">
        <f>'Other options'!C50</f>
        <v>13.034866780000002</v>
      </c>
      <c r="C74" s="128">
        <f>'Other options'!D50</f>
        <v>13.034866780000002</v>
      </c>
      <c r="D74" s="129">
        <f>'Other options'!E50</f>
        <v>0</v>
      </c>
      <c r="E74" s="51">
        <f>'Other options'!F50</f>
        <v>0</v>
      </c>
      <c r="F74" s="53">
        <f>'Other options'!G50</f>
        <v>0</v>
      </c>
      <c r="G74" s="76">
        <f>'Other options'!H50</f>
        <v>13.034866780000002</v>
      </c>
      <c r="H74" s="66">
        <f>'Other options'!I50</f>
        <v>0</v>
      </c>
      <c r="I74" s="51">
        <f>'Other options'!J50</f>
        <v>0</v>
      </c>
      <c r="J74" s="53">
        <f>'Other options'!K50</f>
        <v>0</v>
      </c>
      <c r="K74" s="131"/>
      <c r="L74" s="131"/>
      <c r="M74" s="131"/>
      <c r="N74" s="131"/>
      <c r="O74" s="131"/>
      <c r="P74" s="131"/>
    </row>
    <row r="75" spans="1:16" x14ac:dyDescent="0.25">
      <c r="A75" s="58" t="str">
        <f>'Other options'!B51</f>
        <v>2017-18</v>
      </c>
      <c r="B75" s="71">
        <f>'Other options'!C51</f>
        <v>8.5971686399999996</v>
      </c>
      <c r="C75" s="128">
        <f>'Other options'!D51</f>
        <v>0.10516500000000002</v>
      </c>
      <c r="D75" s="129">
        <f>'Other options'!E51</f>
        <v>0</v>
      </c>
      <c r="E75" s="51">
        <f>'Other options'!F51</f>
        <v>0</v>
      </c>
      <c r="F75" s="77">
        <f>'Other options'!G51</f>
        <v>0</v>
      </c>
      <c r="G75" s="76">
        <f>'Other options'!H51</f>
        <v>8.5971686399999996</v>
      </c>
      <c r="H75" s="66">
        <f>'Other options'!I51</f>
        <v>0</v>
      </c>
      <c r="I75" s="51">
        <f>'Other options'!J51</f>
        <v>0</v>
      </c>
      <c r="J75" s="53">
        <f>'Other options'!K51</f>
        <v>0</v>
      </c>
      <c r="K75" s="131"/>
      <c r="L75" s="131"/>
      <c r="M75" s="131"/>
      <c r="N75" s="131"/>
      <c r="O75" s="131"/>
      <c r="P75" s="131"/>
    </row>
    <row r="76" spans="1:16" x14ac:dyDescent="0.25">
      <c r="A76" s="58" t="str">
        <f>'Other options'!B52</f>
        <v>2018-19</v>
      </c>
      <c r="B76" s="71">
        <f>'Other options'!C52</f>
        <v>10.9033514</v>
      </c>
      <c r="C76" s="128">
        <f>'Other options'!D52</f>
        <v>0.15597137999999999</v>
      </c>
      <c r="D76" s="129">
        <f>'Other options'!E52</f>
        <v>10.74738002</v>
      </c>
      <c r="E76" s="133">
        <f t="shared" ref="E76:E85" si="29">$K$72-$K$55</f>
        <v>1.5260000000000007</v>
      </c>
      <c r="F76" s="77">
        <f>'Other options'!G52</f>
        <v>1.591380019999999</v>
      </c>
      <c r="G76" s="76">
        <f>'Other options'!H52</f>
        <v>0.29572398</v>
      </c>
      <c r="H76" s="66">
        <f>'Other options'!I52</f>
        <v>10.60762742</v>
      </c>
      <c r="I76" s="51">
        <f>'Other options'!J52</f>
        <v>5.13</v>
      </c>
      <c r="J76" s="53">
        <f>'Other options'!K52</f>
        <v>5.4776274200000001</v>
      </c>
      <c r="K76" s="131"/>
      <c r="L76" s="131"/>
      <c r="M76" s="131"/>
      <c r="N76" s="131"/>
      <c r="O76" s="131"/>
      <c r="P76" s="131"/>
    </row>
    <row r="77" spans="1:16" x14ac:dyDescent="0.25">
      <c r="A77" s="58" t="str">
        <f>'Other options'!B53</f>
        <v>2019-20</v>
      </c>
      <c r="B77" s="71">
        <f>'Other options'!C53</f>
        <v>9.8023907000000001</v>
      </c>
      <c r="C77" s="128">
        <f>'Other options'!D53</f>
        <v>0.31035359999999995</v>
      </c>
      <c r="D77" s="129">
        <f>'Other options'!E53</f>
        <v>9.492037100000001</v>
      </c>
      <c r="E77" s="133">
        <f t="shared" si="29"/>
        <v>1.5260000000000007</v>
      </c>
      <c r="F77" s="77">
        <f>'Other options'!G53</f>
        <v>0.33603710000000042</v>
      </c>
      <c r="G77" s="76">
        <f>'Other options'!H53</f>
        <v>0.51708461999999999</v>
      </c>
      <c r="H77" s="66">
        <f>'Other options'!I53</f>
        <v>9.2853060799999998</v>
      </c>
      <c r="I77" s="51">
        <f>'Other options'!J53</f>
        <v>5.13</v>
      </c>
      <c r="J77" s="77">
        <f>'Other options'!K53</f>
        <v>4.1553060799999999</v>
      </c>
      <c r="K77" s="131"/>
      <c r="L77" s="131"/>
      <c r="M77" s="131"/>
      <c r="N77" s="131"/>
      <c r="O77" s="131"/>
      <c r="P77" s="131"/>
    </row>
    <row r="78" spans="1:16" x14ac:dyDescent="0.25">
      <c r="A78" s="58" t="str">
        <f>'Other options'!B54</f>
        <v>2020-21</v>
      </c>
      <c r="B78" s="71">
        <f>'Other options'!C54</f>
        <v>11.694363579999997</v>
      </c>
      <c r="C78" s="128">
        <f>'Other options'!D54</f>
        <v>0.49198523999999999</v>
      </c>
      <c r="D78" s="129">
        <f>'Other options'!E54</f>
        <v>11.202378339999997</v>
      </c>
      <c r="E78" s="133">
        <f t="shared" si="29"/>
        <v>1.5260000000000007</v>
      </c>
      <c r="F78" s="77">
        <f>'Other options'!G54</f>
        <v>2.0463783399999969</v>
      </c>
      <c r="G78" s="76">
        <f>'Other options'!H54</f>
        <v>0.80584433999999994</v>
      </c>
      <c r="H78" s="66">
        <f>'Other options'!I54</f>
        <v>10.888519239999997</v>
      </c>
      <c r="I78" s="51">
        <f>'Other options'!J54</f>
        <v>5.13</v>
      </c>
      <c r="J78" s="77">
        <f>'Other options'!K54</f>
        <v>5.7585192399999974</v>
      </c>
      <c r="K78" s="131"/>
      <c r="L78" s="131"/>
      <c r="M78" s="131"/>
      <c r="N78" s="131"/>
      <c r="O78" s="131"/>
      <c r="P78" s="131"/>
    </row>
    <row r="79" spans="1:16" x14ac:dyDescent="0.25">
      <c r="A79" s="58" t="str">
        <f>'Other options'!B55</f>
        <v>2021-22</v>
      </c>
      <c r="B79" s="71">
        <f>'Other options'!C55</f>
        <v>14.365071599999998</v>
      </c>
      <c r="C79" s="128">
        <f>'Other options'!D55</f>
        <v>0.60406775999999995</v>
      </c>
      <c r="D79" s="129">
        <f>'Other options'!E55</f>
        <v>13.761003839999999</v>
      </c>
      <c r="E79" s="133">
        <f t="shared" si="29"/>
        <v>1.5260000000000007</v>
      </c>
      <c r="F79" s="77">
        <f>'Other options'!G55</f>
        <v>4.6050038399999984</v>
      </c>
      <c r="G79" s="76">
        <f>'Other options'!H55</f>
        <v>1.0902572399999999</v>
      </c>
      <c r="H79" s="66">
        <f>'Other options'!I55</f>
        <v>13.274814359999999</v>
      </c>
      <c r="I79" s="51">
        <f>'Other options'!J55</f>
        <v>5.13</v>
      </c>
      <c r="J79" s="77">
        <f>'Other options'!K55</f>
        <v>8.144814359999998</v>
      </c>
      <c r="K79" s="131"/>
      <c r="L79" s="131"/>
      <c r="M79" s="131"/>
      <c r="N79" s="131"/>
      <c r="O79" s="131"/>
      <c r="P79" s="131"/>
    </row>
    <row r="80" spans="1:16" x14ac:dyDescent="0.25">
      <c r="A80" s="58" t="str">
        <f>'Other options'!B56</f>
        <v>2022-23</v>
      </c>
      <c r="B80" s="71">
        <f>'Other options'!C56</f>
        <v>16.052556980000002</v>
      </c>
      <c r="C80" s="128">
        <f>'Other options'!D56</f>
        <v>0.84318959999999976</v>
      </c>
      <c r="D80" s="129">
        <f>'Other options'!E56</f>
        <v>15.209367380000002</v>
      </c>
      <c r="E80" s="133">
        <f t="shared" si="29"/>
        <v>1.5260000000000007</v>
      </c>
      <c r="F80" s="77">
        <f>'Other options'!G56</f>
        <v>6.053367380000001</v>
      </c>
      <c r="G80" s="76">
        <f>'Other options'!H56</f>
        <v>1.58327076</v>
      </c>
      <c r="H80" s="66">
        <f>'Other options'!I56</f>
        <v>14.469286220000003</v>
      </c>
      <c r="I80" s="51">
        <f>'Other options'!J56</f>
        <v>5.13</v>
      </c>
      <c r="J80" s="77">
        <f>'Other options'!K56</f>
        <v>9.3392862200000017</v>
      </c>
      <c r="K80" s="131"/>
      <c r="L80" s="131"/>
      <c r="M80" s="131"/>
      <c r="N80" s="131"/>
      <c r="O80" s="131"/>
      <c r="P80" s="131"/>
    </row>
    <row r="81" spans="1:16" s="84" customFormat="1" x14ac:dyDescent="0.25">
      <c r="A81" s="58" t="str">
        <f>'Other options'!B57</f>
        <v>2023-24</v>
      </c>
      <c r="B81" s="71">
        <f>'Other options'!C57</f>
        <v>18.137534899999999</v>
      </c>
      <c r="C81" s="128">
        <f>'Other options'!D57</f>
        <v>1.08689196</v>
      </c>
      <c r="D81" s="129">
        <f>'Other options'!E57</f>
        <v>17.050642939999999</v>
      </c>
      <c r="E81" s="133">
        <f t="shared" si="29"/>
        <v>1.5260000000000007</v>
      </c>
      <c r="F81" s="77">
        <f>'Other options'!G57</f>
        <v>7.8946429399999989</v>
      </c>
      <c r="G81" s="76">
        <f>'Other options'!H57</f>
        <v>2.2591623199999997</v>
      </c>
      <c r="H81" s="66">
        <f>'Other options'!I57</f>
        <v>15.878372579999999</v>
      </c>
      <c r="I81" s="51">
        <f>'Other options'!J57</f>
        <v>5.13</v>
      </c>
      <c r="J81" s="77">
        <f>'Other options'!K57</f>
        <v>10.748372579999998</v>
      </c>
      <c r="K81" s="131"/>
      <c r="L81" s="131"/>
      <c r="M81" s="131"/>
      <c r="N81" s="131"/>
      <c r="O81" s="131"/>
      <c r="P81" s="131"/>
    </row>
    <row r="82" spans="1:16" s="84" customFormat="1" x14ac:dyDescent="0.25">
      <c r="A82" s="58" t="str">
        <f>'Other options'!B58</f>
        <v>2024-25</v>
      </c>
      <c r="B82" s="71">
        <f>'Other options'!C58</f>
        <v>19.382641759999998</v>
      </c>
      <c r="C82" s="128">
        <f>'Other options'!D58</f>
        <v>1.3615829399999997</v>
      </c>
      <c r="D82" s="129">
        <f>'Other options'!E58</f>
        <v>18.02105882</v>
      </c>
      <c r="E82" s="133">
        <f t="shared" si="29"/>
        <v>1.5260000000000007</v>
      </c>
      <c r="F82" s="77">
        <f>'Other options'!G58</f>
        <v>8.8650588199999998</v>
      </c>
      <c r="G82" s="76">
        <f>'Other options'!H58</f>
        <v>3.1459135999999996</v>
      </c>
      <c r="H82" s="66">
        <f>'Other options'!I58</f>
        <v>16.236728159999998</v>
      </c>
      <c r="I82" s="51">
        <f>'Other options'!J58</f>
        <v>5.13</v>
      </c>
      <c r="J82" s="77">
        <f>'Other options'!K58</f>
        <v>11.106728159999999</v>
      </c>
      <c r="K82" s="131" t="b">
        <f t="shared" ref="K82:K85" si="30">IF(C82&gt;E82, TRUE, FALSE)</f>
        <v>0</v>
      </c>
      <c r="L82" s="33">
        <f>D82-D65</f>
        <v>0.7355318000000004</v>
      </c>
      <c r="M82" s="131"/>
      <c r="N82" s="131"/>
      <c r="O82" s="131"/>
      <c r="P82" s="131"/>
    </row>
    <row r="83" spans="1:16" x14ac:dyDescent="0.25">
      <c r="A83" s="134" t="str">
        <f>'Other options'!B59</f>
        <v>2025-26</v>
      </c>
      <c r="B83" s="135">
        <f>'Other options'!C59</f>
        <v>22.60148534</v>
      </c>
      <c r="C83" s="136">
        <f>'Other options'!D59</f>
        <v>1.6749123200000002</v>
      </c>
      <c r="D83" s="137">
        <f>'Other options'!E59</f>
        <v>20.926573019999999</v>
      </c>
      <c r="E83" s="141">
        <f t="shared" si="29"/>
        <v>1.5260000000000007</v>
      </c>
      <c r="F83" s="139">
        <f>'Other options'!G59</f>
        <v>11.770573019999999</v>
      </c>
      <c r="G83" s="136">
        <f>'Other options'!H59</f>
        <v>4.0391305799999992</v>
      </c>
      <c r="H83" s="137">
        <f>'Other options'!I59</f>
        <v>18.562354760000002</v>
      </c>
      <c r="I83" s="138">
        <f>'Other options'!J59</f>
        <v>5.13</v>
      </c>
      <c r="J83" s="139">
        <f>'Other options'!K59</f>
        <v>13.432354760000003</v>
      </c>
      <c r="K83" s="131" t="b">
        <f t="shared" si="30"/>
        <v>1</v>
      </c>
      <c r="L83" s="33">
        <f t="shared" ref="L83:L85" si="31">D83-D66</f>
        <v>1.2361639400000008</v>
      </c>
      <c r="M83" s="131"/>
      <c r="N83" s="131"/>
      <c r="O83" s="131"/>
      <c r="P83" s="131"/>
    </row>
    <row r="84" spans="1:16" x14ac:dyDescent="0.25">
      <c r="A84" s="58" t="str">
        <f>'Other options'!B60</f>
        <v>2026-27</v>
      </c>
      <c r="B84" s="71">
        <f>'Other options'!C60</f>
        <v>29.343699179999994</v>
      </c>
      <c r="C84" s="128">
        <f>'Other options'!D60</f>
        <v>2.3105451600000002</v>
      </c>
      <c r="D84" s="129">
        <f>'Other options'!E60</f>
        <v>27.033154019999994</v>
      </c>
      <c r="E84" s="133">
        <f t="shared" si="29"/>
        <v>1.5260000000000007</v>
      </c>
      <c r="F84" s="77">
        <f>'Other options'!G60</f>
        <v>17.877154019999992</v>
      </c>
      <c r="G84" s="76">
        <f>'Other options'!H60</f>
        <v>5.0686569800000001</v>
      </c>
      <c r="H84" s="66">
        <f>'Other options'!I60</f>
        <v>24.275042199999994</v>
      </c>
      <c r="I84" s="51">
        <f>'Other options'!J60</f>
        <v>5.13</v>
      </c>
      <c r="J84" s="77">
        <f>'Other options'!K60</f>
        <v>19.145042199999995</v>
      </c>
      <c r="K84" s="131" t="b">
        <f t="shared" si="30"/>
        <v>1</v>
      </c>
      <c r="L84" s="147">
        <f t="shared" si="31"/>
        <v>1.9269967200000018</v>
      </c>
      <c r="M84" s="131"/>
      <c r="N84" s="131"/>
      <c r="O84" s="131"/>
      <c r="P84" s="131"/>
    </row>
    <row r="85" spans="1:16" x14ac:dyDescent="0.25">
      <c r="A85" s="58" t="str">
        <f>'Other options'!B61</f>
        <v>2027-28</v>
      </c>
      <c r="B85" s="71">
        <f>'Other options'!C61</f>
        <v>34.305119020000006</v>
      </c>
      <c r="C85" s="128">
        <f>'Other options'!D61</f>
        <v>3.0372275200000001</v>
      </c>
      <c r="D85" s="129">
        <f>'Other options'!E61</f>
        <v>31.267891500000005</v>
      </c>
      <c r="E85" s="133">
        <f t="shared" si="29"/>
        <v>1.5260000000000007</v>
      </c>
      <c r="F85" s="77">
        <f>'Other options'!G61</f>
        <v>22.111891500000006</v>
      </c>
      <c r="G85" s="76">
        <f>'Other options'!H61</f>
        <v>6.5753987799999996</v>
      </c>
      <c r="H85" s="66">
        <f>'Other options'!I61</f>
        <v>27.729720240000006</v>
      </c>
      <c r="I85" s="51">
        <f>'Other options'!J61</f>
        <v>5.13</v>
      </c>
      <c r="J85" s="77">
        <f>'Other options'!K61</f>
        <v>22.599720240000007</v>
      </c>
      <c r="K85" s="131" t="b">
        <f t="shared" si="30"/>
        <v>1</v>
      </c>
      <c r="L85" s="33">
        <f t="shared" si="31"/>
        <v>2.1741422599999964</v>
      </c>
      <c r="M85" s="131"/>
      <c r="N85" s="131"/>
      <c r="O85" s="131"/>
      <c r="P85" s="131"/>
    </row>
    <row r="86" spans="1:16" s="84" customFormat="1" x14ac:dyDescent="0.25">
      <c r="A86" s="64"/>
      <c r="F86" s="63"/>
      <c r="J86" s="63"/>
      <c r="K86" s="131"/>
      <c r="L86" s="131"/>
      <c r="M86" s="131"/>
      <c r="N86" s="131"/>
      <c r="O86" s="131"/>
      <c r="P86" s="131"/>
    </row>
    <row r="87" spans="1:16" x14ac:dyDescent="0.25">
      <c r="A87" s="131"/>
      <c r="B87" s="131"/>
      <c r="C87" s="131"/>
      <c r="D87" s="131"/>
      <c r="E87" s="131"/>
      <c r="F87" s="131"/>
      <c r="G87" s="131"/>
      <c r="H87" s="131"/>
      <c r="I87" s="131"/>
      <c r="J87" s="131"/>
      <c r="K87" s="131"/>
      <c r="L87" s="131"/>
      <c r="M87" s="131"/>
      <c r="N87" s="131"/>
      <c r="O87" s="131"/>
      <c r="P87" s="131"/>
    </row>
    <row r="88" spans="1:16" x14ac:dyDescent="0.25">
      <c r="A88" s="131"/>
      <c r="B88" s="131"/>
      <c r="C88" s="131"/>
      <c r="D88" s="131"/>
      <c r="E88" s="131"/>
      <c r="F88" s="131"/>
      <c r="G88" s="131"/>
      <c r="H88" s="131"/>
      <c r="I88" s="131"/>
      <c r="J88" s="131"/>
      <c r="K88" s="131"/>
      <c r="L88" s="131"/>
      <c r="M88" s="131"/>
      <c r="N88" s="131"/>
      <c r="O88" s="131"/>
      <c r="P88" s="131"/>
    </row>
    <row r="89" spans="1:16" x14ac:dyDescent="0.25">
      <c r="A89" s="131"/>
      <c r="B89" s="131"/>
      <c r="C89" s="131"/>
      <c r="D89" s="131"/>
      <c r="E89" s="131"/>
      <c r="F89" s="131"/>
      <c r="G89" s="131"/>
      <c r="H89" s="131"/>
      <c r="I89" s="131"/>
      <c r="J89" s="131"/>
      <c r="K89" s="131"/>
      <c r="L89" s="131"/>
      <c r="M89" s="131"/>
      <c r="N89" s="131"/>
      <c r="O89" s="131"/>
      <c r="P89" s="131"/>
    </row>
    <row r="90" spans="1:16" x14ac:dyDescent="0.25">
      <c r="A90" s="131"/>
      <c r="B90" s="131"/>
      <c r="C90" s="131"/>
      <c r="D90" s="131"/>
      <c r="E90" s="131"/>
      <c r="F90" s="131"/>
      <c r="G90" s="131"/>
      <c r="H90" s="131"/>
      <c r="I90" s="131"/>
      <c r="J90" s="131"/>
      <c r="K90" s="131"/>
      <c r="L90" s="131"/>
      <c r="M90" s="131"/>
      <c r="N90" s="131"/>
      <c r="O90" s="131"/>
      <c r="P90" s="131"/>
    </row>
    <row r="91" spans="1:16" x14ac:dyDescent="0.25">
      <c r="A91" s="131"/>
      <c r="B91" s="131"/>
      <c r="C91" s="131"/>
      <c r="D91" s="131"/>
      <c r="E91" s="131"/>
      <c r="F91" s="131"/>
      <c r="G91" s="131"/>
      <c r="H91" s="131"/>
      <c r="I91" s="131"/>
      <c r="J91" s="131"/>
      <c r="K91" s="131"/>
      <c r="L91" s="131"/>
      <c r="M91" s="131"/>
      <c r="N91" s="131"/>
      <c r="O91" s="131"/>
      <c r="P91" s="131"/>
    </row>
    <row r="92" spans="1:16" x14ac:dyDescent="0.25">
      <c r="A92" s="131"/>
      <c r="B92" s="131"/>
      <c r="C92" s="131"/>
      <c r="D92" s="131"/>
      <c r="E92" s="131"/>
      <c r="F92" s="131"/>
      <c r="G92" s="131"/>
      <c r="H92" s="131"/>
      <c r="I92" s="131"/>
      <c r="J92" s="131"/>
      <c r="K92" s="131"/>
      <c r="L92" s="131"/>
      <c r="M92" s="131"/>
      <c r="N92" s="131"/>
      <c r="O92" s="131"/>
      <c r="P92" s="131"/>
    </row>
    <row r="93" spans="1:16" x14ac:dyDescent="0.25">
      <c r="A93" s="131"/>
      <c r="B93" s="131"/>
      <c r="C93" s="131"/>
      <c r="D93" s="131"/>
      <c r="E93" s="131"/>
      <c r="F93" s="131"/>
      <c r="G93" s="131"/>
      <c r="H93" s="131"/>
      <c r="I93" s="131"/>
      <c r="J93" s="131"/>
      <c r="K93" s="131"/>
      <c r="L93" s="131"/>
      <c r="M93" s="131"/>
      <c r="N93" s="131"/>
      <c r="O93" s="131"/>
      <c r="P93" s="131"/>
    </row>
    <row r="94" spans="1:16" x14ac:dyDescent="0.25">
      <c r="A94" s="131"/>
      <c r="B94" s="131"/>
      <c r="C94" s="131"/>
      <c r="D94" s="131"/>
      <c r="E94" s="131"/>
      <c r="F94" s="131"/>
      <c r="G94" s="131"/>
      <c r="H94" s="131"/>
      <c r="I94" s="131"/>
      <c r="J94" s="131"/>
      <c r="K94" s="131"/>
      <c r="L94" s="131"/>
      <c r="M94" s="131"/>
      <c r="N94" s="131"/>
      <c r="O94" s="131"/>
      <c r="P94" s="131"/>
    </row>
    <row r="95" spans="1:16" x14ac:dyDescent="0.25">
      <c r="A95" s="131"/>
      <c r="B95" s="131"/>
      <c r="C95" s="131"/>
      <c r="D95" s="131"/>
      <c r="E95" s="131"/>
      <c r="F95" s="131"/>
      <c r="G95" s="131"/>
      <c r="H95" s="131"/>
      <c r="I95" s="131"/>
      <c r="J95" s="131"/>
      <c r="K95" s="131"/>
      <c r="L95" s="131"/>
      <c r="M95" s="131"/>
      <c r="N95" s="131"/>
      <c r="O95" s="131"/>
      <c r="P95" s="131"/>
    </row>
    <row r="96" spans="1:16" x14ac:dyDescent="0.25">
      <c r="A96" s="131"/>
      <c r="B96" s="131"/>
      <c r="C96" s="131"/>
      <c r="D96" s="131"/>
      <c r="E96" s="131"/>
      <c r="F96" s="131"/>
      <c r="G96" s="131"/>
      <c r="H96" s="131"/>
      <c r="I96" s="131"/>
      <c r="J96" s="131"/>
      <c r="K96" s="131"/>
      <c r="L96" s="131"/>
      <c r="M96" s="131"/>
      <c r="N96" s="131"/>
      <c r="O96" s="131"/>
      <c r="P96" s="131"/>
    </row>
    <row r="97" spans="1:16" x14ac:dyDescent="0.25">
      <c r="A97" s="131"/>
      <c r="B97" s="131"/>
      <c r="C97" s="131"/>
      <c r="D97" s="131"/>
      <c r="E97" s="131"/>
      <c r="F97" s="131"/>
      <c r="G97" s="131"/>
      <c r="H97" s="131"/>
      <c r="I97" s="131"/>
      <c r="J97" s="131"/>
      <c r="K97" s="131"/>
      <c r="L97" s="131"/>
      <c r="M97" s="131"/>
      <c r="N97" s="131"/>
      <c r="O97" s="131"/>
      <c r="P97" s="131"/>
    </row>
    <row r="98" spans="1:16" x14ac:dyDescent="0.25">
      <c r="A98" s="131"/>
      <c r="B98" s="131"/>
      <c r="C98" s="131"/>
      <c r="D98" s="131"/>
      <c r="E98" s="131"/>
      <c r="F98" s="131"/>
      <c r="G98" s="131"/>
      <c r="H98" s="131"/>
      <c r="I98" s="131"/>
      <c r="J98" s="131"/>
      <c r="K98" s="131"/>
      <c r="L98" s="131"/>
      <c r="M98" s="131"/>
      <c r="N98" s="131"/>
      <c r="O98" s="131"/>
      <c r="P98" s="131"/>
    </row>
    <row r="99" spans="1:16" x14ac:dyDescent="0.25">
      <c r="A99" s="131"/>
      <c r="B99" s="131"/>
      <c r="C99" s="131"/>
      <c r="D99" s="131"/>
      <c r="E99" s="131"/>
      <c r="F99" s="131"/>
      <c r="G99" s="131"/>
      <c r="H99" s="131"/>
      <c r="I99" s="131"/>
      <c r="J99" s="131"/>
      <c r="K99" s="131"/>
      <c r="L99" s="131"/>
      <c r="M99" s="131"/>
      <c r="N99" s="131"/>
      <c r="O99" s="131"/>
      <c r="P99" s="131"/>
    </row>
    <row r="100" spans="1:16" x14ac:dyDescent="0.25">
      <c r="A100" s="131"/>
      <c r="B100" s="131"/>
      <c r="C100" s="131"/>
      <c r="D100" s="131"/>
      <c r="E100" s="131"/>
      <c r="F100" s="131"/>
      <c r="G100" s="131"/>
      <c r="H100" s="131"/>
      <c r="I100" s="131"/>
      <c r="J100" s="131"/>
      <c r="K100" s="131"/>
      <c r="L100" s="131"/>
      <c r="M100" s="131"/>
      <c r="N100" s="131"/>
      <c r="O100" s="131"/>
      <c r="P100" s="131"/>
    </row>
    <row r="101" spans="1:16" x14ac:dyDescent="0.25">
      <c r="A101" s="131"/>
      <c r="B101" s="131"/>
      <c r="C101" s="131"/>
      <c r="D101" s="131"/>
      <c r="E101" s="131"/>
      <c r="F101" s="131"/>
      <c r="G101" s="131"/>
      <c r="H101" s="131"/>
      <c r="I101" s="131"/>
      <c r="J101" s="131"/>
      <c r="K101" s="131"/>
      <c r="L101" s="131"/>
      <c r="M101" s="131"/>
      <c r="N101" s="131"/>
      <c r="O101" s="131"/>
      <c r="P101" s="131"/>
    </row>
    <row r="102" spans="1:16" x14ac:dyDescent="0.25">
      <c r="A102" s="131"/>
      <c r="B102" s="131"/>
      <c r="C102" s="131"/>
      <c r="D102" s="131"/>
      <c r="E102" s="131"/>
      <c r="F102" s="131"/>
      <c r="G102" s="131"/>
      <c r="H102" s="131"/>
      <c r="I102" s="131"/>
      <c r="J102" s="131"/>
      <c r="K102" s="131"/>
      <c r="L102" s="131"/>
      <c r="M102" s="131"/>
      <c r="N102" s="131"/>
      <c r="O102" s="131"/>
      <c r="P102" s="131"/>
    </row>
    <row r="103" spans="1:16" x14ac:dyDescent="0.25">
      <c r="A103" s="131"/>
      <c r="B103" s="131"/>
      <c r="C103" s="131"/>
      <c r="D103" s="131"/>
      <c r="E103" s="131"/>
      <c r="F103" s="131"/>
      <c r="G103" s="131"/>
      <c r="H103" s="131"/>
      <c r="I103" s="131"/>
      <c r="J103" s="131"/>
      <c r="K103" s="131"/>
      <c r="L103" s="131"/>
      <c r="M103" s="131"/>
      <c r="N103" s="131"/>
      <c r="O103" s="131"/>
      <c r="P103" s="131"/>
    </row>
    <row r="104" spans="1:16" x14ac:dyDescent="0.25">
      <c r="A104" s="131"/>
      <c r="B104" s="131"/>
      <c r="C104" s="131"/>
      <c r="D104" s="131"/>
      <c r="E104" s="131"/>
      <c r="F104" s="131"/>
      <c r="G104" s="131"/>
      <c r="H104" s="131"/>
      <c r="I104" s="131"/>
      <c r="J104" s="131"/>
      <c r="K104" s="131"/>
      <c r="L104" s="131"/>
      <c r="M104" s="131"/>
      <c r="N104" s="131"/>
      <c r="O104" s="131"/>
      <c r="P104" s="131"/>
    </row>
    <row r="105" spans="1:16" x14ac:dyDescent="0.25">
      <c r="A105" s="131"/>
      <c r="B105" s="131"/>
      <c r="C105" s="131"/>
      <c r="D105" s="131"/>
      <c r="E105" s="131"/>
      <c r="F105" s="131"/>
      <c r="G105" s="131"/>
      <c r="H105" s="131"/>
      <c r="I105" s="131"/>
      <c r="J105" s="131"/>
      <c r="K105" s="131"/>
      <c r="L105" s="131"/>
      <c r="M105" s="131"/>
      <c r="N105" s="131"/>
      <c r="O105" s="131"/>
      <c r="P105" s="131"/>
    </row>
    <row r="106" spans="1:16" x14ac:dyDescent="0.25">
      <c r="A106" s="131"/>
      <c r="B106" s="131"/>
      <c r="C106" s="131"/>
      <c r="D106" s="131"/>
      <c r="E106" s="131"/>
      <c r="F106" s="131"/>
      <c r="G106" s="131"/>
      <c r="H106" s="131"/>
      <c r="I106" s="131"/>
      <c r="J106" s="131"/>
      <c r="K106" s="131"/>
      <c r="L106" s="131"/>
      <c r="M106" s="131"/>
      <c r="N106" s="131"/>
      <c r="O106" s="131"/>
      <c r="P106" s="131"/>
    </row>
    <row r="107" spans="1:16" x14ac:dyDescent="0.25">
      <c r="A107" s="131"/>
      <c r="B107" s="131"/>
      <c r="C107" s="131"/>
      <c r="D107" s="131"/>
      <c r="E107" s="131"/>
      <c r="F107" s="131"/>
      <c r="G107" s="131"/>
      <c r="H107" s="131"/>
      <c r="I107" s="131"/>
      <c r="J107" s="131"/>
      <c r="K107" s="131"/>
      <c r="L107" s="131"/>
      <c r="M107" s="131"/>
      <c r="N107" s="131"/>
      <c r="O107" s="131"/>
      <c r="P107" s="131"/>
    </row>
    <row r="108" spans="1:16" x14ac:dyDescent="0.25">
      <c r="A108" s="131"/>
      <c r="B108" s="131"/>
      <c r="C108" s="131"/>
      <c r="D108" s="131"/>
      <c r="E108" s="131"/>
      <c r="F108" s="131"/>
      <c r="G108" s="131"/>
      <c r="H108" s="131"/>
      <c r="I108" s="131"/>
      <c r="J108" s="131"/>
      <c r="K108" s="131"/>
      <c r="L108" s="131"/>
      <c r="M108" s="131"/>
      <c r="N108" s="131"/>
      <c r="O108" s="131"/>
      <c r="P108" s="131"/>
    </row>
    <row r="109" spans="1:16" x14ac:dyDescent="0.25">
      <c r="A109" s="131"/>
      <c r="B109" s="131"/>
      <c r="C109" s="131"/>
      <c r="D109" s="131"/>
      <c r="E109" s="131"/>
      <c r="F109" s="131"/>
      <c r="G109" s="131"/>
      <c r="H109" s="131"/>
      <c r="I109" s="131"/>
      <c r="J109" s="131"/>
      <c r="K109" s="131"/>
      <c r="L109" s="131"/>
      <c r="M109" s="131"/>
      <c r="N109" s="131"/>
      <c r="O109" s="131"/>
      <c r="P109" s="131"/>
    </row>
    <row r="110" spans="1:16" x14ac:dyDescent="0.25">
      <c r="A110" s="131"/>
      <c r="B110" s="131"/>
      <c r="C110" s="131"/>
      <c r="D110" s="131"/>
      <c r="E110" s="131"/>
      <c r="F110" s="131"/>
      <c r="G110" s="131"/>
      <c r="H110" s="131"/>
      <c r="I110" s="131"/>
      <c r="J110" s="131"/>
      <c r="K110" s="131"/>
      <c r="L110" s="131"/>
      <c r="M110" s="131"/>
      <c r="N110" s="131"/>
      <c r="O110" s="131"/>
      <c r="P110" s="131"/>
    </row>
    <row r="111" spans="1:16" x14ac:dyDescent="0.25">
      <c r="A111" s="131"/>
      <c r="B111" s="131"/>
      <c r="C111" s="131"/>
      <c r="D111" s="131"/>
      <c r="E111" s="131"/>
      <c r="F111" s="131"/>
      <c r="G111" s="131"/>
      <c r="H111" s="131"/>
      <c r="I111" s="131"/>
      <c r="J111" s="131"/>
      <c r="K111" s="131"/>
      <c r="L111" s="131"/>
      <c r="M111" s="131"/>
      <c r="N111" s="131"/>
      <c r="O111" s="131"/>
      <c r="P111" s="131"/>
    </row>
    <row r="112" spans="1:16" x14ac:dyDescent="0.25">
      <c r="A112" s="131"/>
      <c r="B112" s="131"/>
      <c r="C112" s="131"/>
      <c r="D112" s="131"/>
      <c r="E112" s="131"/>
      <c r="F112" s="131"/>
      <c r="G112" s="131"/>
      <c r="H112" s="131"/>
      <c r="I112" s="131"/>
      <c r="J112" s="131"/>
      <c r="K112" s="131"/>
      <c r="L112" s="131"/>
      <c r="M112" s="131"/>
      <c r="N112" s="131"/>
      <c r="O112" s="131"/>
      <c r="P112" s="131"/>
    </row>
    <row r="113" spans="1:16" x14ac:dyDescent="0.25">
      <c r="A113" s="131"/>
      <c r="B113" s="131"/>
      <c r="C113" s="131"/>
      <c r="D113" s="131"/>
      <c r="E113" s="131"/>
      <c r="F113" s="131"/>
      <c r="G113" s="131"/>
      <c r="H113" s="131"/>
      <c r="I113" s="131"/>
      <c r="J113" s="131"/>
      <c r="K113" s="131"/>
      <c r="L113" s="131"/>
      <c r="M113" s="131"/>
      <c r="N113" s="131"/>
      <c r="O113" s="131"/>
      <c r="P113" s="131"/>
    </row>
    <row r="114" spans="1:16" x14ac:dyDescent="0.25">
      <c r="A114" s="131"/>
      <c r="B114" s="131"/>
      <c r="C114" s="131"/>
      <c r="D114" s="131"/>
      <c r="E114" s="131"/>
      <c r="F114" s="131"/>
      <c r="G114" s="131"/>
      <c r="H114" s="131"/>
      <c r="I114" s="131"/>
      <c r="J114" s="131"/>
      <c r="K114" s="131"/>
      <c r="L114" s="131"/>
      <c r="M114" s="131"/>
      <c r="N114" s="131"/>
      <c r="O114" s="131"/>
      <c r="P114" s="131"/>
    </row>
    <row r="115" spans="1:16" x14ac:dyDescent="0.25">
      <c r="A115" s="131"/>
      <c r="B115" s="131"/>
      <c r="C115" s="131"/>
      <c r="D115" s="131"/>
      <c r="E115" s="131"/>
      <c r="F115" s="131"/>
      <c r="G115" s="131"/>
      <c r="H115" s="131"/>
      <c r="I115" s="131"/>
      <c r="J115" s="131"/>
      <c r="K115" s="131"/>
      <c r="L115" s="131"/>
      <c r="M115" s="131"/>
      <c r="N115" s="131"/>
      <c r="O115" s="131"/>
      <c r="P115" s="131"/>
    </row>
    <row r="116" spans="1:16" x14ac:dyDescent="0.25">
      <c r="A116" s="131"/>
      <c r="B116" s="131"/>
      <c r="C116" s="131"/>
      <c r="D116" s="131"/>
      <c r="E116" s="131"/>
      <c r="F116" s="131"/>
      <c r="G116" s="131"/>
      <c r="H116" s="131"/>
      <c r="I116" s="131"/>
      <c r="J116" s="131"/>
      <c r="K116" s="131"/>
      <c r="L116" s="131"/>
      <c r="M116" s="131"/>
      <c r="N116" s="131"/>
      <c r="O116" s="131"/>
      <c r="P116" s="131"/>
    </row>
    <row r="117" spans="1:16" x14ac:dyDescent="0.25">
      <c r="A117" s="131"/>
      <c r="B117" s="131"/>
      <c r="C117" s="131"/>
      <c r="D117" s="131"/>
      <c r="E117" s="131"/>
      <c r="F117" s="131"/>
      <c r="G117" s="131"/>
      <c r="H117" s="131"/>
      <c r="I117" s="131"/>
      <c r="J117" s="131"/>
      <c r="K117" s="131"/>
      <c r="L117" s="131"/>
      <c r="M117" s="131"/>
      <c r="N117" s="131"/>
      <c r="O117" s="131"/>
      <c r="P117" s="131"/>
    </row>
    <row r="118" spans="1:16" x14ac:dyDescent="0.25">
      <c r="A118" s="131"/>
      <c r="B118" s="131"/>
      <c r="C118" s="131"/>
      <c r="D118" s="131"/>
      <c r="E118" s="131"/>
      <c r="F118" s="131"/>
      <c r="G118" s="131"/>
      <c r="H118" s="131"/>
      <c r="I118" s="131"/>
      <c r="J118" s="131"/>
      <c r="K118" s="131"/>
      <c r="L118" s="131"/>
      <c r="M118" s="131"/>
      <c r="N118" s="131"/>
      <c r="O118" s="131"/>
      <c r="P118" s="131"/>
    </row>
    <row r="119" spans="1:16" x14ac:dyDescent="0.25">
      <c r="A119" s="131"/>
      <c r="B119" s="131"/>
      <c r="C119" s="131"/>
      <c r="D119" s="131"/>
      <c r="E119" s="131"/>
      <c r="F119" s="131"/>
      <c r="G119" s="131"/>
      <c r="H119" s="131"/>
      <c r="I119" s="131"/>
      <c r="J119" s="131"/>
      <c r="K119" s="131"/>
      <c r="L119" s="131"/>
      <c r="M119" s="131"/>
      <c r="N119" s="131"/>
      <c r="O119" s="131"/>
      <c r="P119" s="131"/>
    </row>
    <row r="120" spans="1:16" x14ac:dyDescent="0.25">
      <c r="A120" s="131"/>
      <c r="B120" s="131"/>
      <c r="C120" s="131"/>
      <c r="D120" s="131"/>
      <c r="E120" s="131"/>
      <c r="F120" s="131"/>
      <c r="G120" s="131"/>
      <c r="H120" s="131"/>
      <c r="I120" s="131"/>
      <c r="J120" s="131"/>
      <c r="K120" s="131"/>
      <c r="L120" s="131"/>
      <c r="M120" s="131"/>
      <c r="N120" s="131"/>
      <c r="O120" s="131"/>
      <c r="P120" s="131"/>
    </row>
    <row r="121" spans="1:16" x14ac:dyDescent="0.25">
      <c r="A121" s="131"/>
      <c r="B121" s="131"/>
      <c r="C121" s="131"/>
      <c r="D121" s="131"/>
      <c r="E121" s="131"/>
      <c r="F121" s="131"/>
      <c r="G121" s="131"/>
      <c r="H121" s="131"/>
      <c r="I121" s="131"/>
      <c r="J121" s="131"/>
      <c r="K121" s="131"/>
      <c r="L121" s="131"/>
      <c r="M121" s="131"/>
      <c r="N121" s="131"/>
      <c r="O121" s="131"/>
      <c r="P121" s="131"/>
    </row>
    <row r="122" spans="1:16" x14ac:dyDescent="0.25">
      <c r="A122" s="131"/>
      <c r="B122" s="131"/>
      <c r="C122" s="131"/>
      <c r="D122" s="131"/>
      <c r="E122" s="131"/>
      <c r="F122" s="131"/>
      <c r="G122" s="131"/>
      <c r="H122" s="131"/>
      <c r="I122" s="131"/>
      <c r="J122" s="131"/>
      <c r="K122" s="131"/>
      <c r="L122" s="131"/>
      <c r="M122" s="131"/>
      <c r="N122" s="131"/>
      <c r="O122" s="131"/>
      <c r="P122" s="131"/>
    </row>
    <row r="123" spans="1:16" x14ac:dyDescent="0.25">
      <c r="A123" s="131"/>
      <c r="B123" s="131"/>
      <c r="C123" s="131"/>
      <c r="D123" s="131"/>
      <c r="E123" s="131"/>
      <c r="F123" s="131"/>
      <c r="G123" s="131"/>
      <c r="H123" s="131"/>
      <c r="I123" s="131"/>
      <c r="J123" s="131"/>
      <c r="K123" s="131"/>
      <c r="L123" s="131"/>
      <c r="M123" s="131"/>
      <c r="N123" s="131"/>
      <c r="O123" s="131"/>
      <c r="P123" s="131"/>
    </row>
    <row r="124" spans="1:16" x14ac:dyDescent="0.25">
      <c r="A124" s="131"/>
      <c r="B124" s="131"/>
      <c r="C124" s="131"/>
      <c r="D124" s="131"/>
      <c r="E124" s="131"/>
      <c r="F124" s="131"/>
      <c r="G124" s="131"/>
      <c r="H124" s="131"/>
      <c r="I124" s="131"/>
      <c r="J124" s="131"/>
      <c r="K124" s="131"/>
      <c r="L124" s="131"/>
      <c r="M124" s="131"/>
      <c r="N124" s="131"/>
      <c r="O124" s="131"/>
      <c r="P124" s="131"/>
    </row>
    <row r="125" spans="1:16" x14ac:dyDescent="0.25">
      <c r="A125" s="131"/>
      <c r="B125" s="131"/>
      <c r="C125" s="131"/>
      <c r="D125" s="131"/>
      <c r="E125" s="131"/>
      <c r="F125" s="131"/>
      <c r="G125" s="131"/>
      <c r="H125" s="131"/>
      <c r="I125" s="131"/>
      <c r="J125" s="131"/>
      <c r="K125" s="131"/>
      <c r="L125" s="131"/>
      <c r="M125" s="131"/>
      <c r="N125" s="131"/>
      <c r="O125" s="131"/>
      <c r="P125" s="131"/>
    </row>
    <row r="126" spans="1:16" x14ac:dyDescent="0.25">
      <c r="A126" s="131"/>
      <c r="B126" s="131"/>
      <c r="C126" s="131"/>
      <c r="D126" s="131"/>
      <c r="E126" s="131"/>
      <c r="F126" s="131"/>
      <c r="G126" s="131"/>
      <c r="H126" s="131"/>
      <c r="I126" s="131"/>
      <c r="J126" s="131"/>
      <c r="K126" s="131"/>
      <c r="L126" s="131"/>
      <c r="M126" s="131"/>
      <c r="N126" s="131"/>
      <c r="O126" s="131"/>
      <c r="P126" s="131"/>
    </row>
    <row r="127" spans="1:16" x14ac:dyDescent="0.25">
      <c r="A127" s="131"/>
      <c r="B127" s="131"/>
      <c r="C127" s="131"/>
      <c r="D127" s="131"/>
      <c r="E127" s="131"/>
      <c r="F127" s="131"/>
      <c r="G127" s="131"/>
      <c r="H127" s="131"/>
      <c r="I127" s="131"/>
      <c r="J127" s="131"/>
      <c r="K127" s="131"/>
      <c r="L127" s="131"/>
      <c r="M127" s="131"/>
      <c r="N127" s="131"/>
      <c r="O127" s="131"/>
      <c r="P127" s="131"/>
    </row>
    <row r="128" spans="1:16" x14ac:dyDescent="0.25">
      <c r="A128" s="131"/>
      <c r="B128" s="131"/>
      <c r="C128" s="131"/>
      <c r="D128" s="131"/>
      <c r="E128" s="131"/>
      <c r="F128" s="131"/>
      <c r="G128" s="131"/>
      <c r="H128" s="131"/>
      <c r="I128" s="131"/>
      <c r="J128" s="131"/>
      <c r="K128" s="131"/>
      <c r="L128" s="131"/>
      <c r="M128" s="131"/>
      <c r="N128" s="131"/>
      <c r="O128" s="131"/>
      <c r="P128" s="131"/>
    </row>
    <row r="129" spans="1:16" x14ac:dyDescent="0.25">
      <c r="A129" s="131"/>
      <c r="B129" s="131"/>
      <c r="C129" s="131"/>
      <c r="D129" s="131"/>
      <c r="E129" s="131"/>
      <c r="F129" s="131"/>
      <c r="G129" s="131"/>
      <c r="H129" s="131"/>
      <c r="I129" s="131"/>
      <c r="J129" s="131"/>
      <c r="K129" s="131"/>
      <c r="L129" s="131"/>
      <c r="M129" s="131"/>
      <c r="N129" s="131"/>
      <c r="O129" s="131"/>
      <c r="P129" s="131"/>
    </row>
    <row r="130" spans="1:16" x14ac:dyDescent="0.25">
      <c r="A130" s="131"/>
      <c r="B130" s="131"/>
      <c r="C130" s="131"/>
      <c r="D130" s="131"/>
      <c r="E130" s="131"/>
      <c r="F130" s="131"/>
      <c r="G130" s="131"/>
      <c r="H130" s="131"/>
      <c r="I130" s="131"/>
      <c r="J130" s="131"/>
      <c r="K130" s="131"/>
      <c r="L130" s="131"/>
      <c r="M130" s="131"/>
      <c r="N130" s="131"/>
      <c r="O130" s="131"/>
      <c r="P130" s="131"/>
    </row>
    <row r="131" spans="1:16" x14ac:dyDescent="0.25">
      <c r="A131" s="131"/>
      <c r="B131" s="131"/>
      <c r="C131" s="131"/>
      <c r="D131" s="131"/>
      <c r="E131" s="131"/>
      <c r="F131" s="131"/>
      <c r="G131" s="131"/>
      <c r="H131" s="131"/>
      <c r="I131" s="131"/>
      <c r="J131" s="131"/>
      <c r="K131" s="131"/>
      <c r="L131" s="131"/>
      <c r="M131" s="131"/>
      <c r="N131" s="131"/>
      <c r="O131" s="131"/>
      <c r="P131" s="131"/>
    </row>
    <row r="132" spans="1:16" x14ac:dyDescent="0.25">
      <c r="A132" s="131"/>
      <c r="B132" s="131"/>
      <c r="C132" s="131"/>
      <c r="D132" s="131"/>
      <c r="E132" s="131"/>
      <c r="F132" s="131"/>
      <c r="G132" s="131"/>
      <c r="H132" s="131"/>
      <c r="I132" s="131"/>
      <c r="J132" s="131"/>
      <c r="K132" s="131"/>
      <c r="L132" s="131"/>
      <c r="M132" s="131"/>
      <c r="N132" s="131"/>
      <c r="O132" s="131"/>
      <c r="P132" s="131"/>
    </row>
    <row r="133" spans="1:16" x14ac:dyDescent="0.25">
      <c r="A133" s="131"/>
      <c r="B133" s="131"/>
      <c r="C133" s="131"/>
      <c r="D133" s="131"/>
      <c r="E133" s="131"/>
      <c r="F133" s="131"/>
      <c r="G133" s="131"/>
      <c r="H133" s="131"/>
      <c r="I133" s="131"/>
      <c r="J133" s="131"/>
      <c r="K133" s="131"/>
      <c r="L133" s="131"/>
      <c r="M133" s="131"/>
      <c r="N133" s="131"/>
      <c r="O133" s="131"/>
      <c r="P133" s="131"/>
    </row>
    <row r="134" spans="1:16" x14ac:dyDescent="0.25">
      <c r="A134" s="131"/>
      <c r="B134" s="131"/>
      <c r="C134" s="131"/>
      <c r="D134" s="131"/>
      <c r="E134" s="131"/>
      <c r="F134" s="131"/>
      <c r="G134" s="131"/>
      <c r="H134" s="131"/>
      <c r="I134" s="131"/>
      <c r="J134" s="131"/>
      <c r="K134" s="131"/>
      <c r="L134" s="131"/>
      <c r="M134" s="131"/>
      <c r="N134" s="131"/>
      <c r="O134" s="131"/>
      <c r="P134" s="131"/>
    </row>
    <row r="135" spans="1:16" x14ac:dyDescent="0.25">
      <c r="A135" s="131"/>
      <c r="B135" s="131"/>
      <c r="C135" s="131"/>
      <c r="D135" s="131"/>
      <c r="E135" s="131"/>
      <c r="F135" s="131"/>
      <c r="G135" s="131"/>
      <c r="H135" s="131"/>
      <c r="I135" s="131"/>
      <c r="J135" s="131"/>
      <c r="K135" s="131"/>
      <c r="L135" s="131"/>
      <c r="M135" s="131"/>
      <c r="N135" s="131"/>
      <c r="O135" s="131"/>
      <c r="P135" s="131"/>
    </row>
    <row r="136" spans="1:16" x14ac:dyDescent="0.25">
      <c r="A136" s="131"/>
      <c r="B136" s="131"/>
      <c r="C136" s="131"/>
      <c r="D136" s="131"/>
      <c r="E136" s="131"/>
      <c r="F136" s="131"/>
      <c r="G136" s="131"/>
      <c r="H136" s="131"/>
      <c r="I136" s="131"/>
      <c r="J136" s="131"/>
      <c r="K136" s="131"/>
      <c r="L136" s="131"/>
      <c r="M136" s="131"/>
      <c r="N136" s="131"/>
      <c r="O136" s="131"/>
      <c r="P136" s="131"/>
    </row>
    <row r="137" spans="1:16" x14ac:dyDescent="0.25">
      <c r="A137" s="131"/>
      <c r="B137" s="131"/>
      <c r="C137" s="131"/>
      <c r="D137" s="131"/>
      <c r="E137" s="131"/>
      <c r="F137" s="131"/>
      <c r="G137" s="131"/>
      <c r="H137" s="131"/>
      <c r="I137" s="131"/>
      <c r="J137" s="131"/>
      <c r="K137" s="131"/>
      <c r="L137" s="131"/>
      <c r="M137" s="131"/>
      <c r="N137" s="131"/>
      <c r="O137" s="131"/>
      <c r="P137" s="131"/>
    </row>
    <row r="138" spans="1:16" x14ac:dyDescent="0.25">
      <c r="A138" s="131"/>
      <c r="B138" s="131"/>
      <c r="C138" s="131"/>
      <c r="D138" s="131"/>
      <c r="E138" s="131"/>
      <c r="F138" s="131"/>
      <c r="G138" s="131"/>
      <c r="H138" s="131"/>
      <c r="I138" s="131"/>
      <c r="J138" s="131"/>
      <c r="K138" s="131"/>
      <c r="L138" s="131"/>
      <c r="M138" s="131"/>
      <c r="N138" s="131"/>
      <c r="O138" s="131"/>
      <c r="P138" s="131"/>
    </row>
    <row r="139" spans="1:16" x14ac:dyDescent="0.25">
      <c r="A139" s="131"/>
      <c r="B139" s="131"/>
      <c r="C139" s="131"/>
      <c r="D139" s="131"/>
      <c r="E139" s="131"/>
      <c r="F139" s="131"/>
      <c r="G139" s="131"/>
      <c r="H139" s="131"/>
      <c r="I139" s="131"/>
      <c r="J139" s="131"/>
      <c r="K139" s="131"/>
      <c r="L139" s="131"/>
      <c r="M139" s="131"/>
      <c r="N139" s="131"/>
      <c r="O139" s="131"/>
      <c r="P139" s="131"/>
    </row>
    <row r="140" spans="1:16" x14ac:dyDescent="0.25">
      <c r="A140" s="131"/>
      <c r="B140" s="131"/>
      <c r="C140" s="131"/>
      <c r="D140" s="131"/>
      <c r="E140" s="131"/>
      <c r="F140" s="131"/>
      <c r="G140" s="131"/>
      <c r="H140" s="131"/>
      <c r="I140" s="131"/>
      <c r="J140" s="131"/>
      <c r="K140" s="131"/>
      <c r="L140" s="131"/>
      <c r="M140" s="131"/>
      <c r="N140" s="131"/>
      <c r="O140" s="131"/>
      <c r="P140" s="131"/>
    </row>
    <row r="141" spans="1:16" x14ac:dyDescent="0.25">
      <c r="A141" s="131"/>
      <c r="B141" s="131"/>
      <c r="C141" s="131"/>
      <c r="D141" s="131"/>
      <c r="E141" s="131"/>
      <c r="F141" s="131"/>
      <c r="G141" s="131"/>
      <c r="H141" s="131"/>
      <c r="I141" s="131"/>
      <c r="J141" s="131"/>
      <c r="K141" s="131"/>
      <c r="L141" s="131"/>
      <c r="M141" s="131"/>
      <c r="N141" s="131"/>
      <c r="O141" s="131"/>
      <c r="P141" s="131"/>
    </row>
    <row r="142" spans="1:16" x14ac:dyDescent="0.25">
      <c r="A142" s="131"/>
      <c r="B142" s="131"/>
      <c r="C142" s="131"/>
      <c r="D142" s="131"/>
      <c r="E142" s="131"/>
      <c r="F142" s="131"/>
      <c r="G142" s="131"/>
      <c r="H142" s="131"/>
      <c r="I142" s="131"/>
      <c r="J142" s="131"/>
      <c r="K142" s="131"/>
      <c r="L142" s="131"/>
      <c r="M142" s="131"/>
      <c r="N142" s="131"/>
      <c r="O142" s="131"/>
      <c r="P142" s="131"/>
    </row>
    <row r="143" spans="1:16" x14ac:dyDescent="0.25">
      <c r="A143" s="131"/>
      <c r="B143" s="131"/>
      <c r="C143" s="131"/>
      <c r="D143" s="131"/>
      <c r="E143" s="131"/>
      <c r="F143" s="131"/>
      <c r="G143" s="131"/>
      <c r="H143" s="131"/>
      <c r="I143" s="131"/>
      <c r="J143" s="131"/>
      <c r="K143" s="131"/>
      <c r="L143" s="131"/>
      <c r="M143" s="131"/>
      <c r="N143" s="131"/>
      <c r="O143" s="131"/>
      <c r="P143" s="131"/>
    </row>
    <row r="144" spans="1:16" x14ac:dyDescent="0.25">
      <c r="A144" s="131"/>
      <c r="B144" s="131"/>
      <c r="C144" s="131"/>
      <c r="D144" s="131"/>
      <c r="E144" s="131"/>
      <c r="F144" s="131"/>
      <c r="G144" s="131"/>
      <c r="H144" s="131"/>
      <c r="I144" s="131"/>
      <c r="J144" s="131"/>
      <c r="K144" s="131"/>
      <c r="L144" s="131"/>
      <c r="M144" s="131"/>
      <c r="N144" s="131"/>
      <c r="O144" s="131"/>
      <c r="P144" s="131"/>
    </row>
    <row r="145" spans="1:16" x14ac:dyDescent="0.25">
      <c r="A145" s="131"/>
      <c r="B145" s="131"/>
      <c r="C145" s="131"/>
      <c r="D145" s="131"/>
      <c r="E145" s="131"/>
      <c r="F145" s="131"/>
      <c r="G145" s="131"/>
      <c r="H145" s="131"/>
      <c r="I145" s="131"/>
      <c r="J145" s="131"/>
      <c r="K145" s="131"/>
      <c r="L145" s="131"/>
      <c r="M145" s="131"/>
      <c r="N145" s="131"/>
      <c r="O145" s="131"/>
      <c r="P145" s="131"/>
    </row>
    <row r="146" spans="1:16" x14ac:dyDescent="0.25">
      <c r="A146" s="131"/>
      <c r="B146" s="131"/>
      <c r="C146" s="131"/>
      <c r="D146" s="131"/>
      <c r="E146" s="131"/>
      <c r="F146" s="131"/>
      <c r="G146" s="131"/>
      <c r="H146" s="131"/>
      <c r="I146" s="131"/>
      <c r="J146" s="131"/>
      <c r="K146" s="131"/>
      <c r="L146" s="131"/>
      <c r="M146" s="131"/>
      <c r="N146" s="131"/>
      <c r="O146" s="131"/>
      <c r="P146" s="131"/>
    </row>
    <row r="147" spans="1:16" x14ac:dyDescent="0.25">
      <c r="A147" s="131"/>
      <c r="B147" s="131"/>
      <c r="C147" s="131"/>
      <c r="D147" s="131"/>
      <c r="E147" s="131"/>
      <c r="F147" s="131"/>
      <c r="G147" s="131"/>
      <c r="H147" s="131"/>
      <c r="I147" s="131"/>
      <c r="J147" s="131"/>
      <c r="K147" s="131"/>
      <c r="L147" s="131"/>
      <c r="M147" s="131"/>
      <c r="N147" s="131"/>
      <c r="O147" s="131"/>
      <c r="P147" s="131"/>
    </row>
    <row r="148" spans="1:16" x14ac:dyDescent="0.25">
      <c r="A148" s="131"/>
      <c r="B148" s="131"/>
      <c r="C148" s="131"/>
      <c r="D148" s="131"/>
      <c r="E148" s="131"/>
      <c r="F148" s="131"/>
      <c r="G148" s="131"/>
      <c r="H148" s="131"/>
      <c r="I148" s="131"/>
      <c r="J148" s="131"/>
      <c r="K148" s="131"/>
      <c r="L148" s="131"/>
      <c r="M148" s="131"/>
      <c r="N148" s="131"/>
      <c r="O148" s="131"/>
      <c r="P148" s="131"/>
    </row>
    <row r="149" spans="1:16" x14ac:dyDescent="0.25">
      <c r="A149" s="131"/>
      <c r="B149" s="131"/>
      <c r="C149" s="131"/>
      <c r="D149" s="131"/>
      <c r="E149" s="131"/>
      <c r="F149" s="131"/>
      <c r="G149" s="131"/>
      <c r="H149" s="131"/>
      <c r="I149" s="131"/>
      <c r="J149" s="131"/>
      <c r="K149" s="131"/>
      <c r="L149" s="131"/>
      <c r="M149" s="131"/>
      <c r="N149" s="131"/>
      <c r="O149" s="131"/>
      <c r="P149" s="131"/>
    </row>
    <row r="150" spans="1:16" x14ac:dyDescent="0.25">
      <c r="A150" s="131"/>
      <c r="B150" s="131"/>
      <c r="C150" s="131"/>
      <c r="D150" s="131"/>
      <c r="E150" s="131"/>
      <c r="F150" s="131"/>
      <c r="G150" s="131"/>
      <c r="H150" s="131"/>
      <c r="I150" s="131"/>
      <c r="J150" s="131"/>
      <c r="K150" s="131"/>
      <c r="L150" s="131"/>
      <c r="M150" s="131"/>
      <c r="N150" s="131"/>
      <c r="O150" s="131"/>
      <c r="P150" s="131"/>
    </row>
    <row r="151" spans="1:16" x14ac:dyDescent="0.25">
      <c r="A151" s="131"/>
      <c r="B151" s="131"/>
      <c r="C151" s="131"/>
      <c r="D151" s="131"/>
      <c r="E151" s="131"/>
      <c r="F151" s="131"/>
      <c r="G151" s="131"/>
      <c r="H151" s="131"/>
      <c r="I151" s="131"/>
      <c r="J151" s="131"/>
      <c r="K151" s="131"/>
      <c r="L151" s="131"/>
      <c r="M151" s="131"/>
      <c r="N151" s="131"/>
      <c r="O151" s="131"/>
      <c r="P151" s="131"/>
    </row>
    <row r="152" spans="1:16" x14ac:dyDescent="0.25">
      <c r="A152" s="131"/>
      <c r="B152" s="131"/>
      <c r="C152" s="131"/>
      <c r="D152" s="131"/>
      <c r="E152" s="131"/>
      <c r="F152" s="131"/>
      <c r="G152" s="131"/>
      <c r="H152" s="131"/>
      <c r="I152" s="131"/>
      <c r="J152" s="131"/>
      <c r="K152" s="131"/>
      <c r="L152" s="131"/>
      <c r="M152" s="131"/>
      <c r="N152" s="131"/>
      <c r="O152" s="131"/>
      <c r="P152" s="131"/>
    </row>
    <row r="153" spans="1:16" x14ac:dyDescent="0.25">
      <c r="A153" s="131"/>
      <c r="B153" s="131"/>
      <c r="C153" s="131"/>
      <c r="D153" s="131"/>
      <c r="E153" s="131"/>
      <c r="F153" s="131"/>
      <c r="G153" s="131"/>
      <c r="H153" s="131"/>
      <c r="I153" s="131"/>
      <c r="J153" s="131"/>
      <c r="K153" s="131"/>
      <c r="L153" s="131"/>
      <c r="M153" s="131"/>
      <c r="N153" s="131"/>
      <c r="O153" s="131"/>
      <c r="P153" s="131"/>
    </row>
    <row r="154" spans="1:16" x14ac:dyDescent="0.25">
      <c r="A154" s="131"/>
      <c r="B154" s="131"/>
      <c r="C154" s="131"/>
      <c r="D154" s="131"/>
      <c r="E154" s="131"/>
      <c r="F154" s="131"/>
      <c r="G154" s="131"/>
      <c r="H154" s="131"/>
      <c r="I154" s="131"/>
      <c r="J154" s="131"/>
      <c r="K154" s="131"/>
      <c r="L154" s="131"/>
      <c r="M154" s="131"/>
      <c r="N154" s="131"/>
      <c r="O154" s="131"/>
      <c r="P154" s="131"/>
    </row>
    <row r="155" spans="1:16" x14ac:dyDescent="0.25">
      <c r="A155" s="131"/>
      <c r="B155" s="131"/>
      <c r="C155" s="131"/>
      <c r="D155" s="131"/>
      <c r="E155" s="131"/>
      <c r="F155" s="131"/>
      <c r="G155" s="131"/>
      <c r="H155" s="131"/>
      <c r="I155" s="131"/>
      <c r="J155" s="131"/>
      <c r="K155" s="131"/>
      <c r="L155" s="131"/>
      <c r="M155" s="131"/>
      <c r="N155" s="131"/>
      <c r="O155" s="131"/>
      <c r="P155" s="131"/>
    </row>
    <row r="156" spans="1:16" x14ac:dyDescent="0.25">
      <c r="A156" s="131"/>
      <c r="B156" s="131"/>
      <c r="C156" s="131"/>
      <c r="D156" s="131"/>
      <c r="E156" s="131"/>
      <c r="F156" s="131"/>
      <c r="G156" s="131"/>
      <c r="H156" s="131"/>
      <c r="I156" s="131"/>
      <c r="J156" s="131"/>
      <c r="K156" s="131"/>
      <c r="L156" s="131"/>
      <c r="M156" s="131"/>
      <c r="N156" s="131"/>
      <c r="O156" s="131"/>
      <c r="P156" s="131"/>
    </row>
    <row r="157" spans="1:16" x14ac:dyDescent="0.25">
      <c r="A157" s="131"/>
      <c r="B157" s="131"/>
      <c r="C157" s="131"/>
      <c r="D157" s="131"/>
      <c r="E157" s="131"/>
      <c r="F157" s="131"/>
      <c r="G157" s="131"/>
      <c r="H157" s="131"/>
      <c r="I157" s="131"/>
      <c r="J157" s="131"/>
      <c r="K157" s="131"/>
      <c r="L157" s="131"/>
      <c r="M157" s="131"/>
      <c r="N157" s="131"/>
      <c r="O157" s="131"/>
      <c r="P157" s="131"/>
    </row>
    <row r="158" spans="1:16" x14ac:dyDescent="0.25">
      <c r="A158" s="131"/>
      <c r="B158" s="131"/>
      <c r="C158" s="131"/>
      <c r="D158" s="131"/>
      <c r="E158" s="131"/>
      <c r="F158" s="131"/>
      <c r="G158" s="131"/>
      <c r="H158" s="131"/>
      <c r="I158" s="131"/>
      <c r="J158" s="131"/>
      <c r="K158" s="131"/>
      <c r="L158" s="131"/>
      <c r="M158" s="131"/>
      <c r="N158" s="131"/>
      <c r="O158" s="131"/>
      <c r="P158" s="131"/>
    </row>
    <row r="159" spans="1:16" x14ac:dyDescent="0.25">
      <c r="A159" s="131"/>
      <c r="B159" s="131"/>
      <c r="C159" s="131"/>
      <c r="D159" s="131"/>
      <c r="E159" s="131"/>
      <c r="F159" s="131"/>
      <c r="G159" s="131"/>
      <c r="H159" s="131"/>
      <c r="I159" s="131"/>
      <c r="J159" s="131"/>
      <c r="K159" s="131"/>
      <c r="L159" s="131"/>
      <c r="M159" s="131"/>
      <c r="N159" s="131"/>
      <c r="O159" s="131"/>
      <c r="P159" s="131"/>
    </row>
    <row r="160" spans="1:16" x14ac:dyDescent="0.25">
      <c r="A160" s="131"/>
      <c r="B160" s="131"/>
      <c r="C160" s="131"/>
      <c r="D160" s="131"/>
      <c r="E160" s="131"/>
      <c r="F160" s="131"/>
      <c r="G160" s="131"/>
      <c r="H160" s="131"/>
      <c r="I160" s="131"/>
      <c r="J160" s="131"/>
      <c r="K160" s="131"/>
      <c r="L160" s="131"/>
      <c r="M160" s="131"/>
      <c r="N160" s="131"/>
      <c r="O160" s="131"/>
      <c r="P160" s="131"/>
    </row>
    <row r="161" spans="1:16" x14ac:dyDescent="0.25">
      <c r="A161" s="131"/>
      <c r="B161" s="131"/>
      <c r="C161" s="131"/>
      <c r="D161" s="131"/>
      <c r="E161" s="131"/>
      <c r="F161" s="131"/>
      <c r="G161" s="131"/>
      <c r="H161" s="131"/>
      <c r="I161" s="131"/>
      <c r="J161" s="131"/>
      <c r="K161" s="131"/>
      <c r="L161" s="131"/>
      <c r="M161" s="131"/>
      <c r="N161" s="131"/>
      <c r="O161" s="131"/>
      <c r="P161" s="131"/>
    </row>
    <row r="162" spans="1:16" x14ac:dyDescent="0.25">
      <c r="A162" s="131"/>
      <c r="B162" s="131"/>
      <c r="C162" s="131"/>
      <c r="D162" s="131"/>
      <c r="E162" s="131"/>
      <c r="F162" s="131"/>
      <c r="G162" s="131"/>
      <c r="H162" s="131"/>
      <c r="I162" s="131"/>
      <c r="J162" s="131"/>
      <c r="K162" s="131"/>
      <c r="L162" s="131"/>
      <c r="M162" s="131"/>
      <c r="N162" s="131"/>
      <c r="O162" s="131"/>
      <c r="P162" s="131"/>
    </row>
    <row r="163" spans="1:16" x14ac:dyDescent="0.25">
      <c r="A163" s="131"/>
      <c r="B163" s="131"/>
      <c r="C163" s="131"/>
      <c r="D163" s="131"/>
      <c r="E163" s="131"/>
      <c r="F163" s="131"/>
      <c r="G163" s="131"/>
      <c r="H163" s="131"/>
      <c r="I163" s="131"/>
      <c r="J163" s="131"/>
      <c r="K163" s="131"/>
      <c r="L163" s="131"/>
      <c r="M163" s="131"/>
      <c r="N163" s="131"/>
      <c r="O163" s="131"/>
      <c r="P163" s="131"/>
    </row>
    <row r="164" spans="1:16" x14ac:dyDescent="0.25">
      <c r="A164" s="131"/>
      <c r="B164" s="131"/>
      <c r="C164" s="131"/>
      <c r="D164" s="131"/>
      <c r="E164" s="131"/>
      <c r="F164" s="131"/>
      <c r="G164" s="131"/>
      <c r="H164" s="131"/>
      <c r="I164" s="131"/>
      <c r="J164" s="131"/>
      <c r="K164" s="131"/>
      <c r="L164" s="131"/>
      <c r="M164" s="131"/>
      <c r="N164" s="131"/>
      <c r="O164" s="131"/>
      <c r="P164" s="131"/>
    </row>
    <row r="165" spans="1:16" x14ac:dyDescent="0.25">
      <c r="A165" s="131"/>
      <c r="B165" s="131"/>
      <c r="C165" s="131"/>
      <c r="D165" s="131"/>
      <c r="E165" s="131"/>
      <c r="F165" s="131"/>
      <c r="G165" s="131"/>
      <c r="H165" s="131"/>
      <c r="I165" s="131"/>
      <c r="J165" s="131"/>
      <c r="K165" s="131"/>
      <c r="L165" s="131"/>
      <c r="M165" s="131"/>
      <c r="N165" s="131"/>
      <c r="O165" s="131"/>
      <c r="P165" s="131"/>
    </row>
    <row r="166" spans="1:16" x14ac:dyDescent="0.25">
      <c r="A166" s="131"/>
      <c r="B166" s="131"/>
      <c r="C166" s="131"/>
      <c r="D166" s="131"/>
      <c r="E166" s="131"/>
      <c r="F166" s="131"/>
      <c r="G166" s="131"/>
      <c r="H166" s="131"/>
      <c r="I166" s="131"/>
      <c r="J166" s="131"/>
      <c r="K166" s="131"/>
      <c r="L166" s="131"/>
      <c r="M166" s="131"/>
      <c r="N166" s="131"/>
      <c r="O166" s="131"/>
      <c r="P166" s="131"/>
    </row>
    <row r="167" spans="1:16" x14ac:dyDescent="0.25">
      <c r="A167" s="131"/>
      <c r="B167" s="131"/>
      <c r="C167" s="131"/>
      <c r="D167" s="131"/>
      <c r="E167" s="131"/>
      <c r="F167" s="131"/>
      <c r="G167" s="131"/>
      <c r="H167" s="131"/>
      <c r="I167" s="131"/>
      <c r="J167" s="131"/>
      <c r="K167" s="131"/>
      <c r="L167" s="131"/>
      <c r="M167" s="131"/>
      <c r="N167" s="131"/>
      <c r="O167" s="131"/>
      <c r="P167" s="131"/>
    </row>
    <row r="168" spans="1:16" x14ac:dyDescent="0.25">
      <c r="A168" s="131"/>
      <c r="B168" s="131"/>
      <c r="C168" s="131"/>
      <c r="D168" s="131"/>
      <c r="E168" s="131"/>
      <c r="F168" s="131"/>
      <c r="G168" s="131"/>
      <c r="H168" s="131"/>
      <c r="I168" s="131"/>
      <c r="J168" s="131"/>
      <c r="K168" s="131"/>
      <c r="L168" s="131"/>
      <c r="M168" s="131"/>
      <c r="N168" s="131"/>
      <c r="O168" s="131"/>
      <c r="P168" s="131"/>
    </row>
    <row r="169" spans="1:16" x14ac:dyDescent="0.25">
      <c r="A169" s="131"/>
      <c r="B169" s="131"/>
      <c r="C169" s="131"/>
      <c r="D169" s="131"/>
      <c r="E169" s="131"/>
      <c r="F169" s="131"/>
      <c r="G169" s="131"/>
      <c r="H169" s="131"/>
      <c r="I169" s="131"/>
      <c r="J169" s="131"/>
      <c r="K169" s="131"/>
      <c r="L169" s="131"/>
      <c r="M169" s="131"/>
      <c r="N169" s="131"/>
      <c r="O169" s="131"/>
      <c r="P169" s="131"/>
    </row>
    <row r="170" spans="1:16" x14ac:dyDescent="0.25">
      <c r="A170" s="131"/>
      <c r="B170" s="131"/>
      <c r="C170" s="131"/>
      <c r="D170" s="131"/>
      <c r="E170" s="131"/>
      <c r="F170" s="131"/>
      <c r="G170" s="131"/>
      <c r="H170" s="131"/>
      <c r="I170" s="131"/>
      <c r="J170" s="131"/>
      <c r="K170" s="131"/>
      <c r="L170" s="131"/>
      <c r="M170" s="131"/>
      <c r="N170" s="131"/>
      <c r="O170" s="131"/>
      <c r="P170" s="131"/>
    </row>
    <row r="171" spans="1:16" x14ac:dyDescent="0.25">
      <c r="A171" s="131"/>
      <c r="B171" s="131"/>
      <c r="C171" s="131"/>
      <c r="D171" s="131"/>
      <c r="E171" s="131"/>
      <c r="F171" s="131"/>
      <c r="G171" s="131"/>
      <c r="H171" s="131"/>
      <c r="I171" s="131"/>
      <c r="J171" s="131"/>
      <c r="K171" s="131"/>
      <c r="L171" s="131"/>
      <c r="M171" s="131"/>
      <c r="N171" s="131"/>
      <c r="O171" s="131"/>
      <c r="P171" s="131"/>
    </row>
    <row r="172" spans="1:16" x14ac:dyDescent="0.25">
      <c r="A172" s="131"/>
      <c r="B172" s="131"/>
      <c r="C172" s="131"/>
      <c r="D172" s="131"/>
      <c r="E172" s="131"/>
      <c r="F172" s="131"/>
      <c r="G172" s="131"/>
      <c r="H172" s="131"/>
      <c r="I172" s="131"/>
      <c r="J172" s="131"/>
      <c r="K172" s="131"/>
      <c r="L172" s="131"/>
      <c r="M172" s="131"/>
      <c r="N172" s="131"/>
      <c r="O172" s="131"/>
      <c r="P172" s="131"/>
    </row>
    <row r="173" spans="1:16" x14ac:dyDescent="0.25">
      <c r="A173" s="131"/>
      <c r="B173" s="131"/>
      <c r="C173" s="131"/>
      <c r="D173" s="131"/>
      <c r="E173" s="131"/>
      <c r="F173" s="131"/>
      <c r="G173" s="131"/>
      <c r="H173" s="131"/>
      <c r="I173" s="131"/>
      <c r="J173" s="131"/>
      <c r="K173" s="131"/>
      <c r="L173" s="131"/>
      <c r="M173" s="131"/>
      <c r="N173" s="131"/>
      <c r="O173" s="131"/>
      <c r="P173" s="131"/>
    </row>
    <row r="174" spans="1:16" x14ac:dyDescent="0.25">
      <c r="A174" s="131"/>
      <c r="B174" s="131"/>
      <c r="C174" s="131"/>
      <c r="D174" s="131"/>
      <c r="E174" s="131"/>
      <c r="F174" s="131"/>
      <c r="G174" s="131"/>
      <c r="H174" s="131"/>
      <c r="I174" s="131"/>
      <c r="J174" s="131"/>
      <c r="K174" s="131"/>
      <c r="L174" s="131"/>
      <c r="M174" s="131"/>
      <c r="N174" s="131"/>
      <c r="O174" s="131"/>
      <c r="P174" s="131"/>
    </row>
    <row r="175" spans="1:16" x14ac:dyDescent="0.25">
      <c r="A175" s="131"/>
      <c r="B175" s="131"/>
      <c r="C175" s="131"/>
      <c r="D175" s="131"/>
      <c r="E175" s="131"/>
      <c r="F175" s="131"/>
      <c r="G175" s="131"/>
      <c r="H175" s="131"/>
      <c r="I175" s="131"/>
      <c r="J175" s="131"/>
      <c r="K175" s="131"/>
      <c r="L175" s="131"/>
      <c r="M175" s="131"/>
      <c r="N175" s="131"/>
      <c r="O175" s="131"/>
      <c r="P175" s="131"/>
    </row>
    <row r="176" spans="1:16" x14ac:dyDescent="0.25">
      <c r="A176" s="131"/>
      <c r="B176" s="131"/>
      <c r="C176" s="131"/>
      <c r="D176" s="131"/>
      <c r="E176" s="131"/>
      <c r="F176" s="131"/>
      <c r="G176" s="131"/>
      <c r="H176" s="131"/>
      <c r="I176" s="131"/>
      <c r="J176" s="131"/>
      <c r="K176" s="131"/>
      <c r="L176" s="131"/>
      <c r="M176" s="131"/>
      <c r="N176" s="131"/>
      <c r="O176" s="131"/>
      <c r="P176" s="131"/>
    </row>
    <row r="177" spans="1:16" x14ac:dyDescent="0.25">
      <c r="A177" s="131"/>
      <c r="B177" s="131"/>
      <c r="C177" s="131"/>
      <c r="D177" s="131"/>
      <c r="E177" s="131"/>
      <c r="F177" s="131"/>
      <c r="G177" s="131"/>
      <c r="H177" s="131"/>
      <c r="I177" s="131"/>
      <c r="J177" s="131"/>
      <c r="K177" s="131"/>
      <c r="L177" s="131"/>
      <c r="M177" s="131"/>
      <c r="N177" s="131"/>
      <c r="O177" s="131"/>
      <c r="P177" s="131"/>
    </row>
    <row r="178" spans="1:16" x14ac:dyDescent="0.25">
      <c r="A178" s="131"/>
      <c r="B178" s="131"/>
      <c r="C178" s="131"/>
      <c r="D178" s="131"/>
      <c r="E178" s="131"/>
      <c r="F178" s="131"/>
      <c r="G178" s="131"/>
      <c r="H178" s="131"/>
      <c r="I178" s="131"/>
      <c r="J178" s="131"/>
      <c r="K178" s="131"/>
      <c r="L178" s="131"/>
      <c r="M178" s="131"/>
      <c r="N178" s="131"/>
      <c r="O178" s="131"/>
      <c r="P178" s="131"/>
    </row>
    <row r="179" spans="1:16" x14ac:dyDescent="0.25">
      <c r="A179" s="131"/>
      <c r="B179" s="131"/>
      <c r="C179" s="131"/>
      <c r="D179" s="131"/>
      <c r="E179" s="131"/>
      <c r="F179" s="131"/>
      <c r="G179" s="131"/>
      <c r="H179" s="131"/>
      <c r="I179" s="131"/>
      <c r="J179" s="131"/>
      <c r="K179" s="131"/>
      <c r="L179" s="131"/>
      <c r="M179" s="131"/>
      <c r="N179" s="131"/>
      <c r="O179" s="131"/>
      <c r="P179" s="131"/>
    </row>
    <row r="180" spans="1:16" x14ac:dyDescent="0.25">
      <c r="A180" s="131"/>
      <c r="B180" s="131"/>
      <c r="C180" s="131"/>
      <c r="D180" s="131"/>
      <c r="E180" s="131"/>
      <c r="F180" s="131"/>
      <c r="G180" s="131"/>
      <c r="H180" s="131"/>
      <c r="I180" s="131"/>
      <c r="J180" s="131"/>
      <c r="K180" s="131"/>
      <c r="L180" s="131"/>
      <c r="M180" s="131"/>
      <c r="N180" s="131"/>
      <c r="O180" s="131"/>
      <c r="P180" s="131"/>
    </row>
    <row r="181" spans="1:16" x14ac:dyDescent="0.25">
      <c r="A181" s="131"/>
      <c r="B181" s="131"/>
      <c r="C181" s="131"/>
      <c r="D181" s="131"/>
      <c r="E181" s="131"/>
      <c r="F181" s="131"/>
      <c r="G181" s="131"/>
      <c r="H181" s="131"/>
      <c r="I181" s="131"/>
      <c r="J181" s="131"/>
      <c r="K181" s="131"/>
      <c r="L181" s="131"/>
      <c r="M181" s="131"/>
      <c r="N181" s="131"/>
      <c r="O181" s="131"/>
      <c r="P181" s="131"/>
    </row>
    <row r="182" spans="1:16" x14ac:dyDescent="0.25">
      <c r="A182" s="131"/>
      <c r="B182" s="131"/>
      <c r="C182" s="131"/>
      <c r="D182" s="131"/>
      <c r="E182" s="131"/>
      <c r="F182" s="131"/>
      <c r="G182" s="131"/>
      <c r="H182" s="131"/>
      <c r="I182" s="131"/>
      <c r="J182" s="131"/>
      <c r="K182" s="131"/>
      <c r="L182" s="131"/>
      <c r="M182" s="131"/>
      <c r="N182" s="131"/>
      <c r="O182" s="131"/>
      <c r="P182" s="131"/>
    </row>
    <row r="183" spans="1:16" x14ac:dyDescent="0.25">
      <c r="A183" s="131"/>
      <c r="B183" s="131"/>
      <c r="C183" s="131"/>
      <c r="D183" s="131"/>
      <c r="E183" s="131"/>
      <c r="F183" s="131"/>
      <c r="G183" s="131"/>
      <c r="H183" s="131"/>
      <c r="I183" s="131"/>
      <c r="J183" s="131"/>
      <c r="K183" s="131"/>
      <c r="L183" s="131"/>
      <c r="M183" s="131"/>
      <c r="N183" s="131"/>
      <c r="O183" s="131"/>
      <c r="P183" s="131"/>
    </row>
    <row r="184" spans="1:16" x14ac:dyDescent="0.25">
      <c r="A184" s="131"/>
      <c r="B184" s="131"/>
      <c r="C184" s="131"/>
      <c r="D184" s="131"/>
      <c r="E184" s="131"/>
      <c r="F184" s="131"/>
      <c r="G184" s="131"/>
      <c r="H184" s="131"/>
      <c r="I184" s="131"/>
      <c r="J184" s="131"/>
      <c r="K184" s="131"/>
      <c r="L184" s="131"/>
      <c r="M184" s="131"/>
      <c r="N184" s="131"/>
      <c r="O184" s="131"/>
      <c r="P184" s="131"/>
    </row>
    <row r="185" spans="1:16" x14ac:dyDescent="0.25">
      <c r="A185" s="131"/>
      <c r="B185" s="131"/>
      <c r="C185" s="131"/>
      <c r="D185" s="131"/>
      <c r="E185" s="131"/>
      <c r="F185" s="131"/>
      <c r="G185" s="131"/>
      <c r="H185" s="131"/>
      <c r="I185" s="131"/>
      <c r="J185" s="131"/>
      <c r="K185" s="131"/>
      <c r="L185" s="131"/>
      <c r="M185" s="131"/>
      <c r="N185" s="131"/>
      <c r="O185" s="131"/>
      <c r="P185" s="131"/>
    </row>
    <row r="186" spans="1:16" x14ac:dyDescent="0.25">
      <c r="A186" s="131"/>
      <c r="B186" s="131"/>
      <c r="C186" s="131"/>
      <c r="D186" s="131"/>
      <c r="E186" s="131"/>
      <c r="F186" s="131"/>
      <c r="G186" s="131"/>
      <c r="H186" s="131"/>
      <c r="I186" s="131"/>
      <c r="J186" s="131"/>
      <c r="K186" s="131"/>
      <c r="L186" s="131"/>
      <c r="M186" s="131"/>
      <c r="N186" s="131"/>
      <c r="O186" s="131"/>
      <c r="P186" s="131"/>
    </row>
    <row r="187" spans="1:16" x14ac:dyDescent="0.25">
      <c r="A187" s="131"/>
      <c r="B187" s="131"/>
      <c r="C187" s="131"/>
      <c r="D187" s="131"/>
      <c r="E187" s="131"/>
      <c r="F187" s="131"/>
      <c r="G187" s="131"/>
      <c r="H187" s="131"/>
      <c r="I187" s="131"/>
      <c r="J187" s="131"/>
      <c r="K187" s="131"/>
      <c r="L187" s="131"/>
      <c r="M187" s="131"/>
      <c r="N187" s="131"/>
      <c r="O187" s="131"/>
      <c r="P187" s="131"/>
    </row>
    <row r="188" spans="1:16" x14ac:dyDescent="0.25">
      <c r="A188" s="131"/>
      <c r="B188" s="131"/>
      <c r="C188" s="131"/>
      <c r="D188" s="131"/>
      <c r="E188" s="131"/>
      <c r="F188" s="131"/>
      <c r="G188" s="131"/>
      <c r="H188" s="131"/>
      <c r="I188" s="131"/>
      <c r="J188" s="131"/>
      <c r="K188" s="131"/>
      <c r="L188" s="131"/>
      <c r="M188" s="131"/>
      <c r="N188" s="131"/>
      <c r="O188" s="131"/>
      <c r="P188" s="131"/>
    </row>
    <row r="189" spans="1:16" x14ac:dyDescent="0.25">
      <c r="A189" s="131"/>
      <c r="B189" s="131"/>
      <c r="C189" s="131"/>
      <c r="D189" s="131"/>
      <c r="E189" s="131"/>
      <c r="F189" s="131"/>
      <c r="G189" s="131"/>
      <c r="H189" s="131"/>
      <c r="I189" s="131"/>
      <c r="J189" s="131"/>
      <c r="K189" s="131"/>
      <c r="L189" s="131"/>
      <c r="M189" s="131"/>
      <c r="N189" s="131"/>
      <c r="O189" s="131"/>
      <c r="P189" s="131"/>
    </row>
    <row r="190" spans="1:16" x14ac:dyDescent="0.25">
      <c r="A190" s="131"/>
      <c r="B190" s="131"/>
      <c r="C190" s="131"/>
      <c r="D190" s="131"/>
      <c r="E190" s="131"/>
      <c r="F190" s="131"/>
      <c r="G190" s="131"/>
      <c r="H190" s="131"/>
      <c r="I190" s="131"/>
      <c r="J190" s="131"/>
      <c r="K190" s="131"/>
      <c r="L190" s="131"/>
      <c r="M190" s="131"/>
      <c r="N190" s="131"/>
      <c r="O190" s="131"/>
      <c r="P190" s="131"/>
    </row>
    <row r="191" spans="1:16" x14ac:dyDescent="0.25">
      <c r="A191" s="131"/>
      <c r="B191" s="131"/>
      <c r="C191" s="131"/>
      <c r="D191" s="131"/>
      <c r="E191" s="131"/>
      <c r="F191" s="131"/>
      <c r="G191" s="131"/>
      <c r="H191" s="131"/>
      <c r="I191" s="131"/>
      <c r="J191" s="131"/>
      <c r="K191" s="131"/>
      <c r="L191" s="131"/>
      <c r="M191" s="131"/>
      <c r="N191" s="131"/>
      <c r="O191" s="131"/>
      <c r="P191" s="131"/>
    </row>
    <row r="192" spans="1:16" x14ac:dyDescent="0.25">
      <c r="A192" s="131"/>
      <c r="B192" s="131"/>
      <c r="C192" s="131"/>
      <c r="D192" s="131"/>
      <c r="E192" s="131"/>
      <c r="F192" s="131"/>
      <c r="G192" s="131"/>
      <c r="H192" s="131"/>
      <c r="I192" s="131"/>
      <c r="J192" s="131"/>
      <c r="K192" s="131"/>
      <c r="L192" s="131"/>
      <c r="M192" s="131"/>
      <c r="N192" s="131"/>
      <c r="O192" s="131"/>
      <c r="P192" s="131"/>
    </row>
    <row r="193" spans="1:16" x14ac:dyDescent="0.25">
      <c r="A193" s="131"/>
      <c r="B193" s="131"/>
      <c r="C193" s="131"/>
      <c r="D193" s="131"/>
      <c r="E193" s="131"/>
      <c r="F193" s="131"/>
      <c r="G193" s="131"/>
      <c r="H193" s="131"/>
      <c r="I193" s="131"/>
      <c r="J193" s="131"/>
      <c r="K193" s="131"/>
      <c r="L193" s="131"/>
      <c r="M193" s="131"/>
      <c r="N193" s="131"/>
      <c r="O193" s="131"/>
      <c r="P193" s="131"/>
    </row>
    <row r="194" spans="1:16" x14ac:dyDescent="0.25">
      <c r="A194" s="131"/>
      <c r="B194" s="131"/>
      <c r="C194" s="131"/>
      <c r="D194" s="131"/>
      <c r="E194" s="131"/>
      <c r="F194" s="131"/>
      <c r="G194" s="131"/>
      <c r="H194" s="131"/>
      <c r="I194" s="131"/>
      <c r="J194" s="131"/>
      <c r="K194" s="131"/>
      <c r="L194" s="131"/>
      <c r="M194" s="131"/>
      <c r="N194" s="131"/>
      <c r="O194" s="131"/>
      <c r="P194" s="131"/>
    </row>
    <row r="195" spans="1:16" x14ac:dyDescent="0.25">
      <c r="A195" s="131"/>
      <c r="B195" s="131"/>
      <c r="C195" s="131"/>
      <c r="D195" s="131"/>
      <c r="E195" s="131"/>
      <c r="F195" s="131"/>
      <c r="G195" s="131"/>
      <c r="H195" s="131"/>
      <c r="I195" s="131"/>
      <c r="J195" s="131"/>
      <c r="K195" s="131"/>
      <c r="L195" s="131"/>
      <c r="M195" s="131"/>
      <c r="N195" s="131"/>
      <c r="O195" s="131"/>
      <c r="P195" s="131"/>
    </row>
    <row r="196" spans="1:16" x14ac:dyDescent="0.25">
      <c r="A196" s="131"/>
      <c r="B196" s="131"/>
      <c r="C196" s="131"/>
      <c r="D196" s="131"/>
      <c r="E196" s="131"/>
      <c r="F196" s="131"/>
      <c r="G196" s="131"/>
      <c r="H196" s="131"/>
      <c r="I196" s="131"/>
      <c r="J196" s="131"/>
      <c r="K196" s="131"/>
      <c r="L196" s="131"/>
      <c r="M196" s="131"/>
      <c r="N196" s="131"/>
      <c r="O196" s="131"/>
      <c r="P196" s="131"/>
    </row>
    <row r="197" spans="1:16" x14ac:dyDescent="0.25">
      <c r="A197" s="131"/>
      <c r="B197" s="131"/>
      <c r="C197" s="131"/>
      <c r="D197" s="131"/>
      <c r="E197" s="131"/>
      <c r="F197" s="131"/>
      <c r="G197" s="131"/>
      <c r="H197" s="131"/>
      <c r="I197" s="131"/>
      <c r="J197" s="131"/>
      <c r="K197" s="131"/>
      <c r="L197" s="131"/>
      <c r="M197" s="131"/>
      <c r="N197" s="131"/>
      <c r="O197" s="131"/>
      <c r="P197" s="131"/>
    </row>
    <row r="198" spans="1:16" x14ac:dyDescent="0.25">
      <c r="A198" s="131"/>
      <c r="B198" s="131"/>
      <c r="C198" s="131"/>
      <c r="D198" s="131"/>
      <c r="E198" s="131"/>
      <c r="F198" s="131"/>
      <c r="G198" s="131"/>
      <c r="H198" s="131"/>
      <c r="I198" s="131"/>
      <c r="J198" s="131"/>
      <c r="K198" s="131"/>
      <c r="L198" s="131"/>
      <c r="M198" s="131"/>
      <c r="N198" s="131"/>
      <c r="O198" s="131"/>
      <c r="P198" s="131"/>
    </row>
    <row r="199" spans="1:16" x14ac:dyDescent="0.25">
      <c r="A199" s="131"/>
      <c r="B199" s="131"/>
      <c r="C199" s="131"/>
      <c r="D199" s="131"/>
      <c r="E199" s="131"/>
      <c r="F199" s="131"/>
      <c r="G199" s="131"/>
      <c r="H199" s="131"/>
      <c r="I199" s="131"/>
      <c r="J199" s="131"/>
      <c r="K199" s="131"/>
      <c r="L199" s="131"/>
      <c r="M199" s="131"/>
      <c r="N199" s="131"/>
      <c r="O199" s="131"/>
      <c r="P199" s="131"/>
    </row>
    <row r="200" spans="1:16" x14ac:dyDescent="0.25">
      <c r="A200" s="131"/>
      <c r="B200" s="131"/>
      <c r="C200" s="131"/>
      <c r="D200" s="131"/>
      <c r="E200" s="131"/>
      <c r="F200" s="131"/>
      <c r="G200" s="131"/>
      <c r="H200" s="131"/>
      <c r="I200" s="131"/>
      <c r="J200" s="131"/>
      <c r="K200" s="131"/>
      <c r="L200" s="131"/>
      <c r="M200" s="131"/>
      <c r="N200" s="131"/>
      <c r="O200" s="131"/>
      <c r="P200" s="131"/>
    </row>
    <row r="201" spans="1:16" x14ac:dyDescent="0.25">
      <c r="A201" s="131"/>
      <c r="B201" s="131"/>
      <c r="C201" s="131"/>
      <c r="D201" s="131"/>
      <c r="E201" s="131"/>
      <c r="F201" s="131"/>
      <c r="G201" s="131"/>
      <c r="H201" s="131"/>
      <c r="I201" s="131"/>
      <c r="J201" s="131"/>
      <c r="K201" s="131"/>
      <c r="L201" s="131"/>
      <c r="M201" s="131"/>
      <c r="N201" s="131"/>
      <c r="O201" s="131"/>
      <c r="P201" s="131"/>
    </row>
    <row r="202" spans="1:16" x14ac:dyDescent="0.25">
      <c r="A202" s="131"/>
      <c r="B202" s="131"/>
      <c r="C202" s="131"/>
      <c r="D202" s="131"/>
      <c r="E202" s="131"/>
      <c r="F202" s="131"/>
      <c r="G202" s="131"/>
      <c r="H202" s="131"/>
      <c r="I202" s="131"/>
      <c r="J202" s="131"/>
      <c r="K202" s="131"/>
      <c r="L202" s="131"/>
      <c r="M202" s="131"/>
      <c r="N202" s="131"/>
      <c r="O202" s="131"/>
      <c r="P202" s="131"/>
    </row>
    <row r="203" spans="1:16" x14ac:dyDescent="0.25">
      <c r="A203" s="131"/>
      <c r="B203" s="131"/>
      <c r="C203" s="131"/>
      <c r="D203" s="131"/>
      <c r="E203" s="131"/>
      <c r="F203" s="131"/>
      <c r="G203" s="131"/>
      <c r="H203" s="131"/>
      <c r="I203" s="131"/>
      <c r="J203" s="131"/>
      <c r="K203" s="131"/>
      <c r="L203" s="131"/>
      <c r="M203" s="131"/>
      <c r="N203" s="131"/>
      <c r="O203" s="131"/>
      <c r="P203" s="131"/>
    </row>
    <row r="204" spans="1:16" x14ac:dyDescent="0.25">
      <c r="A204" s="131"/>
      <c r="B204" s="131"/>
      <c r="C204" s="131"/>
      <c r="D204" s="131"/>
      <c r="E204" s="131"/>
      <c r="F204" s="131"/>
      <c r="G204" s="131"/>
      <c r="H204" s="131"/>
      <c r="I204" s="131"/>
      <c r="J204" s="131"/>
      <c r="K204" s="131"/>
      <c r="L204" s="131"/>
      <c r="M204" s="131"/>
      <c r="N204" s="131"/>
      <c r="O204" s="131"/>
      <c r="P204" s="131"/>
    </row>
    <row r="205" spans="1:16" x14ac:dyDescent="0.25">
      <c r="A205" s="131"/>
      <c r="B205" s="131"/>
      <c r="C205" s="131"/>
      <c r="D205" s="131"/>
      <c r="E205" s="131"/>
      <c r="F205" s="131"/>
      <c r="G205" s="131"/>
      <c r="H205" s="131"/>
      <c r="I205" s="131"/>
      <c r="J205" s="131"/>
      <c r="K205" s="131"/>
      <c r="L205" s="131"/>
      <c r="M205" s="131"/>
      <c r="N205" s="131"/>
      <c r="O205" s="131"/>
      <c r="P205" s="131"/>
    </row>
    <row r="206" spans="1:16" x14ac:dyDescent="0.25">
      <c r="A206" s="131"/>
      <c r="B206" s="131"/>
      <c r="C206" s="131"/>
      <c r="D206" s="131"/>
      <c r="E206" s="131"/>
      <c r="F206" s="131"/>
      <c r="G206" s="131"/>
      <c r="H206" s="131"/>
      <c r="I206" s="131"/>
      <c r="J206" s="131"/>
      <c r="K206" s="131"/>
      <c r="L206" s="131"/>
      <c r="M206" s="131"/>
      <c r="N206" s="131"/>
      <c r="O206" s="131"/>
      <c r="P206" s="131"/>
    </row>
    <row r="207" spans="1:16" x14ac:dyDescent="0.25">
      <c r="A207" s="131"/>
      <c r="B207" s="131"/>
      <c r="C207" s="131"/>
      <c r="D207" s="131"/>
      <c r="E207" s="131"/>
      <c r="F207" s="131"/>
      <c r="G207" s="131"/>
      <c r="H207" s="131"/>
      <c r="I207" s="131"/>
      <c r="J207" s="131"/>
      <c r="K207" s="131"/>
      <c r="L207" s="131"/>
      <c r="M207" s="131"/>
      <c r="N207" s="131"/>
      <c r="O207" s="131"/>
      <c r="P207" s="131"/>
    </row>
    <row r="208" spans="1:16" x14ac:dyDescent="0.25">
      <c r="A208" s="131"/>
      <c r="B208" s="131"/>
      <c r="C208" s="131"/>
      <c r="D208" s="131"/>
      <c r="E208" s="131"/>
      <c r="F208" s="131"/>
      <c r="G208" s="131"/>
      <c r="H208" s="131"/>
      <c r="I208" s="131"/>
      <c r="J208" s="131"/>
      <c r="K208" s="131"/>
      <c r="L208" s="131"/>
      <c r="M208" s="131"/>
      <c r="N208" s="131"/>
      <c r="O208" s="131"/>
      <c r="P208" s="131"/>
    </row>
    <row r="209" spans="1:16" x14ac:dyDescent="0.25">
      <c r="A209" s="131"/>
      <c r="B209" s="131"/>
      <c r="C209" s="131"/>
      <c r="D209" s="131"/>
      <c r="E209" s="131"/>
      <c r="F209" s="131"/>
      <c r="G209" s="131"/>
      <c r="H209" s="131"/>
      <c r="I209" s="131"/>
      <c r="J209" s="131"/>
      <c r="K209" s="131"/>
      <c r="L209" s="131"/>
      <c r="M209" s="131"/>
      <c r="N209" s="131"/>
      <c r="O209" s="131"/>
      <c r="P209" s="131"/>
    </row>
    <row r="210" spans="1:16" x14ac:dyDescent="0.25">
      <c r="A210" s="131"/>
      <c r="B210" s="131"/>
      <c r="C210" s="131"/>
      <c r="D210" s="131"/>
      <c r="E210" s="131"/>
      <c r="F210" s="131"/>
      <c r="G210" s="131"/>
      <c r="H210" s="131"/>
      <c r="I210" s="131"/>
      <c r="J210" s="131"/>
      <c r="K210" s="131"/>
      <c r="L210" s="131"/>
      <c r="M210" s="131"/>
      <c r="N210" s="131"/>
      <c r="O210" s="131"/>
      <c r="P210" s="131"/>
    </row>
    <row r="211" spans="1:16" x14ac:dyDescent="0.25">
      <c r="A211" s="131"/>
      <c r="B211" s="131"/>
      <c r="C211" s="131"/>
      <c r="D211" s="131"/>
      <c r="E211" s="131"/>
      <c r="F211" s="131"/>
      <c r="G211" s="131"/>
      <c r="H211" s="131"/>
      <c r="I211" s="131"/>
      <c r="J211" s="131"/>
      <c r="K211" s="131"/>
      <c r="L211" s="131"/>
      <c r="M211" s="131"/>
      <c r="N211" s="131"/>
      <c r="O211" s="131"/>
      <c r="P211" s="131"/>
    </row>
    <row r="212" spans="1:16" x14ac:dyDescent="0.25">
      <c r="A212" s="131"/>
      <c r="B212" s="131"/>
      <c r="C212" s="131"/>
      <c r="D212" s="131"/>
      <c r="E212" s="131"/>
      <c r="F212" s="131"/>
      <c r="G212" s="131"/>
      <c r="H212" s="131"/>
      <c r="I212" s="131"/>
      <c r="J212" s="131"/>
      <c r="K212" s="131"/>
      <c r="L212" s="131"/>
      <c r="M212" s="131"/>
      <c r="N212" s="131"/>
      <c r="O212" s="131"/>
      <c r="P212" s="131"/>
    </row>
    <row r="213" spans="1:16" x14ac:dyDescent="0.25">
      <c r="A213" s="131"/>
      <c r="B213" s="131"/>
      <c r="C213" s="131"/>
      <c r="D213" s="131"/>
      <c r="E213" s="131"/>
      <c r="F213" s="131"/>
      <c r="G213" s="131"/>
      <c r="H213" s="131"/>
      <c r="I213" s="131"/>
      <c r="J213" s="131"/>
      <c r="K213" s="131"/>
      <c r="L213" s="131"/>
      <c r="M213" s="131"/>
      <c r="N213" s="131"/>
      <c r="O213" s="131"/>
      <c r="P213" s="131"/>
    </row>
    <row r="214" spans="1:16" x14ac:dyDescent="0.25">
      <c r="A214" s="131"/>
      <c r="B214" s="131"/>
      <c r="C214" s="131"/>
      <c r="D214" s="131"/>
      <c r="E214" s="131"/>
      <c r="F214" s="131"/>
      <c r="G214" s="131"/>
      <c r="H214" s="131"/>
      <c r="I214" s="131"/>
      <c r="J214" s="131"/>
      <c r="K214" s="131"/>
      <c r="L214" s="131"/>
      <c r="M214" s="131"/>
      <c r="N214" s="131"/>
      <c r="O214" s="131"/>
      <c r="P214" s="131"/>
    </row>
    <row r="215" spans="1:16" x14ac:dyDescent="0.25">
      <c r="A215" s="131"/>
      <c r="B215" s="131"/>
      <c r="C215" s="131"/>
      <c r="D215" s="131"/>
      <c r="E215" s="131"/>
      <c r="F215" s="131"/>
      <c r="G215" s="131"/>
      <c r="H215" s="131"/>
      <c r="I215" s="131"/>
      <c r="J215" s="131"/>
      <c r="K215" s="131"/>
      <c r="L215" s="131"/>
      <c r="M215" s="131"/>
      <c r="N215" s="131"/>
      <c r="O215" s="131"/>
      <c r="P215" s="131"/>
    </row>
    <row r="216" spans="1:16" x14ac:dyDescent="0.25">
      <c r="A216" s="131"/>
      <c r="B216" s="131"/>
      <c r="C216" s="131"/>
      <c r="D216" s="131"/>
      <c r="E216" s="131"/>
      <c r="F216" s="131"/>
      <c r="G216" s="131"/>
      <c r="H216" s="131"/>
      <c r="I216" s="131"/>
      <c r="J216" s="131"/>
      <c r="K216" s="131"/>
      <c r="L216" s="131"/>
      <c r="M216" s="131"/>
      <c r="N216" s="131"/>
      <c r="O216" s="131"/>
      <c r="P216" s="131"/>
    </row>
    <row r="217" spans="1:16" x14ac:dyDescent="0.25">
      <c r="A217" s="131"/>
      <c r="B217" s="131"/>
      <c r="C217" s="131"/>
      <c r="D217" s="131"/>
      <c r="E217" s="131"/>
      <c r="F217" s="131"/>
      <c r="G217" s="131"/>
      <c r="H217" s="131"/>
      <c r="I217" s="131"/>
      <c r="J217" s="131"/>
      <c r="K217" s="131"/>
      <c r="L217" s="131"/>
      <c r="M217" s="131"/>
      <c r="N217" s="131"/>
      <c r="O217" s="131"/>
      <c r="P217" s="131"/>
    </row>
    <row r="218" spans="1:16" x14ac:dyDescent="0.25">
      <c r="A218" s="131"/>
      <c r="B218" s="131"/>
      <c r="C218" s="131"/>
      <c r="D218" s="131"/>
      <c r="E218" s="131"/>
      <c r="F218" s="131"/>
      <c r="G218" s="131"/>
      <c r="H218" s="131"/>
      <c r="I218" s="131"/>
      <c r="J218" s="131"/>
      <c r="K218" s="131"/>
      <c r="L218" s="131"/>
      <c r="M218" s="131"/>
      <c r="N218" s="131"/>
      <c r="O218" s="131"/>
      <c r="P218" s="131"/>
    </row>
    <row r="219" spans="1:16" x14ac:dyDescent="0.25">
      <c r="A219" s="131"/>
      <c r="B219" s="131"/>
      <c r="C219" s="131"/>
      <c r="D219" s="131"/>
      <c r="E219" s="131"/>
      <c r="F219" s="131"/>
      <c r="G219" s="131"/>
      <c r="H219" s="131"/>
      <c r="I219" s="131"/>
      <c r="J219" s="131"/>
      <c r="K219" s="131"/>
      <c r="L219" s="131"/>
      <c r="M219" s="131"/>
      <c r="N219" s="131"/>
      <c r="O219" s="131"/>
      <c r="P219" s="131"/>
    </row>
    <row r="220" spans="1:16" x14ac:dyDescent="0.25">
      <c r="A220" s="131"/>
      <c r="B220" s="131"/>
      <c r="C220" s="131"/>
      <c r="D220" s="131"/>
      <c r="E220" s="131"/>
      <c r="F220" s="131"/>
      <c r="G220" s="131"/>
      <c r="H220" s="131"/>
      <c r="I220" s="131"/>
      <c r="J220" s="131"/>
      <c r="K220" s="131"/>
      <c r="L220" s="131"/>
      <c r="M220" s="131"/>
      <c r="N220" s="131"/>
      <c r="O220" s="131"/>
      <c r="P220" s="131"/>
    </row>
    <row r="221" spans="1:16" x14ac:dyDescent="0.25">
      <c r="A221" s="131"/>
      <c r="B221" s="131"/>
      <c r="C221" s="131"/>
      <c r="D221" s="131"/>
      <c r="E221" s="131"/>
      <c r="F221" s="131"/>
      <c r="G221" s="131"/>
      <c r="H221" s="131"/>
      <c r="I221" s="131"/>
      <c r="J221" s="131"/>
      <c r="K221" s="131"/>
      <c r="L221" s="131"/>
      <c r="M221" s="131"/>
      <c r="N221" s="131"/>
      <c r="O221" s="131"/>
      <c r="P221" s="131"/>
    </row>
    <row r="222" spans="1:16" x14ac:dyDescent="0.25">
      <c r="A222" s="131"/>
      <c r="B222" s="131"/>
      <c r="C222" s="131"/>
      <c r="D222" s="131"/>
      <c r="E222" s="131"/>
      <c r="F222" s="131"/>
      <c r="G222" s="131"/>
      <c r="H222" s="131"/>
      <c r="I222" s="131"/>
      <c r="J222" s="131"/>
      <c r="K222" s="131"/>
      <c r="L222" s="131"/>
      <c r="M222" s="131"/>
      <c r="N222" s="131"/>
      <c r="O222" s="131"/>
      <c r="P222" s="131"/>
    </row>
    <row r="223" spans="1:16" x14ac:dyDescent="0.25">
      <c r="A223" s="131"/>
      <c r="B223" s="131"/>
      <c r="C223" s="131"/>
      <c r="D223" s="131"/>
      <c r="E223" s="131"/>
      <c r="F223" s="131"/>
      <c r="G223" s="131"/>
      <c r="H223" s="131"/>
      <c r="I223" s="131"/>
      <c r="J223" s="131"/>
      <c r="K223" s="131"/>
      <c r="L223" s="131"/>
      <c r="M223" s="131"/>
      <c r="N223" s="131"/>
      <c r="O223" s="131"/>
      <c r="P223" s="131"/>
    </row>
  </sheetData>
  <mergeCells count="18">
    <mergeCell ref="AC2:AF2"/>
    <mergeCell ref="AG2:AJ2"/>
    <mergeCell ref="AO2:AR2"/>
    <mergeCell ref="AS2:AV2"/>
    <mergeCell ref="Q2:T2"/>
    <mergeCell ref="U2:X2"/>
    <mergeCell ref="Q27:T27"/>
    <mergeCell ref="U27:X27"/>
    <mergeCell ref="C70:F70"/>
    <mergeCell ref="G70:J70"/>
    <mergeCell ref="C2:F2"/>
    <mergeCell ref="G2:J2"/>
    <mergeCell ref="C19:F19"/>
    <mergeCell ref="G19:J19"/>
    <mergeCell ref="C53:F53"/>
    <mergeCell ref="G53:J53"/>
    <mergeCell ref="C36:F36"/>
    <mergeCell ref="G36:J36"/>
  </mergeCells>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BS141"/>
  <sheetViews>
    <sheetView topLeftCell="A13" zoomScale="55" zoomScaleNormal="55" zoomScaleSheetLayoutView="25" workbookViewId="0">
      <selection activeCell="A20" sqref="A20"/>
    </sheetView>
  </sheetViews>
  <sheetFormatPr defaultColWidth="8.85546875" defaultRowHeight="15" x14ac:dyDescent="0.25"/>
  <cols>
    <col min="1" max="1" width="38.7109375" style="26" customWidth="1"/>
    <col min="2" max="7" width="15.7109375" style="26" customWidth="1"/>
    <col min="8" max="25" width="10.7109375" style="26" customWidth="1"/>
    <col min="26" max="38" width="8.85546875" style="26"/>
    <col min="39" max="40" width="11.85546875" style="17" customWidth="1"/>
    <col min="41" max="41" width="8.85546875" style="26"/>
    <col min="42" max="42" width="10.140625" style="26" customWidth="1"/>
    <col min="43" max="43" width="10.7109375" style="26" customWidth="1"/>
    <col min="44" max="44" width="9" style="26" customWidth="1"/>
    <col min="45" max="16384" width="8.85546875" style="26"/>
  </cols>
  <sheetData>
    <row r="1" spans="1:40" x14ac:dyDescent="0.25">
      <c r="A1" s="14" t="s">
        <v>63</v>
      </c>
    </row>
    <row r="2" spans="1:40" x14ac:dyDescent="0.25">
      <c r="A2" s="14" t="s">
        <v>64</v>
      </c>
    </row>
    <row r="3" spans="1:40" x14ac:dyDescent="0.25">
      <c r="A3" s="14"/>
    </row>
    <row r="4" spans="1:40" x14ac:dyDescent="0.25">
      <c r="D4" s="26" t="s">
        <v>62</v>
      </c>
    </row>
    <row r="5" spans="1:40" x14ac:dyDescent="0.25">
      <c r="A5" s="7" t="s">
        <v>3</v>
      </c>
      <c r="B5" s="15">
        <f>Assumptions!B5</f>
        <v>62.32</v>
      </c>
      <c r="C5" s="11"/>
      <c r="D5" s="11" t="s">
        <v>59</v>
      </c>
      <c r="E5" s="26" t="s">
        <v>58</v>
      </c>
      <c r="F5" s="26" t="s">
        <v>60</v>
      </c>
    </row>
    <row r="6" spans="1:40" x14ac:dyDescent="0.25">
      <c r="A6" s="8" t="s">
        <v>2</v>
      </c>
      <c r="B6" s="15">
        <f>Assumptions!B6</f>
        <v>0.1</v>
      </c>
      <c r="C6" s="13"/>
      <c r="D6" s="13"/>
    </row>
    <row r="7" spans="1:40" x14ac:dyDescent="0.25">
      <c r="A7" s="8" t="s">
        <v>1</v>
      </c>
      <c r="B7" s="15">
        <f>Assumptions!B7</f>
        <v>40</v>
      </c>
      <c r="C7" s="12"/>
      <c r="D7" s="12"/>
      <c r="E7" s="26" t="s">
        <v>59</v>
      </c>
      <c r="F7" s="26" t="s">
        <v>61</v>
      </c>
    </row>
    <row r="8" spans="1:40" x14ac:dyDescent="0.25">
      <c r="A8" s="8" t="s">
        <v>23</v>
      </c>
      <c r="B8" s="15">
        <f>Assumptions!B8</f>
        <v>0.3</v>
      </c>
      <c r="C8" s="10"/>
      <c r="D8" s="10"/>
    </row>
    <row r="9" spans="1:40" x14ac:dyDescent="0.25">
      <c r="A9" s="8" t="s">
        <v>22</v>
      </c>
      <c r="B9" s="15">
        <f>Assumptions!B9</f>
        <v>0.7</v>
      </c>
      <c r="C9" s="10"/>
      <c r="D9" s="10"/>
    </row>
    <row r="10" spans="1:40" x14ac:dyDescent="0.25">
      <c r="A10" s="8" t="s">
        <v>30</v>
      </c>
      <c r="B10" s="15">
        <f>Assumptions!B10</f>
        <v>0.25</v>
      </c>
      <c r="C10" s="10"/>
      <c r="D10" s="10"/>
    </row>
    <row r="11" spans="1:40" x14ac:dyDescent="0.25">
      <c r="A11" s="8" t="s">
        <v>31</v>
      </c>
      <c r="B11" s="15">
        <f>Assumptions!B11</f>
        <v>0.25</v>
      </c>
      <c r="C11" s="2"/>
      <c r="D11" s="2"/>
    </row>
    <row r="12" spans="1:40" x14ac:dyDescent="0.25">
      <c r="A12" s="8" t="s">
        <v>32</v>
      </c>
      <c r="B12" s="15">
        <f>Assumptions!B12</f>
        <v>0.25</v>
      </c>
      <c r="C12" s="2"/>
      <c r="D12" s="2"/>
    </row>
    <row r="13" spans="1:40" s="37" customFormat="1" x14ac:dyDescent="0.25">
      <c r="A13" s="9" t="s">
        <v>33</v>
      </c>
      <c r="B13" s="15">
        <f>Assumptions!B13</f>
        <v>0.25</v>
      </c>
      <c r="C13" s="2"/>
      <c r="D13" s="2"/>
      <c r="AM13" s="17"/>
      <c r="AN13" s="17"/>
    </row>
    <row r="14" spans="1:40" x14ac:dyDescent="0.25">
      <c r="A14" s="9" t="s">
        <v>83</v>
      </c>
      <c r="B14" s="15">
        <f>Assumptions!B14</f>
        <v>1</v>
      </c>
      <c r="C14" s="2"/>
      <c r="D14" s="2"/>
    </row>
    <row r="15" spans="1:40" x14ac:dyDescent="0.25">
      <c r="A15" s="25"/>
      <c r="B15" s="24"/>
      <c r="C15" s="2"/>
      <c r="D15" s="2"/>
    </row>
    <row r="16" spans="1:40" x14ac:dyDescent="0.25">
      <c r="A16" s="17"/>
      <c r="B16" s="5"/>
      <c r="C16" s="2"/>
      <c r="D16" s="2"/>
    </row>
    <row r="17" spans="1:46" x14ac:dyDescent="0.25">
      <c r="A17" s="20"/>
    </row>
    <row r="18" spans="1:46" x14ac:dyDescent="0.25">
      <c r="A18" s="226" t="s">
        <v>6</v>
      </c>
      <c r="B18" s="226"/>
      <c r="C18" s="226"/>
      <c r="D18" s="226"/>
      <c r="E18" s="226"/>
    </row>
    <row r="19" spans="1:46" s="16" customFormat="1" ht="45" x14ac:dyDescent="0.25">
      <c r="A19" s="21" t="s">
        <v>4</v>
      </c>
      <c r="B19" s="22" t="s">
        <v>17</v>
      </c>
      <c r="C19" s="22" t="s">
        <v>5</v>
      </c>
      <c r="D19" s="6" t="s">
        <v>0</v>
      </c>
      <c r="E19" s="22" t="s">
        <v>18</v>
      </c>
      <c r="F19" s="1"/>
      <c r="H19" s="26"/>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17"/>
      <c r="AN19" s="17"/>
      <c r="AO19" s="26"/>
      <c r="AP19" s="26"/>
      <c r="AQ19" s="26"/>
      <c r="AR19" s="26"/>
      <c r="AS19" s="26"/>
      <c r="AT19" s="26"/>
    </row>
    <row r="20" spans="1:46" s="16" customFormat="1" x14ac:dyDescent="0.25">
      <c r="A20" s="23" t="s">
        <v>9</v>
      </c>
      <c r="B20" s="31">
        <f>B56</f>
        <v>175.61999999999998</v>
      </c>
      <c r="C20" s="31">
        <f>C56</f>
        <v>902.91999999999985</v>
      </c>
      <c r="D20" s="31">
        <f>$B$10*D38+$B$11*D56+$B$12*D74+$B$13*D92</f>
        <v>289.39599999999996</v>
      </c>
      <c r="E20" s="3">
        <f t="shared" ref="E20:E33" si="0">D20*$B$5/1000</f>
        <v>18.035158719999995</v>
      </c>
      <c r="F20" s="4"/>
      <c r="G20" s="26"/>
      <c r="H20" s="26"/>
      <c r="I20" s="26"/>
      <c r="J20" s="26"/>
      <c r="K20" s="26"/>
      <c r="L20" s="26"/>
      <c r="M20" s="26"/>
      <c r="N20" s="26"/>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17"/>
      <c r="AN20" s="17"/>
      <c r="AO20" s="26"/>
      <c r="AP20" s="26"/>
      <c r="AQ20" s="26"/>
      <c r="AR20" s="26"/>
      <c r="AS20" s="26"/>
      <c r="AT20" s="26"/>
    </row>
    <row r="21" spans="1:46" s="16" customFormat="1" x14ac:dyDescent="0.25">
      <c r="A21" s="23" t="s">
        <v>10</v>
      </c>
      <c r="B21" s="31">
        <f t="shared" ref="B21:C33" si="1">B57</f>
        <v>207.1</v>
      </c>
      <c r="C21" s="31">
        <f t="shared" si="1"/>
        <v>985.37</v>
      </c>
      <c r="D21" s="31">
        <f>$B$10*D39+$B$11*D57+$B$12*D75+$B$13*D93</f>
        <v>328.89949999999999</v>
      </c>
      <c r="E21" s="3">
        <f t="shared" si="0"/>
        <v>20.497016840000001</v>
      </c>
      <c r="F21" s="4"/>
      <c r="G21" s="26"/>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17"/>
      <c r="AN21" s="17"/>
      <c r="AO21" s="26"/>
      <c r="AP21" s="26"/>
      <c r="AQ21" s="26"/>
      <c r="AR21" s="26"/>
      <c r="AS21" s="26"/>
      <c r="AT21" s="26"/>
    </row>
    <row r="22" spans="1:46" s="16" customFormat="1" x14ac:dyDescent="0.25">
      <c r="A22" s="23" t="s">
        <v>11</v>
      </c>
      <c r="B22" s="31">
        <f t="shared" si="1"/>
        <v>237.82</v>
      </c>
      <c r="C22" s="31">
        <f t="shared" si="1"/>
        <v>1149.9299999999998</v>
      </c>
      <c r="D22" s="99">
        <f>$B$10*D40+$B$11*D58+$B$12*D76+$B$13*D94</f>
        <v>209.16025000000002</v>
      </c>
      <c r="E22" s="3">
        <f t="shared" si="0"/>
        <v>13.034866780000002</v>
      </c>
      <c r="F22" s="4"/>
      <c r="G22" s="26"/>
      <c r="H22" s="26"/>
      <c r="I22" s="26"/>
      <c r="J22" s="26"/>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17"/>
      <c r="AN22" s="17"/>
      <c r="AO22" s="26"/>
      <c r="AP22" s="26"/>
      <c r="AQ22" s="26"/>
      <c r="AR22" s="26"/>
      <c r="AS22" s="26"/>
      <c r="AT22" s="26"/>
    </row>
    <row r="23" spans="1:46" s="16" customFormat="1" x14ac:dyDescent="0.25">
      <c r="A23" s="23" t="s">
        <v>12</v>
      </c>
      <c r="B23" s="31">
        <f t="shared" si="1"/>
        <v>0</v>
      </c>
      <c r="C23" s="31">
        <f t="shared" si="1"/>
        <v>0</v>
      </c>
      <c r="D23" s="31">
        <f t="shared" ref="D23:D33" si="2">$B$10*D41+$B$11*D59+$B$12*D77+$B$14*D95</f>
        <v>0</v>
      </c>
      <c r="E23" s="3">
        <f t="shared" si="0"/>
        <v>0</v>
      </c>
      <c r="F23" s="4"/>
      <c r="G23" s="26"/>
      <c r="H23" s="26"/>
      <c r="I23" s="26"/>
      <c r="J23" s="26"/>
      <c r="K23" s="26"/>
      <c r="L23" s="26"/>
      <c r="M23" s="26"/>
      <c r="N23" s="26"/>
      <c r="O23" s="26"/>
      <c r="P23" s="26"/>
      <c r="Q23" s="26"/>
      <c r="R23" s="26"/>
      <c r="S23" s="26"/>
      <c r="T23" s="26"/>
      <c r="U23" s="26"/>
      <c r="V23" s="26"/>
      <c r="W23" s="26"/>
      <c r="X23" s="26"/>
      <c r="Y23" s="26"/>
      <c r="Z23" s="26"/>
      <c r="AA23" s="26"/>
      <c r="AB23" s="26"/>
      <c r="AC23" s="26"/>
      <c r="AD23" s="26"/>
      <c r="AE23" s="26"/>
      <c r="AF23" s="26"/>
      <c r="AG23" s="26"/>
      <c r="AH23" s="26"/>
      <c r="AI23" s="26"/>
      <c r="AJ23" s="26"/>
      <c r="AK23" s="26"/>
      <c r="AL23" s="26"/>
      <c r="AM23" s="17"/>
      <c r="AN23" s="17"/>
      <c r="AO23" s="26"/>
      <c r="AP23" s="26"/>
      <c r="AQ23" s="26"/>
      <c r="AR23" s="26"/>
      <c r="AS23" s="26"/>
      <c r="AT23" s="26"/>
    </row>
    <row r="24" spans="1:46" s="16" customFormat="1" x14ac:dyDescent="0.25">
      <c r="A24" s="23" t="s">
        <v>13</v>
      </c>
      <c r="B24" s="31">
        <f t="shared" si="1"/>
        <v>0</v>
      </c>
      <c r="C24" s="31">
        <f t="shared" si="1"/>
        <v>0</v>
      </c>
      <c r="D24" s="31">
        <f t="shared" si="2"/>
        <v>0</v>
      </c>
      <c r="E24" s="3">
        <f t="shared" si="0"/>
        <v>0</v>
      </c>
      <c r="F24" s="4"/>
      <c r="G24" s="26"/>
      <c r="H24" s="26"/>
      <c r="I24" s="26"/>
      <c r="J24" s="26"/>
      <c r="K24" s="26"/>
      <c r="L24" s="26"/>
      <c r="M24" s="26"/>
      <c r="N24" s="26"/>
      <c r="O24" s="26"/>
      <c r="P24" s="26"/>
      <c r="Q24" s="26"/>
      <c r="R24" s="26"/>
      <c r="S24" s="26"/>
      <c r="T24" s="26"/>
      <c r="U24" s="26"/>
      <c r="V24" s="26"/>
      <c r="W24" s="26"/>
      <c r="X24" s="26"/>
      <c r="Y24" s="26"/>
      <c r="Z24" s="26"/>
      <c r="AA24" s="26"/>
      <c r="AB24" s="26"/>
      <c r="AC24" s="26"/>
      <c r="AD24" s="26"/>
      <c r="AE24" s="26"/>
      <c r="AF24" s="26"/>
      <c r="AG24" s="26"/>
      <c r="AH24" s="26"/>
      <c r="AI24" s="26"/>
      <c r="AJ24" s="26"/>
      <c r="AK24" s="26"/>
      <c r="AL24" s="26"/>
      <c r="AM24" s="17"/>
      <c r="AN24" s="17"/>
      <c r="AO24" s="26"/>
      <c r="AP24" s="26"/>
      <c r="AQ24" s="26"/>
      <c r="AR24" s="26"/>
      <c r="AS24" s="26"/>
      <c r="AT24" s="26"/>
    </row>
    <row r="25" spans="1:46" s="16" customFormat="1" x14ac:dyDescent="0.25">
      <c r="A25" s="23" t="s">
        <v>52</v>
      </c>
      <c r="B25" s="31">
        <f t="shared" si="1"/>
        <v>0</v>
      </c>
      <c r="C25" s="31">
        <f t="shared" si="1"/>
        <v>0</v>
      </c>
      <c r="D25" s="31">
        <f t="shared" si="2"/>
        <v>0</v>
      </c>
      <c r="E25" s="3">
        <f t="shared" si="0"/>
        <v>0</v>
      </c>
      <c r="F25" s="4"/>
      <c r="G25" s="26"/>
      <c r="H25" s="26"/>
      <c r="I25" s="26"/>
      <c r="J25" s="26"/>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c r="AL25" s="26"/>
      <c r="AM25" s="17"/>
      <c r="AN25" s="17"/>
      <c r="AO25" s="26"/>
      <c r="AP25" s="26"/>
      <c r="AQ25" s="26"/>
      <c r="AR25" s="26"/>
      <c r="AS25" s="26"/>
      <c r="AT25" s="26"/>
    </row>
    <row r="26" spans="1:46" s="16" customFormat="1" x14ac:dyDescent="0.25">
      <c r="A26" s="23" t="s">
        <v>14</v>
      </c>
      <c r="B26" s="31">
        <f t="shared" si="1"/>
        <v>0</v>
      </c>
      <c r="C26" s="31">
        <f t="shared" si="1"/>
        <v>0</v>
      </c>
      <c r="D26" s="31">
        <f t="shared" si="2"/>
        <v>0</v>
      </c>
      <c r="E26" s="3">
        <f t="shared" si="0"/>
        <v>0</v>
      </c>
      <c r="F26" s="4"/>
      <c r="G26" s="26"/>
      <c r="H26" s="26"/>
      <c r="I26" s="26"/>
      <c r="J26" s="26"/>
      <c r="K26" s="26"/>
      <c r="L26" s="26"/>
      <c r="M26" s="26"/>
      <c r="N26" s="26"/>
      <c r="O26" s="26"/>
      <c r="P26" s="26"/>
      <c r="Q26" s="26"/>
      <c r="R26" s="26"/>
      <c r="S26" s="26"/>
      <c r="T26" s="26"/>
      <c r="U26" s="26"/>
      <c r="V26" s="26"/>
      <c r="W26" s="26"/>
      <c r="X26" s="26"/>
      <c r="Y26" s="26"/>
      <c r="Z26" s="26"/>
      <c r="AA26" s="26"/>
      <c r="AB26" s="26"/>
      <c r="AC26" s="26"/>
      <c r="AD26" s="26"/>
      <c r="AE26" s="26"/>
      <c r="AF26" s="26"/>
      <c r="AG26" s="26"/>
      <c r="AH26" s="26"/>
      <c r="AI26" s="26"/>
      <c r="AJ26" s="26"/>
      <c r="AK26" s="26"/>
      <c r="AL26" s="26"/>
      <c r="AM26" s="17"/>
      <c r="AN26" s="17"/>
      <c r="AO26" s="26"/>
      <c r="AP26" s="26"/>
      <c r="AQ26" s="26"/>
      <c r="AR26" s="26"/>
      <c r="AS26" s="26"/>
      <c r="AT26" s="26"/>
    </row>
    <row r="27" spans="1:46" s="16" customFormat="1" x14ac:dyDescent="0.25">
      <c r="A27" s="23" t="s">
        <v>15</v>
      </c>
      <c r="B27" s="31">
        <f t="shared" si="1"/>
        <v>0</v>
      </c>
      <c r="C27" s="31">
        <f t="shared" si="1"/>
        <v>0</v>
      </c>
      <c r="D27" s="31">
        <f t="shared" si="2"/>
        <v>0</v>
      </c>
      <c r="E27" s="3">
        <f t="shared" si="0"/>
        <v>0</v>
      </c>
      <c r="F27" s="4"/>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17"/>
      <c r="AN27" s="17"/>
      <c r="AO27" s="26"/>
      <c r="AP27" s="26"/>
      <c r="AQ27" s="26"/>
      <c r="AR27" s="26"/>
      <c r="AS27" s="26"/>
      <c r="AT27" s="26"/>
    </row>
    <row r="28" spans="1:46" s="16" customFormat="1" x14ac:dyDescent="0.25">
      <c r="A28" s="23" t="s">
        <v>16</v>
      </c>
      <c r="B28" s="31">
        <f t="shared" si="1"/>
        <v>0</v>
      </c>
      <c r="C28" s="31">
        <f t="shared" si="1"/>
        <v>0</v>
      </c>
      <c r="D28" s="31">
        <f t="shared" si="2"/>
        <v>0</v>
      </c>
      <c r="E28" s="3">
        <f t="shared" si="0"/>
        <v>0</v>
      </c>
      <c r="F28" s="4"/>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17"/>
      <c r="AN28" s="17"/>
      <c r="AO28" s="26"/>
      <c r="AP28" s="26"/>
      <c r="AQ28" s="26"/>
      <c r="AR28" s="26"/>
      <c r="AS28" s="26"/>
      <c r="AT28" s="26"/>
    </row>
    <row r="29" spans="1:46" s="16" customFormat="1" x14ac:dyDescent="0.25">
      <c r="A29" s="23" t="s">
        <v>24</v>
      </c>
      <c r="B29" s="31">
        <f t="shared" si="1"/>
        <v>0</v>
      </c>
      <c r="C29" s="31">
        <f t="shared" si="1"/>
        <v>0</v>
      </c>
      <c r="D29" s="31">
        <f t="shared" si="2"/>
        <v>0</v>
      </c>
      <c r="E29" s="3">
        <f t="shared" si="0"/>
        <v>0</v>
      </c>
      <c r="F29" s="4"/>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17"/>
      <c r="AN29" s="17"/>
      <c r="AO29" s="26"/>
      <c r="AP29" s="26"/>
      <c r="AQ29" s="26"/>
      <c r="AR29" s="26"/>
      <c r="AS29" s="26"/>
      <c r="AT29" s="26"/>
    </row>
    <row r="30" spans="1:46" s="16" customFormat="1" x14ac:dyDescent="0.25">
      <c r="A30" s="23" t="s">
        <v>53</v>
      </c>
      <c r="B30" s="31">
        <f t="shared" si="1"/>
        <v>0</v>
      </c>
      <c r="C30" s="31">
        <f t="shared" si="1"/>
        <v>0</v>
      </c>
      <c r="D30" s="31">
        <f t="shared" si="2"/>
        <v>0</v>
      </c>
      <c r="E30" s="3">
        <f t="shared" si="0"/>
        <v>0</v>
      </c>
      <c r="F30" s="4"/>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17"/>
      <c r="AN30" s="17"/>
      <c r="AO30" s="26"/>
      <c r="AP30" s="26"/>
      <c r="AQ30" s="26"/>
      <c r="AR30" s="26"/>
      <c r="AS30" s="26"/>
      <c r="AT30" s="26"/>
    </row>
    <row r="31" spans="1:46" s="16" customFormat="1" x14ac:dyDescent="0.25">
      <c r="A31" s="23" t="s">
        <v>54</v>
      </c>
      <c r="B31" s="31">
        <f t="shared" si="1"/>
        <v>0</v>
      </c>
      <c r="C31" s="31">
        <f t="shared" si="1"/>
        <v>0</v>
      </c>
      <c r="D31" s="31">
        <f t="shared" si="2"/>
        <v>0</v>
      </c>
      <c r="E31" s="3">
        <f t="shared" si="0"/>
        <v>0</v>
      </c>
      <c r="F31" s="4"/>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17"/>
      <c r="AN31" s="17"/>
      <c r="AO31" s="26"/>
      <c r="AP31" s="26"/>
      <c r="AQ31" s="26"/>
      <c r="AR31" s="26"/>
      <c r="AS31" s="26"/>
      <c r="AT31" s="26"/>
    </row>
    <row r="32" spans="1:46" s="16" customFormat="1" x14ac:dyDescent="0.25">
      <c r="A32" s="23" t="s">
        <v>55</v>
      </c>
      <c r="B32" s="31">
        <f t="shared" si="1"/>
        <v>0</v>
      </c>
      <c r="C32" s="31">
        <f t="shared" si="1"/>
        <v>0</v>
      </c>
      <c r="D32" s="31">
        <f t="shared" si="2"/>
        <v>0</v>
      </c>
      <c r="E32" s="3">
        <f t="shared" si="0"/>
        <v>0</v>
      </c>
      <c r="F32" s="4"/>
      <c r="G32" s="26"/>
      <c r="H32" s="26"/>
      <c r="I32" s="26"/>
      <c r="J32" s="26"/>
      <c r="K32" s="26"/>
      <c r="L32" s="26"/>
      <c r="M32" s="26"/>
      <c r="N32" s="26"/>
      <c r="O32" s="26"/>
      <c r="P32" s="26"/>
      <c r="Q32" s="26"/>
      <c r="R32" s="26"/>
      <c r="S32" s="26"/>
      <c r="T32" s="26"/>
      <c r="U32" s="26"/>
      <c r="V32" s="26"/>
      <c r="W32" s="26"/>
      <c r="X32" s="26"/>
      <c r="Y32" s="26"/>
      <c r="Z32" s="26"/>
      <c r="AA32" s="26"/>
      <c r="AB32" s="26"/>
      <c r="AC32" s="26"/>
      <c r="AD32" s="26"/>
      <c r="AE32" s="26"/>
      <c r="AF32" s="26"/>
      <c r="AG32" s="26"/>
      <c r="AH32" s="26"/>
      <c r="AI32" s="26"/>
      <c r="AJ32" s="26"/>
      <c r="AK32" s="26"/>
      <c r="AL32" s="26"/>
      <c r="AM32" s="17"/>
      <c r="AN32" s="17"/>
      <c r="AO32" s="26"/>
      <c r="AP32" s="26"/>
      <c r="AQ32" s="26"/>
      <c r="AR32" s="26"/>
      <c r="AS32" s="26"/>
      <c r="AT32" s="26"/>
    </row>
    <row r="33" spans="1:71" s="16" customFormat="1" x14ac:dyDescent="0.25">
      <c r="A33" s="23" t="s">
        <v>56</v>
      </c>
      <c r="B33" s="31">
        <f t="shared" si="1"/>
        <v>0</v>
      </c>
      <c r="C33" s="31">
        <f t="shared" si="1"/>
        <v>0</v>
      </c>
      <c r="D33" s="31">
        <f t="shared" si="2"/>
        <v>0</v>
      </c>
      <c r="E33" s="3">
        <f t="shared" si="0"/>
        <v>0</v>
      </c>
      <c r="F33" s="4"/>
      <c r="G33" s="26"/>
      <c r="H33" s="26"/>
      <c r="I33" s="26"/>
      <c r="J33" s="26"/>
      <c r="K33" s="26"/>
      <c r="L33" s="26"/>
      <c r="M33" s="26"/>
      <c r="N33" s="26"/>
      <c r="O33" s="26"/>
      <c r="P33" s="26"/>
      <c r="Q33" s="26"/>
      <c r="R33" s="26"/>
      <c r="S33" s="26"/>
      <c r="T33" s="26"/>
      <c r="U33" s="26"/>
      <c r="V33" s="26"/>
      <c r="W33" s="26"/>
      <c r="X33" s="26"/>
      <c r="Y33" s="26"/>
      <c r="Z33" s="26"/>
      <c r="AA33" s="26"/>
      <c r="AB33" s="26"/>
      <c r="AC33" s="26"/>
      <c r="AD33" s="26"/>
      <c r="AE33" s="26"/>
      <c r="AF33" s="26"/>
      <c r="AG33" s="26"/>
      <c r="AH33" s="26"/>
      <c r="AI33" s="26"/>
      <c r="AJ33" s="26"/>
      <c r="AK33" s="26"/>
      <c r="AL33" s="26"/>
      <c r="AM33" s="17"/>
      <c r="AN33" s="17"/>
      <c r="AO33" s="26"/>
      <c r="AP33" s="26"/>
      <c r="AQ33" s="26"/>
      <c r="AR33" s="26"/>
      <c r="AS33" s="26"/>
      <c r="AT33" s="26"/>
    </row>
    <row r="34" spans="1:71" s="16" customFormat="1" x14ac:dyDescent="0.25">
      <c r="A34" s="23"/>
      <c r="B34" s="23"/>
      <c r="C34" s="23"/>
      <c r="D34" s="23"/>
      <c r="E34" s="23"/>
      <c r="F34" s="4"/>
      <c r="G34" s="26"/>
      <c r="H34" s="26"/>
      <c r="I34" s="26"/>
      <c r="J34" s="26"/>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6"/>
      <c r="AK34" s="26"/>
      <c r="AL34" s="26"/>
      <c r="AM34" s="17"/>
      <c r="AN34" s="17"/>
      <c r="AO34" s="26"/>
      <c r="AP34" s="26"/>
      <c r="AQ34" s="26"/>
      <c r="AR34" s="26"/>
      <c r="AS34" s="26"/>
      <c r="AT34" s="26"/>
    </row>
    <row r="35" spans="1:71" s="16" customFormat="1" x14ac:dyDescent="0.25">
      <c r="H35" s="26" t="s">
        <v>36</v>
      </c>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c r="AH35" s="26"/>
      <c r="AI35" s="26"/>
      <c r="AJ35" s="26"/>
      <c r="AK35" s="26"/>
      <c r="AL35" s="26"/>
      <c r="AM35" s="17"/>
      <c r="AN35" s="17"/>
      <c r="AO35" s="26" t="s">
        <v>25</v>
      </c>
      <c r="AP35" s="26"/>
      <c r="AQ35" s="26"/>
      <c r="AR35" s="26"/>
      <c r="AS35" s="26"/>
      <c r="AT35" s="26"/>
      <c r="AU35" s="26"/>
      <c r="AV35" s="26"/>
      <c r="AW35" s="26"/>
      <c r="AX35" s="26"/>
      <c r="AY35" s="26"/>
      <c r="AZ35" s="26"/>
      <c r="BA35" s="26"/>
      <c r="BB35" s="26"/>
      <c r="BC35" s="26"/>
      <c r="BD35" s="26"/>
      <c r="BE35" s="26"/>
      <c r="BF35" s="26"/>
      <c r="BG35" s="26"/>
      <c r="BH35" s="26"/>
      <c r="BI35" s="26"/>
    </row>
    <row r="36" spans="1:71" s="16" customFormat="1" ht="15.75" x14ac:dyDescent="0.25">
      <c r="A36" s="260" t="s">
        <v>34</v>
      </c>
      <c r="B36" s="260"/>
      <c r="C36" s="260"/>
      <c r="D36" s="260"/>
      <c r="E36" s="260"/>
      <c r="H36" s="29"/>
      <c r="I36" s="29" t="s">
        <v>40</v>
      </c>
      <c r="J36" s="29" t="s">
        <v>40</v>
      </c>
      <c r="K36" s="29" t="s">
        <v>40</v>
      </c>
      <c r="L36" s="29" t="s">
        <v>40</v>
      </c>
      <c r="M36" s="29" t="s">
        <v>40</v>
      </c>
      <c r="N36" s="29" t="s">
        <v>40</v>
      </c>
      <c r="O36" s="29" t="s">
        <v>40</v>
      </c>
      <c r="P36" s="29" t="s">
        <v>40</v>
      </c>
      <c r="Q36" s="29" t="s">
        <v>40</v>
      </c>
      <c r="R36" s="29" t="s">
        <v>40</v>
      </c>
      <c r="S36" s="29" t="s">
        <v>41</v>
      </c>
      <c r="T36" s="29" t="s">
        <v>41</v>
      </c>
      <c r="U36" s="29" t="s">
        <v>41</v>
      </c>
      <c r="V36" s="29" t="s">
        <v>41</v>
      </c>
      <c r="W36" s="29" t="s">
        <v>41</v>
      </c>
      <c r="X36" s="29" t="s">
        <v>41</v>
      </c>
      <c r="Y36" s="29" t="s">
        <v>41</v>
      </c>
      <c r="Z36" s="29" t="s">
        <v>41</v>
      </c>
      <c r="AA36" s="29" t="s">
        <v>41</v>
      </c>
      <c r="AB36" s="29" t="s">
        <v>41</v>
      </c>
      <c r="AC36" s="29" t="s">
        <v>42</v>
      </c>
      <c r="AD36" s="29" t="s">
        <v>42</v>
      </c>
      <c r="AE36" s="29" t="s">
        <v>42</v>
      </c>
      <c r="AF36" s="29" t="s">
        <v>42</v>
      </c>
      <c r="AG36" s="29" t="s">
        <v>42</v>
      </c>
      <c r="AH36" s="29" t="s">
        <v>42</v>
      </c>
      <c r="AI36" s="29" t="s">
        <v>42</v>
      </c>
      <c r="AJ36" s="29" t="s">
        <v>42</v>
      </c>
      <c r="AK36" s="29" t="s">
        <v>42</v>
      </c>
      <c r="AL36" s="29" t="s">
        <v>42</v>
      </c>
      <c r="AM36" s="17"/>
      <c r="AN36" s="17"/>
      <c r="AO36" s="29"/>
      <c r="AP36" s="29" t="s">
        <v>40</v>
      </c>
      <c r="AQ36" s="29" t="s">
        <v>40</v>
      </c>
      <c r="AR36" s="29" t="s">
        <v>40</v>
      </c>
      <c r="AS36" s="29" t="s">
        <v>40</v>
      </c>
      <c r="AT36" s="29" t="s">
        <v>40</v>
      </c>
      <c r="AU36" s="29" t="s">
        <v>40</v>
      </c>
      <c r="AV36" s="29" t="s">
        <v>40</v>
      </c>
      <c r="AW36" s="29" t="s">
        <v>40</v>
      </c>
      <c r="AX36" s="29" t="s">
        <v>40</v>
      </c>
      <c r="AY36" s="29" t="s">
        <v>40</v>
      </c>
      <c r="AZ36" s="29" t="s">
        <v>41</v>
      </c>
      <c r="BA36" s="29" t="s">
        <v>41</v>
      </c>
      <c r="BB36" s="29" t="s">
        <v>41</v>
      </c>
      <c r="BC36" s="29" t="s">
        <v>41</v>
      </c>
      <c r="BD36" s="29" t="s">
        <v>41</v>
      </c>
      <c r="BE36" s="29" t="s">
        <v>41</v>
      </c>
      <c r="BF36" s="29" t="s">
        <v>41</v>
      </c>
      <c r="BG36" s="29" t="s">
        <v>41</v>
      </c>
      <c r="BH36" s="29" t="s">
        <v>41</v>
      </c>
      <c r="BI36" s="29" t="s">
        <v>41</v>
      </c>
      <c r="BJ36" s="29" t="s">
        <v>42</v>
      </c>
      <c r="BK36" s="29" t="s">
        <v>42</v>
      </c>
      <c r="BL36" s="29" t="s">
        <v>42</v>
      </c>
      <c r="BM36" s="29" t="s">
        <v>42</v>
      </c>
      <c r="BN36" s="29" t="s">
        <v>42</v>
      </c>
      <c r="BO36" s="29" t="s">
        <v>42</v>
      </c>
      <c r="BP36" s="29" t="s">
        <v>42</v>
      </c>
      <c r="BQ36" s="29" t="s">
        <v>42</v>
      </c>
      <c r="BR36" s="29" t="s">
        <v>42</v>
      </c>
      <c r="BS36" s="29" t="s">
        <v>42</v>
      </c>
    </row>
    <row r="37" spans="1:71" s="16" customFormat="1" ht="45.75" thickBot="1" x14ac:dyDescent="0.3">
      <c r="A37" s="21" t="s">
        <v>4</v>
      </c>
      <c r="B37" s="22" t="s">
        <v>17</v>
      </c>
      <c r="C37" s="22" t="s">
        <v>5</v>
      </c>
      <c r="D37" s="6" t="s">
        <v>0</v>
      </c>
      <c r="E37" s="22" t="s">
        <v>7</v>
      </c>
      <c r="H37" s="28" t="s">
        <v>4</v>
      </c>
      <c r="I37" s="28" t="s">
        <v>43</v>
      </c>
      <c r="J37" s="28" t="s">
        <v>44</v>
      </c>
      <c r="K37" s="28" t="s">
        <v>57</v>
      </c>
      <c r="L37" s="28" t="s">
        <v>50</v>
      </c>
      <c r="M37" s="28" t="s">
        <v>47</v>
      </c>
      <c r="N37" s="28" t="s">
        <v>48</v>
      </c>
      <c r="O37" s="28" t="s">
        <v>46</v>
      </c>
      <c r="P37" s="28" t="s">
        <v>51</v>
      </c>
      <c r="Q37" s="28" t="s">
        <v>49</v>
      </c>
      <c r="R37" s="28" t="s">
        <v>45</v>
      </c>
      <c r="S37" s="28" t="s">
        <v>43</v>
      </c>
      <c r="T37" s="28" t="s">
        <v>44</v>
      </c>
      <c r="U37" s="28" t="s">
        <v>57</v>
      </c>
      <c r="V37" s="28" t="s">
        <v>50</v>
      </c>
      <c r="W37" s="28" t="s">
        <v>47</v>
      </c>
      <c r="X37" s="28" t="s">
        <v>48</v>
      </c>
      <c r="Y37" s="28" t="s">
        <v>46</v>
      </c>
      <c r="Z37" s="28" t="s">
        <v>51</v>
      </c>
      <c r="AA37" s="28" t="s">
        <v>49</v>
      </c>
      <c r="AB37" s="28" t="s">
        <v>45</v>
      </c>
      <c r="AC37" s="28" t="s">
        <v>43</v>
      </c>
      <c r="AD37" s="28" t="s">
        <v>44</v>
      </c>
      <c r="AE37" s="28" t="s">
        <v>57</v>
      </c>
      <c r="AF37" s="28" t="s">
        <v>50</v>
      </c>
      <c r="AG37" s="28" t="s">
        <v>47</v>
      </c>
      <c r="AH37" s="28" t="s">
        <v>48</v>
      </c>
      <c r="AI37" s="28" t="s">
        <v>46</v>
      </c>
      <c r="AJ37" s="28" t="s">
        <v>51</v>
      </c>
      <c r="AK37" s="28" t="s">
        <v>49</v>
      </c>
      <c r="AL37" s="28" t="s">
        <v>45</v>
      </c>
      <c r="AM37" s="17"/>
      <c r="AN37" s="17"/>
      <c r="AO37" s="28" t="s">
        <v>4</v>
      </c>
      <c r="AP37" s="28" t="s">
        <v>43</v>
      </c>
      <c r="AQ37" s="28" t="s">
        <v>44</v>
      </c>
      <c r="AR37" s="28" t="s">
        <v>57</v>
      </c>
      <c r="AS37" s="28" t="s">
        <v>50</v>
      </c>
      <c r="AT37" s="28" t="s">
        <v>47</v>
      </c>
      <c r="AU37" s="28" t="s">
        <v>48</v>
      </c>
      <c r="AV37" s="28" t="s">
        <v>46</v>
      </c>
      <c r="AW37" s="28" t="s">
        <v>51</v>
      </c>
      <c r="AX37" s="28" t="s">
        <v>49</v>
      </c>
      <c r="AY37" s="28" t="s">
        <v>45</v>
      </c>
      <c r="AZ37" s="28" t="s">
        <v>43</v>
      </c>
      <c r="BA37" s="28" t="s">
        <v>44</v>
      </c>
      <c r="BB37" s="28" t="s">
        <v>57</v>
      </c>
      <c r="BC37" s="28" t="s">
        <v>50</v>
      </c>
      <c r="BD37" s="28" t="s">
        <v>47</v>
      </c>
      <c r="BE37" s="28" t="s">
        <v>48</v>
      </c>
      <c r="BF37" s="28" t="s">
        <v>46</v>
      </c>
      <c r="BG37" s="28" t="s">
        <v>51</v>
      </c>
      <c r="BH37" s="28" t="s">
        <v>49</v>
      </c>
      <c r="BI37" s="28" t="s">
        <v>45</v>
      </c>
      <c r="BJ37" s="28" t="s">
        <v>43</v>
      </c>
      <c r="BK37" s="28" t="s">
        <v>44</v>
      </c>
      <c r="BL37" s="28" t="s">
        <v>57</v>
      </c>
      <c r="BM37" s="28" t="s">
        <v>50</v>
      </c>
      <c r="BN37" s="28" t="s">
        <v>47</v>
      </c>
      <c r="BO37" s="28" t="s">
        <v>48</v>
      </c>
      <c r="BP37" s="28" t="s">
        <v>46</v>
      </c>
      <c r="BQ37" s="28" t="s">
        <v>51</v>
      </c>
      <c r="BR37" s="28" t="s">
        <v>49</v>
      </c>
      <c r="BS37" s="28" t="s">
        <v>45</v>
      </c>
    </row>
    <row r="38" spans="1:71" s="16" customFormat="1" x14ac:dyDescent="0.25">
      <c r="A38" s="23" t="s">
        <v>9</v>
      </c>
      <c r="B38" s="23">
        <f>IF($D$5="P",S38+T38+U38,SUM(S38:AB38))</f>
        <v>175.61999999999998</v>
      </c>
      <c r="C38" s="23">
        <f>IF($D$5="P",SUM(I38:K38),SUM(I38:R38))</f>
        <v>902.91999999999985</v>
      </c>
      <c r="D38" s="23">
        <f>IF($D$5="P",$B$8*SUM(I38:K38)+$B$9*SUM(I56:K56),$B$8*SUM(I38:R38)+$B$9*SUM(I56:R56))</f>
        <v>442.83799999999991</v>
      </c>
      <c r="E38" s="23">
        <f t="shared" ref="E38:E51" si="3">D38*$B$5</f>
        <v>27597.664159999993</v>
      </c>
      <c r="H38" s="27" t="s">
        <v>9</v>
      </c>
      <c r="I38" s="27">
        <v>342.09</v>
      </c>
      <c r="J38" s="27">
        <v>549.29</v>
      </c>
      <c r="K38" s="27">
        <v>0</v>
      </c>
      <c r="L38" s="27">
        <v>0</v>
      </c>
      <c r="M38" s="27">
        <v>0</v>
      </c>
      <c r="N38" s="27">
        <v>11.54</v>
      </c>
      <c r="O38" s="27">
        <v>0</v>
      </c>
      <c r="P38" s="27">
        <v>0</v>
      </c>
      <c r="Q38" s="27">
        <v>0</v>
      </c>
      <c r="R38" s="27">
        <v>0</v>
      </c>
      <c r="S38" s="27">
        <v>67.63</v>
      </c>
      <c r="T38" s="27">
        <v>96.45</v>
      </c>
      <c r="U38" s="27">
        <v>0</v>
      </c>
      <c r="V38" s="27">
        <v>0</v>
      </c>
      <c r="W38" s="27">
        <v>0</v>
      </c>
      <c r="X38" s="27">
        <v>11.54</v>
      </c>
      <c r="Y38" s="27">
        <v>0</v>
      </c>
      <c r="Z38" s="27">
        <v>0</v>
      </c>
      <c r="AA38" s="27">
        <v>0</v>
      </c>
      <c r="AB38" s="27">
        <v>0</v>
      </c>
      <c r="AC38" s="27">
        <v>8</v>
      </c>
      <c r="AD38" s="27">
        <v>11</v>
      </c>
      <c r="AE38" s="27">
        <v>0</v>
      </c>
      <c r="AF38" s="27">
        <v>0</v>
      </c>
      <c r="AG38" s="27">
        <v>0</v>
      </c>
      <c r="AH38" s="27">
        <v>1</v>
      </c>
      <c r="AI38" s="27">
        <v>0</v>
      </c>
      <c r="AJ38" s="27">
        <v>0</v>
      </c>
      <c r="AK38" s="27">
        <v>0</v>
      </c>
      <c r="AL38" s="27">
        <v>0</v>
      </c>
      <c r="AM38" s="17"/>
      <c r="AN38" s="17"/>
      <c r="AO38" s="27" t="s">
        <v>9</v>
      </c>
      <c r="AP38" s="27">
        <v>342.09</v>
      </c>
      <c r="AQ38" s="27">
        <v>549.29</v>
      </c>
      <c r="AR38" s="27">
        <v>0</v>
      </c>
      <c r="AS38" s="27">
        <v>0</v>
      </c>
      <c r="AT38" s="27">
        <v>0</v>
      </c>
      <c r="AU38" s="27">
        <v>11.54</v>
      </c>
      <c r="AV38" s="27">
        <v>0</v>
      </c>
      <c r="AW38" s="27">
        <v>0</v>
      </c>
      <c r="AX38" s="27">
        <v>0</v>
      </c>
      <c r="AY38" s="27">
        <v>0</v>
      </c>
      <c r="AZ38" s="27">
        <v>67.63</v>
      </c>
      <c r="BA38" s="27">
        <v>96.45</v>
      </c>
      <c r="BB38" s="27">
        <v>0</v>
      </c>
      <c r="BC38" s="27">
        <v>0</v>
      </c>
      <c r="BD38" s="27">
        <v>0</v>
      </c>
      <c r="BE38" s="27">
        <v>11.54</v>
      </c>
      <c r="BF38" s="27">
        <v>0</v>
      </c>
      <c r="BG38" s="27">
        <v>0</v>
      </c>
      <c r="BH38" s="27">
        <v>0</v>
      </c>
      <c r="BI38" s="27">
        <v>0</v>
      </c>
      <c r="BJ38" s="27">
        <v>8</v>
      </c>
      <c r="BK38" s="27">
        <v>11</v>
      </c>
      <c r="BL38" s="27">
        <v>0</v>
      </c>
      <c r="BM38" s="27">
        <v>0</v>
      </c>
      <c r="BN38" s="27">
        <v>0</v>
      </c>
      <c r="BO38" s="27">
        <v>1</v>
      </c>
      <c r="BP38" s="27">
        <v>0</v>
      </c>
      <c r="BQ38" s="27">
        <v>0</v>
      </c>
      <c r="BR38" s="27">
        <v>0</v>
      </c>
      <c r="BS38" s="27">
        <v>0</v>
      </c>
    </row>
    <row r="39" spans="1:71" s="16" customFormat="1" x14ac:dyDescent="0.25">
      <c r="A39" s="23" t="s">
        <v>10</v>
      </c>
      <c r="B39" s="23">
        <f t="shared" ref="B39:B51" si="4">IF($D$5="P",S39+T39+U39,SUM(S39:AB39))</f>
        <v>207.1</v>
      </c>
      <c r="C39" s="23">
        <f t="shared" ref="C39:C51" si="5">IF($D$5="P",SUM(I39:K39),SUM(I39:R39))</f>
        <v>985.37</v>
      </c>
      <c r="D39" s="23">
        <f t="shared" ref="D39:D51" si="6">IF($D$5="P",$B$8*SUM(I39:K39)+$B$9*SUM(I57:K57),$B$8*SUM(I39:R39)+$B$9*SUM(I57:R57))</f>
        <v>519.52700000000004</v>
      </c>
      <c r="E39" s="23">
        <f t="shared" si="3"/>
        <v>32376.922640000004</v>
      </c>
      <c r="H39" s="29" t="s">
        <v>10</v>
      </c>
      <c r="I39" s="29">
        <v>640.47</v>
      </c>
      <c r="J39" s="29">
        <v>330.08</v>
      </c>
      <c r="K39" s="29">
        <v>0</v>
      </c>
      <c r="L39" s="29">
        <v>0</v>
      </c>
      <c r="M39" s="29">
        <v>0</v>
      </c>
      <c r="N39" s="29">
        <v>14.82</v>
      </c>
      <c r="O39" s="29">
        <v>0</v>
      </c>
      <c r="P39" s="29">
        <v>0</v>
      </c>
      <c r="Q39" s="29">
        <v>0</v>
      </c>
      <c r="R39" s="29">
        <v>0</v>
      </c>
      <c r="S39" s="29">
        <v>121.8</v>
      </c>
      <c r="T39" s="29">
        <v>70.48</v>
      </c>
      <c r="U39" s="29">
        <v>0</v>
      </c>
      <c r="V39" s="29">
        <v>0</v>
      </c>
      <c r="W39" s="29">
        <v>0</v>
      </c>
      <c r="X39" s="29">
        <v>14.82</v>
      </c>
      <c r="Y39" s="29">
        <v>0</v>
      </c>
      <c r="Z39" s="29">
        <v>0</v>
      </c>
      <c r="AA39" s="29">
        <v>0</v>
      </c>
      <c r="AB39" s="29">
        <v>0</v>
      </c>
      <c r="AC39" s="29">
        <v>10</v>
      </c>
      <c r="AD39" s="29">
        <v>7</v>
      </c>
      <c r="AE39" s="29">
        <v>0</v>
      </c>
      <c r="AF39" s="29">
        <v>0</v>
      </c>
      <c r="AG39" s="29">
        <v>0</v>
      </c>
      <c r="AH39" s="29">
        <v>1</v>
      </c>
      <c r="AI39" s="29">
        <v>0</v>
      </c>
      <c r="AJ39" s="29">
        <v>0</v>
      </c>
      <c r="AK39" s="29">
        <v>0</v>
      </c>
      <c r="AL39" s="29">
        <v>0</v>
      </c>
      <c r="AM39" s="17"/>
      <c r="AN39" s="17"/>
      <c r="AO39" s="29" t="s">
        <v>10</v>
      </c>
      <c r="AP39" s="29">
        <v>640.47</v>
      </c>
      <c r="AQ39" s="29">
        <v>330.08</v>
      </c>
      <c r="AR39" s="29">
        <v>0</v>
      </c>
      <c r="AS39" s="29">
        <v>0</v>
      </c>
      <c r="AT39" s="29">
        <v>0</v>
      </c>
      <c r="AU39" s="29">
        <v>14.82</v>
      </c>
      <c r="AV39" s="29">
        <v>0</v>
      </c>
      <c r="AW39" s="29">
        <v>0</v>
      </c>
      <c r="AX39" s="29">
        <v>0</v>
      </c>
      <c r="AY39" s="29">
        <v>0</v>
      </c>
      <c r="AZ39" s="29">
        <v>121.8</v>
      </c>
      <c r="BA39" s="29">
        <v>70.48</v>
      </c>
      <c r="BB39" s="29">
        <v>0</v>
      </c>
      <c r="BC39" s="29">
        <v>0</v>
      </c>
      <c r="BD39" s="29">
        <v>0</v>
      </c>
      <c r="BE39" s="29">
        <v>14.82</v>
      </c>
      <c r="BF39" s="29">
        <v>0</v>
      </c>
      <c r="BG39" s="29">
        <v>0</v>
      </c>
      <c r="BH39" s="29">
        <v>0</v>
      </c>
      <c r="BI39" s="29">
        <v>0</v>
      </c>
      <c r="BJ39" s="29">
        <v>10</v>
      </c>
      <c r="BK39" s="29">
        <v>7</v>
      </c>
      <c r="BL39" s="29">
        <v>0</v>
      </c>
      <c r="BM39" s="29">
        <v>0</v>
      </c>
      <c r="BN39" s="29">
        <v>0</v>
      </c>
      <c r="BO39" s="29">
        <v>1</v>
      </c>
      <c r="BP39" s="29">
        <v>0</v>
      </c>
      <c r="BQ39" s="29">
        <v>0</v>
      </c>
      <c r="BR39" s="29">
        <v>0</v>
      </c>
      <c r="BS39" s="29">
        <v>0</v>
      </c>
    </row>
    <row r="40" spans="1:71" s="16" customFormat="1" x14ac:dyDescent="0.25">
      <c r="A40" s="23" t="s">
        <v>11</v>
      </c>
      <c r="B40" s="23">
        <f t="shared" si="4"/>
        <v>40.549999999999997</v>
      </c>
      <c r="C40" s="23">
        <f t="shared" si="5"/>
        <v>90.89</v>
      </c>
      <c r="D40" s="23">
        <f t="shared" si="6"/>
        <v>27.266999999999999</v>
      </c>
      <c r="E40" s="23">
        <f t="shared" si="3"/>
        <v>1699.27944</v>
      </c>
      <c r="H40" s="29" t="s">
        <v>11</v>
      </c>
      <c r="I40" s="29">
        <v>0</v>
      </c>
      <c r="J40" s="29">
        <v>90.74</v>
      </c>
      <c r="K40" s="29">
        <v>0</v>
      </c>
      <c r="L40" s="29">
        <v>0</v>
      </c>
      <c r="M40" s="29">
        <v>0</v>
      </c>
      <c r="N40" s="29">
        <v>0</v>
      </c>
      <c r="O40" s="29">
        <v>0</v>
      </c>
      <c r="P40" s="29">
        <v>0</v>
      </c>
      <c r="Q40" s="29">
        <v>0.15</v>
      </c>
      <c r="R40" s="29">
        <v>0</v>
      </c>
      <c r="S40" s="29">
        <v>0</v>
      </c>
      <c r="T40" s="29">
        <v>40.4</v>
      </c>
      <c r="U40" s="29">
        <v>0</v>
      </c>
      <c r="V40" s="29">
        <v>0</v>
      </c>
      <c r="W40" s="29">
        <v>0</v>
      </c>
      <c r="X40" s="29">
        <v>0</v>
      </c>
      <c r="Y40" s="29">
        <v>0</v>
      </c>
      <c r="Z40" s="29">
        <v>0</v>
      </c>
      <c r="AA40" s="29">
        <v>0.15</v>
      </c>
      <c r="AB40" s="29">
        <v>0</v>
      </c>
      <c r="AC40" s="29">
        <v>0</v>
      </c>
      <c r="AD40" s="29">
        <v>4</v>
      </c>
      <c r="AE40" s="29">
        <v>0</v>
      </c>
      <c r="AF40" s="29">
        <v>0</v>
      </c>
      <c r="AG40" s="29">
        <v>0</v>
      </c>
      <c r="AH40" s="29">
        <v>0</v>
      </c>
      <c r="AI40" s="29">
        <v>0</v>
      </c>
      <c r="AJ40" s="29">
        <v>0</v>
      </c>
      <c r="AK40" s="29">
        <v>1</v>
      </c>
      <c r="AL40" s="29">
        <v>0</v>
      </c>
      <c r="AM40" s="17"/>
      <c r="AN40" s="17"/>
      <c r="AO40" s="29" t="s">
        <v>11</v>
      </c>
      <c r="AP40" s="29">
        <v>722.45</v>
      </c>
      <c r="AQ40" s="29">
        <v>409.4</v>
      </c>
      <c r="AR40" s="29">
        <v>0</v>
      </c>
      <c r="AS40" s="29">
        <v>0</v>
      </c>
      <c r="AT40" s="29">
        <v>0</v>
      </c>
      <c r="AU40" s="29">
        <v>18.079999999999998</v>
      </c>
      <c r="AV40" s="29">
        <v>0</v>
      </c>
      <c r="AW40" s="29">
        <v>0</v>
      </c>
      <c r="AX40" s="29">
        <v>0</v>
      </c>
      <c r="AY40" s="29">
        <v>0</v>
      </c>
      <c r="AZ40" s="29">
        <v>137.21</v>
      </c>
      <c r="BA40" s="29">
        <v>82.53</v>
      </c>
      <c r="BB40" s="29">
        <v>0</v>
      </c>
      <c r="BC40" s="29">
        <v>0</v>
      </c>
      <c r="BD40" s="29">
        <v>0</v>
      </c>
      <c r="BE40" s="29">
        <v>18.079999999999998</v>
      </c>
      <c r="BF40" s="29">
        <v>0</v>
      </c>
      <c r="BG40" s="29">
        <v>0</v>
      </c>
      <c r="BH40" s="29">
        <v>0</v>
      </c>
      <c r="BI40" s="29">
        <v>0</v>
      </c>
      <c r="BJ40" s="29">
        <v>11</v>
      </c>
      <c r="BK40" s="29">
        <v>7</v>
      </c>
      <c r="BL40" s="29">
        <v>0</v>
      </c>
      <c r="BM40" s="29">
        <v>0</v>
      </c>
      <c r="BN40" s="29">
        <v>0</v>
      </c>
      <c r="BO40" s="29">
        <v>1</v>
      </c>
      <c r="BP40" s="29">
        <v>0</v>
      </c>
      <c r="BQ40" s="29">
        <v>0</v>
      </c>
      <c r="BR40" s="29">
        <v>0</v>
      </c>
      <c r="BS40" s="29">
        <v>0</v>
      </c>
    </row>
    <row r="41" spans="1:71" s="16" customFormat="1" x14ac:dyDescent="0.25">
      <c r="A41" s="23" t="s">
        <v>12</v>
      </c>
      <c r="B41" s="23">
        <f t="shared" si="4"/>
        <v>0</v>
      </c>
      <c r="C41" s="23">
        <f t="shared" si="5"/>
        <v>0</v>
      </c>
      <c r="D41" s="23">
        <f t="shared" si="6"/>
        <v>0</v>
      </c>
      <c r="E41" s="23">
        <f t="shared" si="3"/>
        <v>0</v>
      </c>
      <c r="H41" s="29" t="s">
        <v>12</v>
      </c>
      <c r="I41" s="29"/>
      <c r="J41" s="29"/>
      <c r="K41" s="29"/>
      <c r="L41" s="29"/>
      <c r="M41" s="29"/>
      <c r="N41" s="29"/>
      <c r="O41" s="29"/>
      <c r="P41" s="29"/>
      <c r="Q41" s="29"/>
      <c r="R41" s="29"/>
      <c r="S41" s="29"/>
      <c r="T41" s="29"/>
      <c r="U41" s="29"/>
      <c r="V41" s="29"/>
      <c r="W41" s="29"/>
      <c r="X41" s="29"/>
      <c r="Y41" s="29"/>
      <c r="Z41" s="29"/>
      <c r="AA41" s="29"/>
      <c r="AB41" s="29"/>
      <c r="AC41" s="29"/>
      <c r="AD41" s="29"/>
      <c r="AE41" s="29"/>
      <c r="AF41" s="29"/>
      <c r="AG41" s="29"/>
      <c r="AH41" s="29"/>
      <c r="AI41" s="29"/>
      <c r="AJ41" s="29"/>
      <c r="AK41" s="29"/>
      <c r="AL41" s="29"/>
      <c r="AM41" s="17"/>
      <c r="AN41" s="17"/>
      <c r="AO41" s="29" t="s">
        <v>12</v>
      </c>
      <c r="AP41" s="29"/>
      <c r="AQ41" s="29"/>
      <c r="AR41" s="29"/>
      <c r="AS41" s="29"/>
      <c r="AT41" s="29"/>
      <c r="AU41" s="29"/>
      <c r="AV41" s="29"/>
      <c r="AW41" s="29"/>
      <c r="AX41" s="29"/>
      <c r="AY41" s="29"/>
      <c r="AZ41" s="29"/>
      <c r="BA41" s="29"/>
      <c r="BB41" s="29"/>
      <c r="BC41" s="29"/>
      <c r="BD41" s="29"/>
      <c r="BE41" s="29"/>
      <c r="BF41" s="29"/>
      <c r="BG41" s="29"/>
      <c r="BH41" s="29"/>
      <c r="BI41" s="29"/>
      <c r="BJ41" s="29"/>
      <c r="BK41" s="29"/>
      <c r="BL41" s="29"/>
      <c r="BM41" s="29"/>
      <c r="BN41" s="29"/>
      <c r="BO41" s="29"/>
      <c r="BP41" s="29"/>
      <c r="BQ41" s="29"/>
      <c r="BR41" s="29"/>
      <c r="BS41" s="29"/>
    </row>
    <row r="42" spans="1:71" s="16" customFormat="1" x14ac:dyDescent="0.25">
      <c r="A42" s="23" t="s">
        <v>13</v>
      </c>
      <c r="B42" s="23">
        <f t="shared" si="4"/>
        <v>0</v>
      </c>
      <c r="C42" s="23">
        <f t="shared" si="5"/>
        <v>0</v>
      </c>
      <c r="D42" s="23">
        <f t="shared" si="6"/>
        <v>0</v>
      </c>
      <c r="E42" s="23">
        <f t="shared" si="3"/>
        <v>0</v>
      </c>
      <c r="H42" s="29" t="s">
        <v>13</v>
      </c>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29"/>
      <c r="AK42" s="29"/>
      <c r="AL42" s="29"/>
      <c r="AM42" s="17"/>
      <c r="AN42" s="17"/>
      <c r="AO42" s="29" t="s">
        <v>13</v>
      </c>
      <c r="AP42" s="29"/>
      <c r="AQ42" s="29"/>
      <c r="AR42" s="29"/>
      <c r="AS42" s="29"/>
      <c r="AT42" s="29"/>
      <c r="AU42" s="29"/>
      <c r="AV42" s="29"/>
      <c r="AW42" s="29"/>
      <c r="AX42" s="29"/>
      <c r="AY42" s="29"/>
      <c r="AZ42" s="29"/>
      <c r="BA42" s="29"/>
      <c r="BB42" s="29"/>
      <c r="BC42" s="29"/>
      <c r="BD42" s="29"/>
      <c r="BE42" s="29"/>
      <c r="BF42" s="29"/>
      <c r="BG42" s="29"/>
      <c r="BH42" s="29"/>
      <c r="BI42" s="29"/>
      <c r="BJ42" s="29"/>
      <c r="BK42" s="29"/>
      <c r="BL42" s="29"/>
      <c r="BM42" s="29"/>
      <c r="BN42" s="29"/>
      <c r="BO42" s="29"/>
      <c r="BP42" s="29"/>
      <c r="BQ42" s="29"/>
      <c r="BR42" s="29"/>
      <c r="BS42" s="29"/>
    </row>
    <row r="43" spans="1:71" s="16" customFormat="1" x14ac:dyDescent="0.25">
      <c r="A43" s="23" t="s">
        <v>52</v>
      </c>
      <c r="B43" s="23">
        <f t="shared" si="4"/>
        <v>0</v>
      </c>
      <c r="C43" s="23">
        <f t="shared" si="5"/>
        <v>0</v>
      </c>
      <c r="D43" s="23">
        <f t="shared" si="6"/>
        <v>0</v>
      </c>
      <c r="E43" s="23">
        <f t="shared" si="3"/>
        <v>0</v>
      </c>
      <c r="H43" s="29" t="s">
        <v>52</v>
      </c>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29"/>
      <c r="AI43" s="29"/>
      <c r="AJ43" s="29"/>
      <c r="AK43" s="29"/>
      <c r="AL43" s="29"/>
      <c r="AM43" s="17"/>
      <c r="AN43" s="17"/>
      <c r="AO43" s="29" t="s">
        <v>52</v>
      </c>
      <c r="AP43" s="29"/>
      <c r="AQ43" s="29"/>
      <c r="AR43" s="29"/>
      <c r="AS43" s="29"/>
      <c r="AT43" s="29"/>
      <c r="AU43" s="29"/>
      <c r="AV43" s="29"/>
      <c r="AW43" s="29"/>
      <c r="AX43" s="29"/>
      <c r="AY43" s="29"/>
      <c r="AZ43" s="29"/>
      <c r="BA43" s="29"/>
      <c r="BB43" s="29"/>
      <c r="BC43" s="29"/>
      <c r="BD43" s="29"/>
      <c r="BE43" s="29"/>
      <c r="BF43" s="29"/>
      <c r="BG43" s="29"/>
      <c r="BH43" s="29"/>
      <c r="BI43" s="29"/>
      <c r="BJ43" s="29"/>
      <c r="BK43" s="29"/>
      <c r="BL43" s="29"/>
      <c r="BM43" s="29"/>
      <c r="BN43" s="29"/>
      <c r="BO43" s="29"/>
      <c r="BP43" s="29"/>
      <c r="BQ43" s="29"/>
      <c r="BR43" s="29"/>
      <c r="BS43" s="29"/>
    </row>
    <row r="44" spans="1:71" s="16" customFormat="1" x14ac:dyDescent="0.25">
      <c r="A44" s="23" t="s">
        <v>14</v>
      </c>
      <c r="B44" s="23">
        <f t="shared" si="4"/>
        <v>0</v>
      </c>
      <c r="C44" s="23">
        <f t="shared" si="5"/>
        <v>0</v>
      </c>
      <c r="D44" s="23">
        <f t="shared" si="6"/>
        <v>0</v>
      </c>
      <c r="E44" s="23">
        <f t="shared" si="3"/>
        <v>0</v>
      </c>
      <c r="H44" s="29" t="s">
        <v>14</v>
      </c>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29"/>
      <c r="AJ44" s="29"/>
      <c r="AK44" s="29"/>
      <c r="AL44" s="29"/>
      <c r="AM44" s="17"/>
      <c r="AN44" s="17"/>
      <c r="AO44" s="29" t="s">
        <v>14</v>
      </c>
      <c r="AP44" s="29"/>
      <c r="AQ44" s="29"/>
      <c r="AR44" s="29"/>
      <c r="AS44" s="29"/>
      <c r="AT44" s="29"/>
      <c r="AU44" s="29"/>
      <c r="AV44" s="29"/>
      <c r="AW44" s="29"/>
      <c r="AX44" s="29"/>
      <c r="AY44" s="29"/>
      <c r="AZ44" s="29"/>
      <c r="BA44" s="29"/>
      <c r="BB44" s="29"/>
      <c r="BC44" s="29"/>
      <c r="BD44" s="29"/>
      <c r="BE44" s="29"/>
      <c r="BF44" s="29"/>
      <c r="BG44" s="29"/>
      <c r="BH44" s="29"/>
      <c r="BI44" s="29"/>
      <c r="BJ44" s="29"/>
      <c r="BK44" s="29"/>
      <c r="BL44" s="29"/>
      <c r="BM44" s="29"/>
      <c r="BN44" s="29"/>
      <c r="BO44" s="29"/>
      <c r="BP44" s="29"/>
      <c r="BQ44" s="29"/>
      <c r="BR44" s="29"/>
      <c r="BS44" s="29"/>
    </row>
    <row r="45" spans="1:71" s="16" customFormat="1" x14ac:dyDescent="0.25">
      <c r="A45" s="23" t="s">
        <v>15</v>
      </c>
      <c r="B45" s="23">
        <f t="shared" si="4"/>
        <v>0</v>
      </c>
      <c r="C45" s="23">
        <f t="shared" si="5"/>
        <v>0</v>
      </c>
      <c r="D45" s="23">
        <f t="shared" si="6"/>
        <v>0</v>
      </c>
      <c r="E45" s="23">
        <f t="shared" si="3"/>
        <v>0</v>
      </c>
      <c r="H45" s="29" t="s">
        <v>15</v>
      </c>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29"/>
      <c r="AJ45" s="29"/>
      <c r="AK45" s="29"/>
      <c r="AL45" s="29"/>
      <c r="AM45" s="17"/>
      <c r="AN45" s="17"/>
      <c r="AO45" s="29" t="s">
        <v>15</v>
      </c>
      <c r="AP45" s="29"/>
      <c r="AQ45" s="29"/>
      <c r="AR45" s="29"/>
      <c r="AS45" s="29"/>
      <c r="AT45" s="29"/>
      <c r="AU45" s="29"/>
      <c r="AV45" s="29"/>
      <c r="AW45" s="29"/>
      <c r="AX45" s="29"/>
      <c r="AY45" s="29"/>
      <c r="AZ45" s="29"/>
      <c r="BA45" s="29"/>
      <c r="BB45" s="29"/>
      <c r="BC45" s="29"/>
      <c r="BD45" s="29"/>
      <c r="BE45" s="29"/>
      <c r="BF45" s="29"/>
      <c r="BG45" s="29"/>
      <c r="BH45" s="29"/>
      <c r="BI45" s="29"/>
      <c r="BJ45" s="29"/>
      <c r="BK45" s="29"/>
      <c r="BL45" s="29"/>
      <c r="BM45" s="29"/>
      <c r="BN45" s="29"/>
      <c r="BO45" s="29"/>
      <c r="BP45" s="29"/>
      <c r="BQ45" s="29"/>
      <c r="BR45" s="29"/>
      <c r="BS45" s="29"/>
    </row>
    <row r="46" spans="1:71" s="16" customFormat="1" x14ac:dyDescent="0.25">
      <c r="A46" s="23" t="s">
        <v>16</v>
      </c>
      <c r="B46" s="23">
        <f t="shared" si="4"/>
        <v>0</v>
      </c>
      <c r="C46" s="23">
        <f t="shared" si="5"/>
        <v>0</v>
      </c>
      <c r="D46" s="23">
        <f t="shared" si="6"/>
        <v>0</v>
      </c>
      <c r="E46" s="23">
        <f t="shared" si="3"/>
        <v>0</v>
      </c>
      <c r="H46" s="29" t="s">
        <v>16</v>
      </c>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29"/>
      <c r="AI46" s="29"/>
      <c r="AJ46" s="29"/>
      <c r="AK46" s="29"/>
      <c r="AL46" s="29"/>
      <c r="AM46" s="17"/>
      <c r="AN46" s="17"/>
      <c r="AO46" s="29" t="s">
        <v>16</v>
      </c>
      <c r="AP46" s="29"/>
      <c r="AQ46" s="29"/>
      <c r="AR46" s="29"/>
      <c r="AS46" s="29"/>
      <c r="AT46" s="29"/>
      <c r="AU46" s="29"/>
      <c r="AV46" s="29"/>
      <c r="AW46" s="29"/>
      <c r="AX46" s="29"/>
      <c r="AY46" s="29"/>
      <c r="AZ46" s="29"/>
      <c r="BA46" s="29"/>
      <c r="BB46" s="29"/>
      <c r="BC46" s="29"/>
      <c r="BD46" s="29"/>
      <c r="BE46" s="29"/>
      <c r="BF46" s="29"/>
      <c r="BG46" s="29"/>
      <c r="BH46" s="29"/>
      <c r="BI46" s="29"/>
      <c r="BJ46" s="29"/>
      <c r="BK46" s="29"/>
      <c r="BL46" s="29"/>
      <c r="BM46" s="29"/>
      <c r="BN46" s="29"/>
      <c r="BO46" s="29"/>
      <c r="BP46" s="29"/>
      <c r="BQ46" s="29"/>
      <c r="BR46" s="29"/>
      <c r="BS46" s="29"/>
    </row>
    <row r="47" spans="1:71" s="16" customFormat="1" x14ac:dyDescent="0.25">
      <c r="A47" s="23" t="s">
        <v>24</v>
      </c>
      <c r="B47" s="23">
        <f t="shared" si="4"/>
        <v>0</v>
      </c>
      <c r="C47" s="23">
        <f t="shared" si="5"/>
        <v>0</v>
      </c>
      <c r="D47" s="23">
        <f t="shared" si="6"/>
        <v>0</v>
      </c>
      <c r="E47" s="23">
        <f t="shared" si="3"/>
        <v>0</v>
      </c>
      <c r="H47" s="29" t="s">
        <v>24</v>
      </c>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29"/>
      <c r="AI47" s="29"/>
      <c r="AJ47" s="29"/>
      <c r="AK47" s="29"/>
      <c r="AL47" s="29"/>
      <c r="AM47" s="17"/>
      <c r="AN47" s="17"/>
      <c r="AO47" s="29" t="s">
        <v>24</v>
      </c>
      <c r="AP47" s="29"/>
      <c r="AQ47" s="29"/>
      <c r="AR47" s="29"/>
      <c r="AS47" s="29"/>
      <c r="AT47" s="29"/>
      <c r="AU47" s="29"/>
      <c r="AV47" s="29"/>
      <c r="AW47" s="29"/>
      <c r="AX47" s="29"/>
      <c r="AY47" s="29"/>
      <c r="AZ47" s="29"/>
      <c r="BA47" s="29"/>
      <c r="BB47" s="29"/>
      <c r="BC47" s="29"/>
      <c r="BD47" s="29"/>
      <c r="BE47" s="29"/>
      <c r="BF47" s="29"/>
      <c r="BG47" s="29"/>
      <c r="BH47" s="29"/>
      <c r="BI47" s="29"/>
      <c r="BJ47" s="29"/>
      <c r="BK47" s="29"/>
      <c r="BL47" s="29"/>
      <c r="BM47" s="29"/>
      <c r="BN47" s="29"/>
      <c r="BO47" s="29"/>
      <c r="BP47" s="29"/>
      <c r="BQ47" s="29"/>
      <c r="BR47" s="29"/>
      <c r="BS47" s="29"/>
    </row>
    <row r="48" spans="1:71" s="16" customFormat="1" x14ac:dyDescent="0.25">
      <c r="A48" s="23" t="s">
        <v>53</v>
      </c>
      <c r="B48" s="23">
        <f t="shared" si="4"/>
        <v>0</v>
      </c>
      <c r="C48" s="23">
        <f t="shared" si="5"/>
        <v>0</v>
      </c>
      <c r="D48" s="23">
        <f t="shared" si="6"/>
        <v>0</v>
      </c>
      <c r="E48" s="23">
        <f t="shared" si="3"/>
        <v>0</v>
      </c>
      <c r="H48" s="29" t="s">
        <v>53</v>
      </c>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29"/>
      <c r="AH48" s="29"/>
      <c r="AI48" s="29"/>
      <c r="AJ48" s="29"/>
      <c r="AK48" s="29"/>
      <c r="AL48" s="29"/>
      <c r="AM48" s="17"/>
      <c r="AN48" s="17"/>
      <c r="AO48" s="29" t="s">
        <v>53</v>
      </c>
      <c r="AP48" s="29"/>
      <c r="AQ48" s="29"/>
      <c r="AR48" s="29"/>
      <c r="AS48" s="29"/>
      <c r="AT48" s="29"/>
      <c r="AU48" s="29"/>
      <c r="AV48" s="29"/>
      <c r="AW48" s="29"/>
      <c r="AX48" s="29"/>
      <c r="AY48" s="29"/>
      <c r="AZ48" s="29"/>
      <c r="BA48" s="29"/>
      <c r="BB48" s="29"/>
      <c r="BC48" s="29"/>
      <c r="BD48" s="29"/>
      <c r="BE48" s="29"/>
      <c r="BF48" s="29"/>
      <c r="BG48" s="29"/>
      <c r="BH48" s="29"/>
      <c r="BI48" s="29"/>
      <c r="BJ48" s="29"/>
      <c r="BK48" s="29"/>
      <c r="BL48" s="29"/>
      <c r="BM48" s="29"/>
      <c r="BN48" s="29"/>
      <c r="BO48" s="29"/>
      <c r="BP48" s="29"/>
      <c r="BQ48" s="29"/>
      <c r="BR48" s="29"/>
      <c r="BS48" s="29"/>
    </row>
    <row r="49" spans="1:71" s="16" customFormat="1" x14ac:dyDescent="0.25">
      <c r="A49" s="23" t="s">
        <v>54</v>
      </c>
      <c r="B49" s="23">
        <f t="shared" si="4"/>
        <v>0</v>
      </c>
      <c r="C49" s="23">
        <f t="shared" si="5"/>
        <v>0</v>
      </c>
      <c r="D49" s="23">
        <f t="shared" si="6"/>
        <v>0</v>
      </c>
      <c r="E49" s="23">
        <f t="shared" si="3"/>
        <v>0</v>
      </c>
      <c r="H49" s="29" t="s">
        <v>54</v>
      </c>
      <c r="I49" s="29"/>
      <c r="J49" s="29"/>
      <c r="K49" s="29"/>
      <c r="L49" s="29"/>
      <c r="M49" s="29"/>
      <c r="N49" s="29"/>
      <c r="O49" s="29"/>
      <c r="P49" s="29"/>
      <c r="Q49" s="29"/>
      <c r="R49" s="29"/>
      <c r="S49" s="29"/>
      <c r="T49" s="29"/>
      <c r="U49" s="29"/>
      <c r="V49" s="29"/>
      <c r="W49" s="29"/>
      <c r="X49" s="29"/>
      <c r="Y49" s="29"/>
      <c r="Z49" s="29"/>
      <c r="AA49" s="29"/>
      <c r="AB49" s="29"/>
      <c r="AC49" s="29"/>
      <c r="AD49" s="29"/>
      <c r="AE49" s="29"/>
      <c r="AF49" s="29"/>
      <c r="AG49" s="29"/>
      <c r="AH49" s="29"/>
      <c r="AI49" s="29"/>
      <c r="AJ49" s="29"/>
      <c r="AK49" s="29"/>
      <c r="AL49" s="29"/>
      <c r="AM49" s="17"/>
      <c r="AN49" s="17"/>
      <c r="AO49" s="29" t="s">
        <v>54</v>
      </c>
      <c r="AP49" s="29"/>
      <c r="AQ49" s="29"/>
      <c r="AR49" s="29"/>
      <c r="AS49" s="29"/>
      <c r="AT49" s="29"/>
      <c r="AU49" s="29"/>
      <c r="AV49" s="29"/>
      <c r="AW49" s="29"/>
      <c r="AX49" s="29"/>
      <c r="AY49" s="29"/>
      <c r="AZ49" s="29"/>
      <c r="BA49" s="29"/>
      <c r="BB49" s="29"/>
      <c r="BC49" s="29"/>
      <c r="BD49" s="29"/>
      <c r="BE49" s="29"/>
      <c r="BF49" s="29"/>
      <c r="BG49" s="29"/>
      <c r="BH49" s="29"/>
      <c r="BI49" s="29"/>
      <c r="BJ49" s="29"/>
      <c r="BK49" s="29"/>
      <c r="BL49" s="29"/>
      <c r="BM49" s="29"/>
      <c r="BN49" s="29"/>
      <c r="BO49" s="29"/>
      <c r="BP49" s="29"/>
      <c r="BQ49" s="29"/>
      <c r="BR49" s="29"/>
      <c r="BS49" s="29"/>
    </row>
    <row r="50" spans="1:71" s="16" customFormat="1" x14ac:dyDescent="0.25">
      <c r="A50" s="23" t="s">
        <v>55</v>
      </c>
      <c r="B50" s="23">
        <f t="shared" si="4"/>
        <v>0</v>
      </c>
      <c r="C50" s="23">
        <f t="shared" si="5"/>
        <v>0</v>
      </c>
      <c r="D50" s="23">
        <f t="shared" si="6"/>
        <v>0</v>
      </c>
      <c r="E50" s="23">
        <f t="shared" si="3"/>
        <v>0</v>
      </c>
      <c r="H50" s="29" t="s">
        <v>55</v>
      </c>
      <c r="I50" s="29"/>
      <c r="J50" s="29"/>
      <c r="K50" s="29"/>
      <c r="L50" s="29"/>
      <c r="M50" s="29"/>
      <c r="N50" s="29"/>
      <c r="O50" s="29"/>
      <c r="P50" s="29"/>
      <c r="Q50" s="29"/>
      <c r="R50" s="29"/>
      <c r="S50" s="29"/>
      <c r="T50" s="29"/>
      <c r="U50" s="29"/>
      <c r="V50" s="29"/>
      <c r="W50" s="29"/>
      <c r="X50" s="29"/>
      <c r="Y50" s="29"/>
      <c r="Z50" s="29"/>
      <c r="AA50" s="29"/>
      <c r="AB50" s="29"/>
      <c r="AC50" s="29"/>
      <c r="AD50" s="29"/>
      <c r="AE50" s="29"/>
      <c r="AF50" s="29"/>
      <c r="AG50" s="29"/>
      <c r="AH50" s="29"/>
      <c r="AI50" s="29"/>
      <c r="AJ50" s="29"/>
      <c r="AK50" s="29"/>
      <c r="AL50" s="29"/>
      <c r="AM50" s="17"/>
      <c r="AN50" s="17"/>
      <c r="AO50" s="29" t="s">
        <v>55</v>
      </c>
      <c r="AP50" s="29"/>
      <c r="AQ50" s="29"/>
      <c r="AR50" s="29"/>
      <c r="AS50" s="29"/>
      <c r="AT50" s="29"/>
      <c r="AU50" s="29"/>
      <c r="AV50" s="29"/>
      <c r="AW50" s="29"/>
      <c r="AX50" s="29"/>
      <c r="AY50" s="29"/>
      <c r="AZ50" s="29"/>
      <c r="BA50" s="29"/>
      <c r="BB50" s="29"/>
      <c r="BC50" s="29"/>
      <c r="BD50" s="29"/>
      <c r="BE50" s="29"/>
      <c r="BF50" s="29"/>
      <c r="BG50" s="29"/>
      <c r="BH50" s="29"/>
      <c r="BI50" s="29"/>
      <c r="BJ50" s="29"/>
      <c r="BK50" s="29"/>
      <c r="BL50" s="29"/>
      <c r="BM50" s="29"/>
      <c r="BN50" s="29"/>
      <c r="BO50" s="29"/>
      <c r="BP50" s="29"/>
      <c r="BQ50" s="29"/>
      <c r="BR50" s="29"/>
      <c r="BS50" s="29"/>
    </row>
    <row r="51" spans="1:71" s="16" customFormat="1" x14ac:dyDescent="0.25">
      <c r="A51" s="23" t="s">
        <v>56</v>
      </c>
      <c r="B51" s="23">
        <f t="shared" si="4"/>
        <v>0</v>
      </c>
      <c r="C51" s="23">
        <f t="shared" si="5"/>
        <v>0</v>
      </c>
      <c r="D51" s="23">
        <f t="shared" si="6"/>
        <v>0</v>
      </c>
      <c r="E51" s="23">
        <f t="shared" si="3"/>
        <v>0</v>
      </c>
      <c r="H51" s="29" t="s">
        <v>56</v>
      </c>
      <c r="I51" s="29"/>
      <c r="J51" s="29"/>
      <c r="K51" s="29"/>
      <c r="L51" s="29"/>
      <c r="M51" s="29"/>
      <c r="N51" s="29"/>
      <c r="O51" s="29"/>
      <c r="P51" s="29"/>
      <c r="Q51" s="29"/>
      <c r="R51" s="29"/>
      <c r="S51" s="29"/>
      <c r="T51" s="29"/>
      <c r="U51" s="29"/>
      <c r="V51" s="29"/>
      <c r="W51" s="29"/>
      <c r="X51" s="29"/>
      <c r="Y51" s="29"/>
      <c r="Z51" s="29"/>
      <c r="AA51" s="29"/>
      <c r="AB51" s="29"/>
      <c r="AC51" s="29"/>
      <c r="AD51" s="29"/>
      <c r="AE51" s="29"/>
      <c r="AF51" s="29"/>
      <c r="AG51" s="29"/>
      <c r="AH51" s="29"/>
      <c r="AI51" s="29"/>
      <c r="AJ51" s="29"/>
      <c r="AK51" s="29"/>
      <c r="AL51" s="29"/>
      <c r="AM51" s="17"/>
      <c r="AN51" s="17"/>
      <c r="AO51" s="29" t="s">
        <v>56</v>
      </c>
      <c r="AP51" s="29"/>
      <c r="AQ51" s="29"/>
      <c r="AR51" s="29"/>
      <c r="AS51" s="29"/>
      <c r="AT51" s="29"/>
      <c r="AU51" s="29"/>
      <c r="AV51" s="29"/>
      <c r="AW51" s="29"/>
      <c r="AX51" s="29"/>
      <c r="AY51" s="29"/>
      <c r="AZ51" s="29"/>
      <c r="BA51" s="29"/>
      <c r="BB51" s="29"/>
      <c r="BC51" s="29"/>
      <c r="BD51" s="29"/>
      <c r="BE51" s="29"/>
      <c r="BF51" s="29"/>
      <c r="BG51" s="29"/>
      <c r="BH51" s="29"/>
      <c r="BI51" s="29"/>
      <c r="BJ51" s="29"/>
      <c r="BK51" s="29"/>
      <c r="BL51" s="29"/>
      <c r="BM51" s="29"/>
      <c r="BN51" s="29"/>
      <c r="BO51" s="29"/>
      <c r="BP51" s="29"/>
      <c r="BQ51" s="29"/>
      <c r="BR51" s="29"/>
      <c r="BS51" s="29"/>
    </row>
    <row r="52" spans="1:71" s="16" customFormat="1" x14ac:dyDescent="0.25">
      <c r="A52" s="30"/>
      <c r="B52" s="30"/>
      <c r="C52" s="30"/>
      <c r="D52" s="30"/>
      <c r="E52" s="30"/>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spans="1:71" s="16" customFormat="1" x14ac:dyDescent="0.25">
      <c r="H53" s="26" t="s">
        <v>37</v>
      </c>
      <c r="I53" s="26"/>
      <c r="J53" s="26"/>
      <c r="K53" s="26"/>
      <c r="L53" s="26"/>
      <c r="M53" s="26"/>
      <c r="N53" s="26"/>
      <c r="O53" s="26"/>
      <c r="P53" s="26"/>
      <c r="Q53" s="26"/>
      <c r="R53" s="26"/>
      <c r="S53" s="26"/>
      <c r="T53" s="26"/>
      <c r="U53" s="26"/>
      <c r="V53" s="26"/>
      <c r="W53" s="26"/>
      <c r="X53" s="26"/>
      <c r="Y53" s="26"/>
      <c r="Z53" s="26"/>
      <c r="AA53" s="26"/>
      <c r="AB53" s="26"/>
      <c r="AC53" s="26"/>
      <c r="AD53" s="26"/>
      <c r="AE53" s="26"/>
      <c r="AF53" s="26"/>
      <c r="AG53" s="26"/>
      <c r="AH53" s="26"/>
      <c r="AI53" s="26"/>
      <c r="AJ53" s="26"/>
      <c r="AK53" s="26"/>
      <c r="AL53" s="26"/>
      <c r="AM53" s="17"/>
      <c r="AN53" s="17"/>
      <c r="AO53" s="26" t="s">
        <v>26</v>
      </c>
      <c r="AP53" s="26"/>
      <c r="AQ53" s="26"/>
      <c r="AR53" s="26"/>
      <c r="AS53" s="26"/>
      <c r="AT53" s="26"/>
      <c r="AU53" s="26"/>
      <c r="AV53" s="26"/>
      <c r="AW53" s="26"/>
      <c r="AX53" s="26"/>
      <c r="AY53" s="26"/>
      <c r="AZ53" s="26"/>
      <c r="BA53" s="26"/>
      <c r="BB53" s="26"/>
      <c r="BC53" s="26"/>
      <c r="BD53" s="26"/>
      <c r="BE53" s="26"/>
      <c r="BF53" s="26"/>
      <c r="BG53" s="26"/>
      <c r="BH53" s="26"/>
      <c r="BI53" s="26"/>
    </row>
    <row r="54" spans="1:71" s="16" customFormat="1" ht="15.75" x14ac:dyDescent="0.25">
      <c r="A54" s="260" t="s">
        <v>8</v>
      </c>
      <c r="B54" s="260"/>
      <c r="C54" s="260"/>
      <c r="D54" s="260"/>
      <c r="E54" s="260"/>
      <c r="H54" s="29"/>
      <c r="I54" s="29" t="s">
        <v>40</v>
      </c>
      <c r="J54" s="29" t="s">
        <v>40</v>
      </c>
      <c r="K54" s="29" t="s">
        <v>40</v>
      </c>
      <c r="L54" s="29" t="s">
        <v>40</v>
      </c>
      <c r="M54" s="29" t="s">
        <v>40</v>
      </c>
      <c r="N54" s="29" t="s">
        <v>40</v>
      </c>
      <c r="O54" s="29" t="s">
        <v>40</v>
      </c>
      <c r="P54" s="29" t="s">
        <v>40</v>
      </c>
      <c r="Q54" s="29" t="s">
        <v>40</v>
      </c>
      <c r="R54" s="29" t="s">
        <v>40</v>
      </c>
      <c r="S54" s="29" t="s">
        <v>41</v>
      </c>
      <c r="T54" s="29" t="s">
        <v>41</v>
      </c>
      <c r="U54" s="29" t="s">
        <v>41</v>
      </c>
      <c r="V54" s="29" t="s">
        <v>41</v>
      </c>
      <c r="W54" s="29" t="s">
        <v>41</v>
      </c>
      <c r="X54" s="29" t="s">
        <v>41</v>
      </c>
      <c r="Y54" s="29" t="s">
        <v>41</v>
      </c>
      <c r="Z54" s="29" t="s">
        <v>41</v>
      </c>
      <c r="AA54" s="29" t="s">
        <v>41</v>
      </c>
      <c r="AB54" s="29" t="s">
        <v>41</v>
      </c>
      <c r="AC54" s="29" t="s">
        <v>42</v>
      </c>
      <c r="AD54" s="29" t="s">
        <v>42</v>
      </c>
      <c r="AE54" s="29" t="s">
        <v>42</v>
      </c>
      <c r="AF54" s="29" t="s">
        <v>42</v>
      </c>
      <c r="AG54" s="29" t="s">
        <v>42</v>
      </c>
      <c r="AH54" s="29" t="s">
        <v>42</v>
      </c>
      <c r="AI54" s="29" t="s">
        <v>42</v>
      </c>
      <c r="AJ54" s="29" t="s">
        <v>42</v>
      </c>
      <c r="AK54" s="29" t="s">
        <v>42</v>
      </c>
      <c r="AL54" s="29" t="s">
        <v>42</v>
      </c>
      <c r="AM54" s="17"/>
      <c r="AN54" s="17"/>
      <c r="AO54" s="29"/>
      <c r="AP54" s="29" t="s">
        <v>40</v>
      </c>
      <c r="AQ54" s="29" t="s">
        <v>40</v>
      </c>
      <c r="AR54" s="29" t="s">
        <v>40</v>
      </c>
      <c r="AS54" s="29" t="s">
        <v>40</v>
      </c>
      <c r="AT54" s="29" t="s">
        <v>40</v>
      </c>
      <c r="AU54" s="29" t="s">
        <v>40</v>
      </c>
      <c r="AV54" s="29" t="s">
        <v>40</v>
      </c>
      <c r="AW54" s="29" t="s">
        <v>40</v>
      </c>
      <c r="AX54" s="29" t="s">
        <v>40</v>
      </c>
      <c r="AY54" s="29" t="s">
        <v>40</v>
      </c>
      <c r="AZ54" s="29" t="s">
        <v>41</v>
      </c>
      <c r="BA54" s="29" t="s">
        <v>41</v>
      </c>
      <c r="BB54" s="29" t="s">
        <v>41</v>
      </c>
      <c r="BC54" s="29" t="s">
        <v>41</v>
      </c>
      <c r="BD54" s="29" t="s">
        <v>41</v>
      </c>
      <c r="BE54" s="29" t="s">
        <v>41</v>
      </c>
      <c r="BF54" s="29" t="s">
        <v>41</v>
      </c>
      <c r="BG54" s="29" t="s">
        <v>41</v>
      </c>
      <c r="BH54" s="29" t="s">
        <v>41</v>
      </c>
      <c r="BI54" s="29" t="s">
        <v>41</v>
      </c>
      <c r="BJ54" s="29" t="s">
        <v>42</v>
      </c>
      <c r="BK54" s="29" t="s">
        <v>42</v>
      </c>
      <c r="BL54" s="29" t="s">
        <v>42</v>
      </c>
      <c r="BM54" s="29" t="s">
        <v>42</v>
      </c>
      <c r="BN54" s="29" t="s">
        <v>42</v>
      </c>
      <c r="BO54" s="29" t="s">
        <v>42</v>
      </c>
      <c r="BP54" s="29" t="s">
        <v>42</v>
      </c>
      <c r="BQ54" s="29" t="s">
        <v>42</v>
      </c>
      <c r="BR54" s="29" t="s">
        <v>42</v>
      </c>
      <c r="BS54" s="29" t="s">
        <v>42</v>
      </c>
    </row>
    <row r="55" spans="1:71" s="16" customFormat="1" ht="45.75" thickBot="1" x14ac:dyDescent="0.3">
      <c r="A55" s="21" t="s">
        <v>4</v>
      </c>
      <c r="B55" s="22" t="s">
        <v>17</v>
      </c>
      <c r="C55" s="22" t="s">
        <v>5</v>
      </c>
      <c r="D55" s="6" t="s">
        <v>0</v>
      </c>
      <c r="E55" s="22" t="s">
        <v>7</v>
      </c>
      <c r="H55" s="28" t="s">
        <v>4</v>
      </c>
      <c r="I55" s="28" t="s">
        <v>43</v>
      </c>
      <c r="J55" s="28" t="s">
        <v>44</v>
      </c>
      <c r="K55" s="28" t="s">
        <v>57</v>
      </c>
      <c r="L55" s="28" t="s">
        <v>50</v>
      </c>
      <c r="M55" s="28" t="s">
        <v>47</v>
      </c>
      <c r="N55" s="28" t="s">
        <v>48</v>
      </c>
      <c r="O55" s="28" t="s">
        <v>46</v>
      </c>
      <c r="P55" s="28" t="s">
        <v>51</v>
      </c>
      <c r="Q55" s="28" t="s">
        <v>49</v>
      </c>
      <c r="R55" s="28" t="s">
        <v>45</v>
      </c>
      <c r="S55" s="28" t="s">
        <v>43</v>
      </c>
      <c r="T55" s="28" t="s">
        <v>44</v>
      </c>
      <c r="U55" s="28" t="s">
        <v>57</v>
      </c>
      <c r="V55" s="28" t="s">
        <v>50</v>
      </c>
      <c r="W55" s="28" t="s">
        <v>47</v>
      </c>
      <c r="X55" s="28" t="s">
        <v>48</v>
      </c>
      <c r="Y55" s="28" t="s">
        <v>46</v>
      </c>
      <c r="Z55" s="28" t="s">
        <v>51</v>
      </c>
      <c r="AA55" s="28" t="s">
        <v>49</v>
      </c>
      <c r="AB55" s="28" t="s">
        <v>45</v>
      </c>
      <c r="AC55" s="28" t="s">
        <v>43</v>
      </c>
      <c r="AD55" s="28" t="s">
        <v>44</v>
      </c>
      <c r="AE55" s="28" t="s">
        <v>57</v>
      </c>
      <c r="AF55" s="28" t="s">
        <v>50</v>
      </c>
      <c r="AG55" s="28" t="s">
        <v>47</v>
      </c>
      <c r="AH55" s="28" t="s">
        <v>48</v>
      </c>
      <c r="AI55" s="28" t="s">
        <v>46</v>
      </c>
      <c r="AJ55" s="28" t="s">
        <v>51</v>
      </c>
      <c r="AK55" s="28" t="s">
        <v>49</v>
      </c>
      <c r="AL55" s="28" t="s">
        <v>45</v>
      </c>
      <c r="AM55" s="17"/>
      <c r="AN55" s="17"/>
      <c r="AO55" s="28" t="s">
        <v>4</v>
      </c>
      <c r="AP55" s="28" t="s">
        <v>43</v>
      </c>
      <c r="AQ55" s="28" t="s">
        <v>44</v>
      </c>
      <c r="AR55" s="28" t="s">
        <v>57</v>
      </c>
      <c r="AS55" s="28" t="s">
        <v>50</v>
      </c>
      <c r="AT55" s="28" t="s">
        <v>47</v>
      </c>
      <c r="AU55" s="28" t="s">
        <v>48</v>
      </c>
      <c r="AV55" s="28" t="s">
        <v>46</v>
      </c>
      <c r="AW55" s="28" t="s">
        <v>51</v>
      </c>
      <c r="AX55" s="28" t="s">
        <v>49</v>
      </c>
      <c r="AY55" s="28" t="s">
        <v>45</v>
      </c>
      <c r="AZ55" s="28" t="s">
        <v>43</v>
      </c>
      <c r="BA55" s="28" t="s">
        <v>44</v>
      </c>
      <c r="BB55" s="28" t="s">
        <v>57</v>
      </c>
      <c r="BC55" s="28" t="s">
        <v>50</v>
      </c>
      <c r="BD55" s="28" t="s">
        <v>47</v>
      </c>
      <c r="BE55" s="28" t="s">
        <v>48</v>
      </c>
      <c r="BF55" s="28" t="s">
        <v>46</v>
      </c>
      <c r="BG55" s="28" t="s">
        <v>51</v>
      </c>
      <c r="BH55" s="28" t="s">
        <v>49</v>
      </c>
      <c r="BI55" s="28" t="s">
        <v>45</v>
      </c>
      <c r="BJ55" s="28" t="s">
        <v>43</v>
      </c>
      <c r="BK55" s="28" t="s">
        <v>44</v>
      </c>
      <c r="BL55" s="28" t="s">
        <v>57</v>
      </c>
      <c r="BM55" s="28" t="s">
        <v>50</v>
      </c>
      <c r="BN55" s="28" t="s">
        <v>47</v>
      </c>
      <c r="BO55" s="28" t="s">
        <v>48</v>
      </c>
      <c r="BP55" s="28" t="s">
        <v>46</v>
      </c>
      <c r="BQ55" s="28" t="s">
        <v>51</v>
      </c>
      <c r="BR55" s="28" t="s">
        <v>49</v>
      </c>
      <c r="BS55" s="28" t="s">
        <v>45</v>
      </c>
    </row>
    <row r="56" spans="1:71" s="16" customFormat="1" x14ac:dyDescent="0.25">
      <c r="A56" s="23" t="s">
        <v>9</v>
      </c>
      <c r="B56" s="23">
        <f>IF($D$5="P",SUM(AZ38:BB38),SUM(AZ38:BI38))</f>
        <v>175.61999999999998</v>
      </c>
      <c r="C56" s="23">
        <f>IF($D$5="P",SUM(AP38:AR38),SUM(AP38:AY38))</f>
        <v>902.91999999999985</v>
      </c>
      <c r="D56" s="23">
        <f>IF($D$5="P",$B$8*SUM(AP38:AR38)+$B$9*SUM(AP56:AR56),$B$8*SUM(AP38:AY38)+$B$9*SUM(AP56:AY56))</f>
        <v>442.83799999999991</v>
      </c>
      <c r="E56" s="23">
        <f t="shared" ref="E56:E69" si="7">D56*$B$5</f>
        <v>27597.664159999993</v>
      </c>
      <c r="H56" s="27" t="s">
        <v>9</v>
      </c>
      <c r="I56" s="27">
        <v>59.51</v>
      </c>
      <c r="J56" s="27">
        <v>186.15</v>
      </c>
      <c r="K56" s="27">
        <v>0</v>
      </c>
      <c r="L56" s="27">
        <v>0</v>
      </c>
      <c r="M56" s="27">
        <v>0</v>
      </c>
      <c r="N56" s="27">
        <v>0</v>
      </c>
      <c r="O56" s="27">
        <v>0</v>
      </c>
      <c r="P56" s="27">
        <v>0</v>
      </c>
      <c r="Q56" s="27">
        <v>0</v>
      </c>
      <c r="R56" s="27">
        <v>0</v>
      </c>
      <c r="S56" s="27">
        <v>23.55</v>
      </c>
      <c r="T56" s="27">
        <v>49.67</v>
      </c>
      <c r="U56" s="27">
        <v>0</v>
      </c>
      <c r="V56" s="27">
        <v>0</v>
      </c>
      <c r="W56" s="27">
        <v>0</v>
      </c>
      <c r="X56" s="27">
        <v>0</v>
      </c>
      <c r="Y56" s="27">
        <v>0</v>
      </c>
      <c r="Z56" s="27">
        <v>0</v>
      </c>
      <c r="AA56" s="27">
        <v>0</v>
      </c>
      <c r="AB56" s="27">
        <v>0</v>
      </c>
      <c r="AC56" s="27">
        <v>3</v>
      </c>
      <c r="AD56" s="27">
        <v>7</v>
      </c>
      <c r="AE56" s="27">
        <v>0</v>
      </c>
      <c r="AF56" s="27">
        <v>0</v>
      </c>
      <c r="AG56" s="27">
        <v>0</v>
      </c>
      <c r="AH56" s="27">
        <v>0</v>
      </c>
      <c r="AI56" s="27">
        <v>0</v>
      </c>
      <c r="AJ56" s="27">
        <v>0</v>
      </c>
      <c r="AK56" s="27">
        <v>0</v>
      </c>
      <c r="AL56" s="27">
        <v>0</v>
      </c>
      <c r="AM56" s="17"/>
      <c r="AN56" s="17"/>
      <c r="AO56" s="27" t="s">
        <v>9</v>
      </c>
      <c r="AP56" s="27">
        <v>59.51</v>
      </c>
      <c r="AQ56" s="27">
        <v>186.15</v>
      </c>
      <c r="AR56" s="27">
        <v>0</v>
      </c>
      <c r="AS56" s="27">
        <v>0</v>
      </c>
      <c r="AT56" s="27">
        <v>0</v>
      </c>
      <c r="AU56" s="27">
        <v>0</v>
      </c>
      <c r="AV56" s="27">
        <v>0</v>
      </c>
      <c r="AW56" s="27">
        <v>0</v>
      </c>
      <c r="AX56" s="27">
        <v>0</v>
      </c>
      <c r="AY56" s="27">
        <v>0</v>
      </c>
      <c r="AZ56" s="27">
        <v>23.55</v>
      </c>
      <c r="BA56" s="27">
        <v>49.67</v>
      </c>
      <c r="BB56" s="27">
        <v>0</v>
      </c>
      <c r="BC56" s="27">
        <v>0</v>
      </c>
      <c r="BD56" s="27">
        <v>0</v>
      </c>
      <c r="BE56" s="27">
        <v>0</v>
      </c>
      <c r="BF56" s="27">
        <v>0</v>
      </c>
      <c r="BG56" s="27">
        <v>0</v>
      </c>
      <c r="BH56" s="27">
        <v>0</v>
      </c>
      <c r="BI56" s="27">
        <v>0</v>
      </c>
      <c r="BJ56" s="27">
        <v>3</v>
      </c>
      <c r="BK56" s="27">
        <v>7</v>
      </c>
      <c r="BL56" s="27">
        <v>0</v>
      </c>
      <c r="BM56" s="27">
        <v>0</v>
      </c>
      <c r="BN56" s="27">
        <v>0</v>
      </c>
      <c r="BO56" s="27">
        <v>0</v>
      </c>
      <c r="BP56" s="27">
        <v>0</v>
      </c>
      <c r="BQ56" s="27">
        <v>0</v>
      </c>
      <c r="BR56" s="27">
        <v>0</v>
      </c>
      <c r="BS56" s="27">
        <v>0</v>
      </c>
    </row>
    <row r="57" spans="1:71" s="16" customFormat="1" x14ac:dyDescent="0.25">
      <c r="A57" s="23" t="s">
        <v>10</v>
      </c>
      <c r="B57" s="23">
        <f t="shared" ref="B57:B69" si="8">IF($D$5="P",SUM(AZ39:BB39),SUM(AZ39:BI39))</f>
        <v>207.1</v>
      </c>
      <c r="C57" s="23">
        <f t="shared" ref="C57:C69" si="9">IF($D$5="P",SUM(AP39:AR39),SUM(AP39:AY39))</f>
        <v>985.37</v>
      </c>
      <c r="D57" s="23">
        <f t="shared" ref="D57:D69" si="10">IF($D$5="P",$B$8*SUM(AP39:AR39)+$B$9*SUM(AP57:AR57),$B$8*SUM(AP39:AY39)+$B$9*SUM(AP57:AY57))</f>
        <v>519.52700000000004</v>
      </c>
      <c r="E57" s="23">
        <f t="shared" si="7"/>
        <v>32376.922640000004</v>
      </c>
      <c r="H57" s="29" t="s">
        <v>10</v>
      </c>
      <c r="I57" s="29">
        <v>287.73</v>
      </c>
      <c r="J57" s="29">
        <v>32.15</v>
      </c>
      <c r="K57" s="29">
        <v>0</v>
      </c>
      <c r="L57" s="29">
        <v>0</v>
      </c>
      <c r="M57" s="29">
        <v>0</v>
      </c>
      <c r="N57" s="29">
        <v>0</v>
      </c>
      <c r="O57" s="29">
        <v>0</v>
      </c>
      <c r="P57" s="29">
        <v>0</v>
      </c>
      <c r="Q57" s="29">
        <v>0</v>
      </c>
      <c r="R57" s="29">
        <v>0</v>
      </c>
      <c r="S57" s="29">
        <v>77.98</v>
      </c>
      <c r="T57" s="29">
        <v>21.11</v>
      </c>
      <c r="U57" s="29">
        <v>0</v>
      </c>
      <c r="V57" s="29">
        <v>0</v>
      </c>
      <c r="W57" s="29">
        <v>0</v>
      </c>
      <c r="X57" s="29">
        <v>0</v>
      </c>
      <c r="Y57" s="29">
        <v>0</v>
      </c>
      <c r="Z57" s="29">
        <v>0</v>
      </c>
      <c r="AA57" s="29">
        <v>0</v>
      </c>
      <c r="AB57" s="29">
        <v>0</v>
      </c>
      <c r="AC57" s="29">
        <v>5</v>
      </c>
      <c r="AD57" s="29">
        <v>3</v>
      </c>
      <c r="AE57" s="29">
        <v>0</v>
      </c>
      <c r="AF57" s="29">
        <v>0</v>
      </c>
      <c r="AG57" s="29">
        <v>0</v>
      </c>
      <c r="AH57" s="29">
        <v>0</v>
      </c>
      <c r="AI57" s="29">
        <v>0</v>
      </c>
      <c r="AJ57" s="29">
        <v>0</v>
      </c>
      <c r="AK57" s="29">
        <v>0</v>
      </c>
      <c r="AL57" s="29">
        <v>0</v>
      </c>
      <c r="AM57" s="17"/>
      <c r="AN57" s="17"/>
      <c r="AO57" s="29" t="s">
        <v>10</v>
      </c>
      <c r="AP57" s="29">
        <v>287.73</v>
      </c>
      <c r="AQ57" s="29">
        <v>32.15</v>
      </c>
      <c r="AR57" s="29">
        <v>0</v>
      </c>
      <c r="AS57" s="29">
        <v>0</v>
      </c>
      <c r="AT57" s="29">
        <v>0</v>
      </c>
      <c r="AU57" s="29">
        <v>0</v>
      </c>
      <c r="AV57" s="29">
        <v>0</v>
      </c>
      <c r="AW57" s="29">
        <v>0</v>
      </c>
      <c r="AX57" s="29">
        <v>0</v>
      </c>
      <c r="AY57" s="29">
        <v>0</v>
      </c>
      <c r="AZ57" s="29">
        <v>77.98</v>
      </c>
      <c r="BA57" s="29">
        <v>21.11</v>
      </c>
      <c r="BB57" s="29">
        <v>0</v>
      </c>
      <c r="BC57" s="29">
        <v>0</v>
      </c>
      <c r="BD57" s="29">
        <v>0</v>
      </c>
      <c r="BE57" s="29">
        <v>0</v>
      </c>
      <c r="BF57" s="29">
        <v>0</v>
      </c>
      <c r="BG57" s="29">
        <v>0</v>
      </c>
      <c r="BH57" s="29">
        <v>0</v>
      </c>
      <c r="BI57" s="29">
        <v>0</v>
      </c>
      <c r="BJ57" s="29">
        <v>5</v>
      </c>
      <c r="BK57" s="29">
        <v>3</v>
      </c>
      <c r="BL57" s="29">
        <v>0</v>
      </c>
      <c r="BM57" s="29">
        <v>0</v>
      </c>
      <c r="BN57" s="29">
        <v>0</v>
      </c>
      <c r="BO57" s="29">
        <v>0</v>
      </c>
      <c r="BP57" s="29">
        <v>0</v>
      </c>
      <c r="BQ57" s="29">
        <v>0</v>
      </c>
      <c r="BR57" s="29">
        <v>0</v>
      </c>
      <c r="BS57" s="29">
        <v>0</v>
      </c>
    </row>
    <row r="58" spans="1:71" s="16" customFormat="1" x14ac:dyDescent="0.25">
      <c r="A58" s="23" t="s">
        <v>11</v>
      </c>
      <c r="B58" s="23">
        <f t="shared" si="8"/>
        <v>237.82</v>
      </c>
      <c r="C58" s="23">
        <f t="shared" si="9"/>
        <v>1149.9299999999998</v>
      </c>
      <c r="D58" s="23">
        <f t="shared" si="10"/>
        <v>620.31700000000001</v>
      </c>
      <c r="E58" s="23">
        <f t="shared" si="7"/>
        <v>38658.155440000002</v>
      </c>
      <c r="H58" s="29" t="s">
        <v>11</v>
      </c>
      <c r="I58" s="29">
        <v>0</v>
      </c>
      <c r="J58" s="29">
        <v>0</v>
      </c>
      <c r="K58" s="29">
        <v>0</v>
      </c>
      <c r="L58" s="29">
        <v>0</v>
      </c>
      <c r="M58" s="29">
        <v>0</v>
      </c>
      <c r="N58" s="29">
        <v>0</v>
      </c>
      <c r="O58" s="29">
        <v>0</v>
      </c>
      <c r="P58" s="29">
        <v>0</v>
      </c>
      <c r="Q58" s="29">
        <v>0</v>
      </c>
      <c r="R58" s="29">
        <v>0</v>
      </c>
      <c r="S58" s="29">
        <v>0</v>
      </c>
      <c r="T58" s="29">
        <v>0</v>
      </c>
      <c r="U58" s="29">
        <v>0</v>
      </c>
      <c r="V58" s="29">
        <v>0</v>
      </c>
      <c r="W58" s="29">
        <v>0</v>
      </c>
      <c r="X58" s="29">
        <v>0</v>
      </c>
      <c r="Y58" s="29">
        <v>0</v>
      </c>
      <c r="Z58" s="29">
        <v>0</v>
      </c>
      <c r="AA58" s="29">
        <v>0</v>
      </c>
      <c r="AB58" s="29">
        <v>0</v>
      </c>
      <c r="AC58" s="29">
        <v>0</v>
      </c>
      <c r="AD58" s="29">
        <v>0</v>
      </c>
      <c r="AE58" s="29">
        <v>0</v>
      </c>
      <c r="AF58" s="29">
        <v>0</v>
      </c>
      <c r="AG58" s="29">
        <v>0</v>
      </c>
      <c r="AH58" s="29">
        <v>0</v>
      </c>
      <c r="AI58" s="29">
        <v>0</v>
      </c>
      <c r="AJ58" s="29">
        <v>0</v>
      </c>
      <c r="AK58" s="29">
        <v>0</v>
      </c>
      <c r="AL58" s="29">
        <v>0</v>
      </c>
      <c r="AM58" s="17"/>
      <c r="AN58" s="17"/>
      <c r="AO58" s="29" t="s">
        <v>11</v>
      </c>
      <c r="AP58" s="29">
        <v>324.42</v>
      </c>
      <c r="AQ58" s="29">
        <v>68.92</v>
      </c>
      <c r="AR58" s="29">
        <v>0</v>
      </c>
      <c r="AS58" s="29">
        <v>0</v>
      </c>
      <c r="AT58" s="29">
        <v>0</v>
      </c>
      <c r="AU58" s="29">
        <v>0</v>
      </c>
      <c r="AV58" s="29">
        <v>0</v>
      </c>
      <c r="AW58" s="29">
        <v>0</v>
      </c>
      <c r="AX58" s="29">
        <v>0</v>
      </c>
      <c r="AY58" s="29">
        <v>0</v>
      </c>
      <c r="AZ58" s="29">
        <v>80.44</v>
      </c>
      <c r="BA58" s="29">
        <v>31</v>
      </c>
      <c r="BB58" s="29">
        <v>0</v>
      </c>
      <c r="BC58" s="29">
        <v>0</v>
      </c>
      <c r="BD58" s="29">
        <v>0</v>
      </c>
      <c r="BE58" s="29">
        <v>0</v>
      </c>
      <c r="BF58" s="29">
        <v>0</v>
      </c>
      <c r="BG58" s="29">
        <v>0</v>
      </c>
      <c r="BH58" s="29">
        <v>0</v>
      </c>
      <c r="BI58" s="29">
        <v>0</v>
      </c>
      <c r="BJ58" s="29">
        <v>6</v>
      </c>
      <c r="BK58" s="29">
        <v>4</v>
      </c>
      <c r="BL58" s="29">
        <v>0</v>
      </c>
      <c r="BM58" s="29">
        <v>0</v>
      </c>
      <c r="BN58" s="29">
        <v>0</v>
      </c>
      <c r="BO58" s="29">
        <v>0</v>
      </c>
      <c r="BP58" s="29">
        <v>0</v>
      </c>
      <c r="BQ58" s="29">
        <v>0</v>
      </c>
      <c r="BR58" s="29">
        <v>0</v>
      </c>
      <c r="BS58" s="29">
        <v>0</v>
      </c>
    </row>
    <row r="59" spans="1:71" s="16" customFormat="1" x14ac:dyDescent="0.25">
      <c r="A59" s="23" t="s">
        <v>12</v>
      </c>
      <c r="B59" s="23">
        <f t="shared" si="8"/>
        <v>0</v>
      </c>
      <c r="C59" s="23">
        <f t="shared" si="9"/>
        <v>0</v>
      </c>
      <c r="D59" s="23">
        <f t="shared" si="10"/>
        <v>0</v>
      </c>
      <c r="E59" s="23">
        <f t="shared" si="7"/>
        <v>0</v>
      </c>
      <c r="H59" s="29" t="s">
        <v>12</v>
      </c>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17"/>
      <c r="AN59" s="17"/>
      <c r="AO59" s="29" t="s">
        <v>12</v>
      </c>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row>
    <row r="60" spans="1:71" s="16" customFormat="1" x14ac:dyDescent="0.25">
      <c r="A60" s="23" t="s">
        <v>13</v>
      </c>
      <c r="B60" s="23">
        <f t="shared" si="8"/>
        <v>0</v>
      </c>
      <c r="C60" s="23">
        <f t="shared" si="9"/>
        <v>0</v>
      </c>
      <c r="D60" s="23">
        <f t="shared" si="10"/>
        <v>0</v>
      </c>
      <c r="E60" s="23">
        <f t="shared" si="7"/>
        <v>0</v>
      </c>
      <c r="H60" s="29" t="s">
        <v>13</v>
      </c>
      <c r="I60" s="29"/>
      <c r="J60" s="29"/>
      <c r="K60" s="29"/>
      <c r="L60" s="29"/>
      <c r="M60" s="29"/>
      <c r="N60" s="29"/>
      <c r="O60" s="29"/>
      <c r="P60" s="29"/>
      <c r="Q60" s="29"/>
      <c r="R60" s="29"/>
      <c r="S60" s="29"/>
      <c r="T60" s="29"/>
      <c r="U60" s="29"/>
      <c r="V60" s="29"/>
      <c r="W60" s="29"/>
      <c r="X60" s="29"/>
      <c r="Y60" s="29"/>
      <c r="Z60" s="29"/>
      <c r="AA60" s="29"/>
      <c r="AB60" s="29"/>
      <c r="AC60" s="29"/>
      <c r="AD60" s="29"/>
      <c r="AE60" s="29"/>
      <c r="AF60" s="29"/>
      <c r="AG60" s="29"/>
      <c r="AH60" s="29"/>
      <c r="AI60" s="29"/>
      <c r="AJ60" s="29"/>
      <c r="AK60" s="29"/>
      <c r="AL60" s="29"/>
      <c r="AM60" s="17"/>
      <c r="AN60" s="17"/>
      <c r="AO60" s="29" t="s">
        <v>13</v>
      </c>
      <c r="AP60" s="29"/>
      <c r="AQ60" s="29"/>
      <c r="AR60" s="29"/>
      <c r="AS60" s="29"/>
      <c r="AT60" s="29"/>
      <c r="AU60" s="29"/>
      <c r="AV60" s="29"/>
      <c r="AW60" s="29"/>
      <c r="AX60" s="29"/>
      <c r="AY60" s="29"/>
      <c r="AZ60" s="29"/>
      <c r="BA60" s="29"/>
      <c r="BB60" s="29"/>
      <c r="BC60" s="29"/>
      <c r="BD60" s="29"/>
      <c r="BE60" s="29"/>
      <c r="BF60" s="29"/>
      <c r="BG60" s="29"/>
      <c r="BH60" s="29"/>
      <c r="BI60" s="29"/>
      <c r="BJ60" s="29"/>
      <c r="BK60" s="29"/>
      <c r="BL60" s="29"/>
      <c r="BM60" s="29"/>
      <c r="BN60" s="29"/>
      <c r="BO60" s="29"/>
      <c r="BP60" s="29"/>
      <c r="BQ60" s="29"/>
      <c r="BR60" s="29"/>
      <c r="BS60" s="29"/>
    </row>
    <row r="61" spans="1:71" s="16" customFormat="1" x14ac:dyDescent="0.25">
      <c r="A61" s="23" t="s">
        <v>52</v>
      </c>
      <c r="B61" s="23">
        <f t="shared" si="8"/>
        <v>0</v>
      </c>
      <c r="C61" s="23">
        <f t="shared" si="9"/>
        <v>0</v>
      </c>
      <c r="D61" s="23">
        <f t="shared" si="10"/>
        <v>0</v>
      </c>
      <c r="E61" s="23">
        <f t="shared" si="7"/>
        <v>0</v>
      </c>
      <c r="H61" s="29" t="s">
        <v>52</v>
      </c>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29"/>
      <c r="AI61" s="29"/>
      <c r="AJ61" s="29"/>
      <c r="AK61" s="29"/>
      <c r="AL61" s="29"/>
      <c r="AM61" s="17"/>
      <c r="AN61" s="17"/>
      <c r="AO61" s="29" t="s">
        <v>52</v>
      </c>
      <c r="AP61" s="29"/>
      <c r="AQ61" s="29"/>
      <c r="AR61" s="29"/>
      <c r="AS61" s="29"/>
      <c r="AT61" s="29"/>
      <c r="AU61" s="29"/>
      <c r="AV61" s="29"/>
      <c r="AW61" s="29"/>
      <c r="AX61" s="29"/>
      <c r="AY61" s="29"/>
      <c r="AZ61" s="29"/>
      <c r="BA61" s="29"/>
      <c r="BB61" s="29"/>
      <c r="BC61" s="29"/>
      <c r="BD61" s="29"/>
      <c r="BE61" s="29"/>
      <c r="BF61" s="29"/>
      <c r="BG61" s="29"/>
      <c r="BH61" s="29"/>
      <c r="BI61" s="29"/>
      <c r="BJ61" s="29"/>
      <c r="BK61" s="29"/>
      <c r="BL61" s="29"/>
      <c r="BM61" s="29"/>
      <c r="BN61" s="29"/>
      <c r="BO61" s="29"/>
      <c r="BP61" s="29"/>
      <c r="BQ61" s="29"/>
      <c r="BR61" s="29"/>
      <c r="BS61" s="29"/>
    </row>
    <row r="62" spans="1:71" s="16" customFormat="1" x14ac:dyDescent="0.25">
      <c r="A62" s="23" t="s">
        <v>14</v>
      </c>
      <c r="B62" s="23">
        <f t="shared" si="8"/>
        <v>0</v>
      </c>
      <c r="C62" s="23">
        <f t="shared" si="9"/>
        <v>0</v>
      </c>
      <c r="D62" s="23">
        <f t="shared" si="10"/>
        <v>0</v>
      </c>
      <c r="E62" s="23">
        <f t="shared" si="7"/>
        <v>0</v>
      </c>
      <c r="H62" s="29" t="s">
        <v>14</v>
      </c>
      <c r="I62" s="29"/>
      <c r="J62" s="29"/>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29"/>
      <c r="AJ62" s="29"/>
      <c r="AK62" s="29"/>
      <c r="AL62" s="29"/>
      <c r="AM62" s="17"/>
      <c r="AN62" s="17"/>
      <c r="AO62" s="29" t="s">
        <v>14</v>
      </c>
      <c r="AP62" s="29"/>
      <c r="AQ62" s="29"/>
      <c r="AR62" s="29"/>
      <c r="AS62" s="29"/>
      <c r="AT62" s="29"/>
      <c r="AU62" s="29"/>
      <c r="AV62" s="29"/>
      <c r="AW62" s="29"/>
      <c r="AX62" s="29"/>
      <c r="AY62" s="29"/>
      <c r="AZ62" s="29"/>
      <c r="BA62" s="29"/>
      <c r="BB62" s="29"/>
      <c r="BC62" s="29"/>
      <c r="BD62" s="29"/>
      <c r="BE62" s="29"/>
      <c r="BF62" s="29"/>
      <c r="BG62" s="29"/>
      <c r="BH62" s="29"/>
      <c r="BI62" s="29"/>
      <c r="BJ62" s="29"/>
      <c r="BK62" s="29"/>
      <c r="BL62" s="29"/>
      <c r="BM62" s="29"/>
      <c r="BN62" s="29"/>
      <c r="BO62" s="29"/>
      <c r="BP62" s="29"/>
      <c r="BQ62" s="29"/>
      <c r="BR62" s="29"/>
      <c r="BS62" s="29"/>
    </row>
    <row r="63" spans="1:71" s="16" customFormat="1" x14ac:dyDescent="0.25">
      <c r="A63" s="23" t="s">
        <v>15</v>
      </c>
      <c r="B63" s="23">
        <f t="shared" si="8"/>
        <v>0</v>
      </c>
      <c r="C63" s="23">
        <f t="shared" si="9"/>
        <v>0</v>
      </c>
      <c r="D63" s="23">
        <f t="shared" si="10"/>
        <v>0</v>
      </c>
      <c r="E63" s="23">
        <f t="shared" si="7"/>
        <v>0</v>
      </c>
      <c r="H63" s="29" t="s">
        <v>15</v>
      </c>
      <c r="I63" s="29"/>
      <c r="J63" s="29"/>
      <c r="K63" s="29"/>
      <c r="L63" s="29"/>
      <c r="M63" s="29"/>
      <c r="N63" s="29"/>
      <c r="O63" s="29"/>
      <c r="P63" s="29"/>
      <c r="Q63" s="29"/>
      <c r="R63" s="29"/>
      <c r="S63" s="29"/>
      <c r="T63" s="29"/>
      <c r="U63" s="29"/>
      <c r="V63" s="29"/>
      <c r="W63" s="29"/>
      <c r="X63" s="29"/>
      <c r="Y63" s="29"/>
      <c r="Z63" s="29"/>
      <c r="AA63" s="29"/>
      <c r="AB63" s="29"/>
      <c r="AC63" s="29"/>
      <c r="AD63" s="29"/>
      <c r="AE63" s="29"/>
      <c r="AF63" s="29"/>
      <c r="AG63" s="29"/>
      <c r="AH63" s="29"/>
      <c r="AI63" s="29"/>
      <c r="AJ63" s="29"/>
      <c r="AK63" s="29"/>
      <c r="AL63" s="29"/>
      <c r="AM63" s="17"/>
      <c r="AN63" s="17"/>
      <c r="AO63" s="29" t="s">
        <v>15</v>
      </c>
      <c r="AP63" s="29"/>
      <c r="AQ63" s="29"/>
      <c r="AR63" s="29"/>
      <c r="AS63" s="29"/>
      <c r="AT63" s="29"/>
      <c r="AU63" s="29"/>
      <c r="AV63" s="29"/>
      <c r="AW63" s="29"/>
      <c r="AX63" s="29"/>
      <c r="AY63" s="29"/>
      <c r="AZ63" s="29"/>
      <c r="BA63" s="29"/>
      <c r="BB63" s="29"/>
      <c r="BC63" s="29"/>
      <c r="BD63" s="29"/>
      <c r="BE63" s="29"/>
      <c r="BF63" s="29"/>
      <c r="BG63" s="29"/>
      <c r="BH63" s="29"/>
      <c r="BI63" s="29"/>
      <c r="BJ63" s="29"/>
      <c r="BK63" s="29"/>
      <c r="BL63" s="29"/>
      <c r="BM63" s="29"/>
      <c r="BN63" s="29"/>
      <c r="BO63" s="29"/>
      <c r="BP63" s="29"/>
      <c r="BQ63" s="29"/>
      <c r="BR63" s="29"/>
      <c r="BS63" s="29"/>
    </row>
    <row r="64" spans="1:71" s="16" customFormat="1" x14ac:dyDescent="0.25">
      <c r="A64" s="23" t="s">
        <v>16</v>
      </c>
      <c r="B64" s="23">
        <f t="shared" si="8"/>
        <v>0</v>
      </c>
      <c r="C64" s="23">
        <f t="shared" si="9"/>
        <v>0</v>
      </c>
      <c r="D64" s="23">
        <f t="shared" si="10"/>
        <v>0</v>
      </c>
      <c r="E64" s="23">
        <f t="shared" si="7"/>
        <v>0</v>
      </c>
      <c r="H64" s="29" t="s">
        <v>16</v>
      </c>
      <c r="I64" s="29"/>
      <c r="J64" s="29"/>
      <c r="K64" s="29"/>
      <c r="L64" s="29"/>
      <c r="M64" s="29"/>
      <c r="N64" s="29"/>
      <c r="O64" s="29"/>
      <c r="P64" s="29"/>
      <c r="Q64" s="29"/>
      <c r="R64" s="29"/>
      <c r="S64" s="29"/>
      <c r="T64" s="29"/>
      <c r="U64" s="29"/>
      <c r="V64" s="29"/>
      <c r="W64" s="29"/>
      <c r="X64" s="29"/>
      <c r="Y64" s="29"/>
      <c r="Z64" s="29"/>
      <c r="AA64" s="29"/>
      <c r="AB64" s="29"/>
      <c r="AC64" s="29"/>
      <c r="AD64" s="29"/>
      <c r="AE64" s="29"/>
      <c r="AF64" s="29"/>
      <c r="AG64" s="29"/>
      <c r="AH64" s="29"/>
      <c r="AI64" s="29"/>
      <c r="AJ64" s="29"/>
      <c r="AK64" s="29"/>
      <c r="AL64" s="29"/>
      <c r="AM64" s="17"/>
      <c r="AN64" s="17"/>
      <c r="AO64" s="29" t="s">
        <v>16</v>
      </c>
      <c r="AP64" s="29"/>
      <c r="AQ64" s="29"/>
      <c r="AR64" s="29"/>
      <c r="AS64" s="29"/>
      <c r="AT64" s="29"/>
      <c r="AU64" s="29"/>
      <c r="AV64" s="29"/>
      <c r="AW64" s="29"/>
      <c r="AX64" s="29"/>
      <c r="AY64" s="29"/>
      <c r="AZ64" s="29"/>
      <c r="BA64" s="29"/>
      <c r="BB64" s="29"/>
      <c r="BC64" s="29"/>
      <c r="BD64" s="29"/>
      <c r="BE64" s="29"/>
      <c r="BF64" s="29"/>
      <c r="BG64" s="29"/>
      <c r="BH64" s="29"/>
      <c r="BI64" s="29"/>
      <c r="BJ64" s="29"/>
      <c r="BK64" s="29"/>
      <c r="BL64" s="29"/>
      <c r="BM64" s="29"/>
      <c r="BN64" s="29"/>
      <c r="BO64" s="29"/>
      <c r="BP64" s="29"/>
      <c r="BQ64" s="29"/>
      <c r="BR64" s="29"/>
      <c r="BS64" s="29"/>
    </row>
    <row r="65" spans="1:71" s="16" customFormat="1" x14ac:dyDescent="0.25">
      <c r="A65" s="23" t="s">
        <v>24</v>
      </c>
      <c r="B65" s="23">
        <f t="shared" si="8"/>
        <v>0</v>
      </c>
      <c r="C65" s="23">
        <f t="shared" si="9"/>
        <v>0</v>
      </c>
      <c r="D65" s="23">
        <f t="shared" si="10"/>
        <v>0</v>
      </c>
      <c r="E65" s="23">
        <f t="shared" si="7"/>
        <v>0</v>
      </c>
      <c r="H65" s="29" t="s">
        <v>24</v>
      </c>
      <c r="I65" s="29"/>
      <c r="J65" s="29"/>
      <c r="K65" s="29"/>
      <c r="L65" s="29"/>
      <c r="M65" s="29"/>
      <c r="N65" s="29"/>
      <c r="O65" s="29"/>
      <c r="P65" s="29"/>
      <c r="Q65" s="29"/>
      <c r="R65" s="29"/>
      <c r="S65" s="29"/>
      <c r="T65" s="29"/>
      <c r="U65" s="29"/>
      <c r="V65" s="29"/>
      <c r="W65" s="29"/>
      <c r="X65" s="29"/>
      <c r="Y65" s="29"/>
      <c r="Z65" s="29"/>
      <c r="AA65" s="29"/>
      <c r="AB65" s="29"/>
      <c r="AC65" s="29"/>
      <c r="AD65" s="29"/>
      <c r="AE65" s="29"/>
      <c r="AF65" s="29"/>
      <c r="AG65" s="29"/>
      <c r="AH65" s="29"/>
      <c r="AI65" s="29"/>
      <c r="AJ65" s="29"/>
      <c r="AK65" s="29"/>
      <c r="AL65" s="29"/>
      <c r="AM65" s="17"/>
      <c r="AN65" s="17"/>
      <c r="AO65" s="29" t="s">
        <v>24</v>
      </c>
      <c r="AP65" s="29"/>
      <c r="AQ65" s="29"/>
      <c r="AR65" s="29"/>
      <c r="AS65" s="29"/>
      <c r="AT65" s="29"/>
      <c r="AU65" s="29"/>
      <c r="AV65" s="29"/>
      <c r="AW65" s="29"/>
      <c r="AX65" s="29"/>
      <c r="AY65" s="29"/>
      <c r="AZ65" s="29"/>
      <c r="BA65" s="29"/>
      <c r="BB65" s="29"/>
      <c r="BC65" s="29"/>
      <c r="BD65" s="29"/>
      <c r="BE65" s="29"/>
      <c r="BF65" s="29"/>
      <c r="BG65" s="29"/>
      <c r="BH65" s="29"/>
      <c r="BI65" s="29"/>
      <c r="BJ65" s="29"/>
      <c r="BK65" s="29"/>
      <c r="BL65" s="29"/>
      <c r="BM65" s="29"/>
      <c r="BN65" s="29"/>
      <c r="BO65" s="29"/>
      <c r="BP65" s="29"/>
      <c r="BQ65" s="29"/>
      <c r="BR65" s="29"/>
      <c r="BS65" s="29"/>
    </row>
    <row r="66" spans="1:71" s="16" customFormat="1" x14ac:dyDescent="0.25">
      <c r="A66" s="23" t="s">
        <v>53</v>
      </c>
      <c r="B66" s="23">
        <f t="shared" si="8"/>
        <v>0</v>
      </c>
      <c r="C66" s="23">
        <f t="shared" si="9"/>
        <v>0</v>
      </c>
      <c r="D66" s="23">
        <f t="shared" si="10"/>
        <v>0</v>
      </c>
      <c r="E66" s="23">
        <f t="shared" si="7"/>
        <v>0</v>
      </c>
      <c r="H66" s="29" t="s">
        <v>53</v>
      </c>
      <c r="I66" s="29"/>
      <c r="J66" s="29"/>
      <c r="K66" s="29"/>
      <c r="L66" s="29"/>
      <c r="M66" s="29"/>
      <c r="N66" s="29"/>
      <c r="O66" s="29"/>
      <c r="P66" s="29"/>
      <c r="Q66" s="29"/>
      <c r="R66" s="29"/>
      <c r="S66" s="29"/>
      <c r="T66" s="29"/>
      <c r="U66" s="29"/>
      <c r="V66" s="29"/>
      <c r="W66" s="29"/>
      <c r="X66" s="29"/>
      <c r="Y66" s="29"/>
      <c r="Z66" s="29"/>
      <c r="AA66" s="29"/>
      <c r="AB66" s="29"/>
      <c r="AC66" s="29"/>
      <c r="AD66" s="29"/>
      <c r="AE66" s="29"/>
      <c r="AF66" s="29"/>
      <c r="AG66" s="29"/>
      <c r="AH66" s="29"/>
      <c r="AI66" s="29"/>
      <c r="AJ66" s="29"/>
      <c r="AK66" s="29"/>
      <c r="AL66" s="29"/>
      <c r="AM66" s="17"/>
      <c r="AN66" s="17"/>
      <c r="AO66" s="29" t="s">
        <v>53</v>
      </c>
      <c r="AP66" s="29"/>
      <c r="AQ66" s="29"/>
      <c r="AR66" s="29"/>
      <c r="AS66" s="29"/>
      <c r="AT66" s="29"/>
      <c r="AU66" s="29"/>
      <c r="AV66" s="29"/>
      <c r="AW66" s="29"/>
      <c r="AX66" s="29"/>
      <c r="AY66" s="29"/>
      <c r="AZ66" s="29"/>
      <c r="BA66" s="29"/>
      <c r="BB66" s="29"/>
      <c r="BC66" s="29"/>
      <c r="BD66" s="29"/>
      <c r="BE66" s="29"/>
      <c r="BF66" s="29"/>
      <c r="BG66" s="29"/>
      <c r="BH66" s="29"/>
      <c r="BI66" s="29"/>
      <c r="BJ66" s="29"/>
      <c r="BK66" s="29"/>
      <c r="BL66" s="29"/>
      <c r="BM66" s="29"/>
      <c r="BN66" s="29"/>
      <c r="BO66" s="29"/>
      <c r="BP66" s="29"/>
      <c r="BQ66" s="29"/>
      <c r="BR66" s="29"/>
      <c r="BS66" s="29"/>
    </row>
    <row r="67" spans="1:71" s="16" customFormat="1" x14ac:dyDescent="0.25">
      <c r="A67" s="23" t="s">
        <v>54</v>
      </c>
      <c r="B67" s="23">
        <f t="shared" si="8"/>
        <v>0</v>
      </c>
      <c r="C67" s="23">
        <f t="shared" si="9"/>
        <v>0</v>
      </c>
      <c r="D67" s="23">
        <f t="shared" si="10"/>
        <v>0</v>
      </c>
      <c r="E67" s="23">
        <f t="shared" si="7"/>
        <v>0</v>
      </c>
      <c r="H67" s="29" t="s">
        <v>54</v>
      </c>
      <c r="I67" s="29"/>
      <c r="J67" s="29"/>
      <c r="K67" s="29"/>
      <c r="L67" s="29"/>
      <c r="M67" s="29"/>
      <c r="N67" s="29"/>
      <c r="O67" s="29"/>
      <c r="P67" s="29"/>
      <c r="Q67" s="29"/>
      <c r="R67" s="29"/>
      <c r="S67" s="29"/>
      <c r="T67" s="29"/>
      <c r="U67" s="29"/>
      <c r="V67" s="29"/>
      <c r="W67" s="29"/>
      <c r="X67" s="29"/>
      <c r="Y67" s="29"/>
      <c r="Z67" s="29"/>
      <c r="AA67" s="29"/>
      <c r="AB67" s="29"/>
      <c r="AC67" s="29"/>
      <c r="AD67" s="29"/>
      <c r="AE67" s="29"/>
      <c r="AF67" s="29"/>
      <c r="AG67" s="29"/>
      <c r="AH67" s="29"/>
      <c r="AI67" s="29"/>
      <c r="AJ67" s="29"/>
      <c r="AK67" s="29"/>
      <c r="AL67" s="29"/>
      <c r="AM67" s="17"/>
      <c r="AN67" s="17"/>
      <c r="AO67" s="29" t="s">
        <v>54</v>
      </c>
      <c r="AP67" s="29"/>
      <c r="AQ67" s="29"/>
      <c r="AR67" s="29"/>
      <c r="AS67" s="29"/>
      <c r="AT67" s="29"/>
      <c r="AU67" s="29"/>
      <c r="AV67" s="29"/>
      <c r="AW67" s="29"/>
      <c r="AX67" s="29"/>
      <c r="AY67" s="29"/>
      <c r="AZ67" s="29"/>
      <c r="BA67" s="29"/>
      <c r="BB67" s="29"/>
      <c r="BC67" s="29"/>
      <c r="BD67" s="29"/>
      <c r="BE67" s="29"/>
      <c r="BF67" s="29"/>
      <c r="BG67" s="29"/>
      <c r="BH67" s="29"/>
      <c r="BI67" s="29"/>
      <c r="BJ67" s="29"/>
      <c r="BK67" s="29"/>
      <c r="BL67" s="29"/>
      <c r="BM67" s="29"/>
      <c r="BN67" s="29"/>
      <c r="BO67" s="29"/>
      <c r="BP67" s="29"/>
      <c r="BQ67" s="29"/>
      <c r="BR67" s="29"/>
      <c r="BS67" s="29"/>
    </row>
    <row r="68" spans="1:71" s="16" customFormat="1" x14ac:dyDescent="0.25">
      <c r="A68" s="23" t="s">
        <v>55</v>
      </c>
      <c r="B68" s="23">
        <f t="shared" si="8"/>
        <v>0</v>
      </c>
      <c r="C68" s="23">
        <f t="shared" si="9"/>
        <v>0</v>
      </c>
      <c r="D68" s="23">
        <f t="shared" si="10"/>
        <v>0</v>
      </c>
      <c r="E68" s="23">
        <f t="shared" si="7"/>
        <v>0</v>
      </c>
      <c r="H68" s="29" t="s">
        <v>55</v>
      </c>
      <c r="I68" s="29"/>
      <c r="J68" s="29"/>
      <c r="K68" s="29"/>
      <c r="L68" s="29"/>
      <c r="M68" s="29"/>
      <c r="N68" s="29"/>
      <c r="O68" s="29"/>
      <c r="P68" s="29"/>
      <c r="Q68" s="29"/>
      <c r="R68" s="29"/>
      <c r="S68" s="29"/>
      <c r="T68" s="29"/>
      <c r="U68" s="29"/>
      <c r="V68" s="29"/>
      <c r="W68" s="29"/>
      <c r="X68" s="29"/>
      <c r="Y68" s="29"/>
      <c r="Z68" s="29"/>
      <c r="AA68" s="29"/>
      <c r="AB68" s="29"/>
      <c r="AC68" s="29"/>
      <c r="AD68" s="29"/>
      <c r="AE68" s="29"/>
      <c r="AF68" s="29"/>
      <c r="AG68" s="29"/>
      <c r="AH68" s="29"/>
      <c r="AI68" s="29"/>
      <c r="AJ68" s="29"/>
      <c r="AK68" s="29"/>
      <c r="AL68" s="29"/>
      <c r="AM68" s="17"/>
      <c r="AN68" s="17"/>
      <c r="AO68" s="29" t="s">
        <v>55</v>
      </c>
      <c r="AP68" s="29"/>
      <c r="AQ68" s="29"/>
      <c r="AR68" s="29"/>
      <c r="AS68" s="29"/>
      <c r="AT68" s="29"/>
      <c r="AU68" s="29"/>
      <c r="AV68" s="29"/>
      <c r="AW68" s="29"/>
      <c r="AX68" s="29"/>
      <c r="AY68" s="29"/>
      <c r="AZ68" s="29"/>
      <c r="BA68" s="29"/>
      <c r="BB68" s="29"/>
      <c r="BC68" s="29"/>
      <c r="BD68" s="29"/>
      <c r="BE68" s="29"/>
      <c r="BF68" s="29"/>
      <c r="BG68" s="29"/>
      <c r="BH68" s="29"/>
      <c r="BI68" s="29"/>
      <c r="BJ68" s="29"/>
      <c r="BK68" s="29"/>
      <c r="BL68" s="29"/>
      <c r="BM68" s="29"/>
      <c r="BN68" s="29"/>
      <c r="BO68" s="29"/>
      <c r="BP68" s="29"/>
      <c r="BQ68" s="29"/>
      <c r="BR68" s="29"/>
      <c r="BS68" s="29"/>
    </row>
    <row r="69" spans="1:71" s="16" customFormat="1" x14ac:dyDescent="0.25">
      <c r="A69" s="23" t="s">
        <v>56</v>
      </c>
      <c r="B69" s="23">
        <f t="shared" si="8"/>
        <v>0</v>
      </c>
      <c r="C69" s="23">
        <f t="shared" si="9"/>
        <v>0</v>
      </c>
      <c r="D69" s="23">
        <f t="shared" si="10"/>
        <v>0</v>
      </c>
      <c r="E69" s="23">
        <f t="shared" si="7"/>
        <v>0</v>
      </c>
      <c r="H69" s="29" t="s">
        <v>56</v>
      </c>
      <c r="I69" s="29"/>
      <c r="J69" s="29"/>
      <c r="K69" s="29"/>
      <c r="L69" s="29"/>
      <c r="M69" s="29"/>
      <c r="N69" s="29"/>
      <c r="O69" s="29"/>
      <c r="P69" s="29"/>
      <c r="Q69" s="29"/>
      <c r="R69" s="29"/>
      <c r="S69" s="29"/>
      <c r="T69" s="29"/>
      <c r="U69" s="29"/>
      <c r="V69" s="29"/>
      <c r="W69" s="29"/>
      <c r="X69" s="29"/>
      <c r="Y69" s="29"/>
      <c r="Z69" s="29"/>
      <c r="AA69" s="29"/>
      <c r="AB69" s="29"/>
      <c r="AC69" s="29"/>
      <c r="AD69" s="29"/>
      <c r="AE69" s="29"/>
      <c r="AF69" s="29"/>
      <c r="AG69" s="29"/>
      <c r="AH69" s="29"/>
      <c r="AI69" s="29"/>
      <c r="AJ69" s="29"/>
      <c r="AK69" s="29"/>
      <c r="AL69" s="29"/>
      <c r="AM69" s="17"/>
      <c r="AN69" s="17"/>
      <c r="AO69" s="29" t="s">
        <v>56</v>
      </c>
      <c r="AP69" s="29"/>
      <c r="AQ69" s="29"/>
      <c r="AR69" s="29"/>
      <c r="AS69" s="29"/>
      <c r="AT69" s="29"/>
      <c r="AU69" s="29"/>
      <c r="AV69" s="29"/>
      <c r="AW69" s="29"/>
      <c r="AX69" s="29"/>
      <c r="AY69" s="29"/>
      <c r="AZ69" s="29"/>
      <c r="BA69" s="29"/>
      <c r="BB69" s="29"/>
      <c r="BC69" s="29"/>
      <c r="BD69" s="29"/>
      <c r="BE69" s="29"/>
      <c r="BF69" s="29"/>
      <c r="BG69" s="29"/>
      <c r="BH69" s="29"/>
      <c r="BI69" s="29"/>
      <c r="BJ69" s="29"/>
      <c r="BK69" s="29"/>
      <c r="BL69" s="29"/>
      <c r="BM69" s="29"/>
      <c r="BN69" s="29"/>
      <c r="BO69" s="29"/>
      <c r="BP69" s="29"/>
      <c r="BQ69" s="29"/>
      <c r="BR69" s="29"/>
      <c r="BS69" s="29"/>
    </row>
    <row r="70" spans="1:71" s="16" customFormat="1" x14ac:dyDescent="0.25">
      <c r="A70" s="30"/>
      <c r="B70" s="30"/>
      <c r="C70" s="30"/>
      <c r="D70" s="30"/>
      <c r="E70" s="30"/>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7"/>
      <c r="BK70" s="17"/>
      <c r="BL70" s="17"/>
      <c r="BM70" s="17"/>
      <c r="BN70" s="17"/>
      <c r="BO70" s="17"/>
      <c r="BP70" s="17"/>
      <c r="BQ70" s="17"/>
      <c r="BR70" s="17"/>
      <c r="BS70" s="17"/>
    </row>
    <row r="71" spans="1:71" s="16" customFormat="1" x14ac:dyDescent="0.25">
      <c r="H71" s="26" t="s">
        <v>38</v>
      </c>
      <c r="I71" s="26"/>
      <c r="J71" s="26"/>
      <c r="K71" s="26"/>
      <c r="L71" s="26"/>
      <c r="M71" s="26"/>
      <c r="N71" s="26"/>
      <c r="O71" s="26"/>
      <c r="P71" s="26"/>
      <c r="Q71" s="26"/>
      <c r="R71" s="26"/>
      <c r="S71" s="26"/>
      <c r="T71" s="26"/>
      <c r="U71" s="26"/>
      <c r="V71" s="26"/>
      <c r="W71" s="26"/>
      <c r="X71" s="26"/>
      <c r="Y71" s="26"/>
      <c r="Z71" s="26"/>
      <c r="AA71" s="26"/>
      <c r="AB71" s="26"/>
      <c r="AC71" s="26"/>
      <c r="AD71" s="26"/>
      <c r="AE71" s="26"/>
      <c r="AF71" s="26"/>
      <c r="AG71" s="26"/>
      <c r="AH71" s="26"/>
      <c r="AI71" s="26"/>
      <c r="AJ71" s="26"/>
      <c r="AK71" s="26"/>
      <c r="AL71" s="26"/>
      <c r="AM71" s="17"/>
      <c r="AN71" s="17"/>
      <c r="AO71" s="26" t="s">
        <v>27</v>
      </c>
      <c r="AP71" s="26"/>
      <c r="AQ71" s="26"/>
      <c r="AR71" s="26"/>
      <c r="AS71" s="26"/>
      <c r="AT71" s="26"/>
      <c r="AU71" s="26"/>
      <c r="AV71" s="26"/>
      <c r="AW71" s="26"/>
      <c r="AX71" s="26"/>
      <c r="AY71" s="26"/>
      <c r="AZ71" s="26"/>
      <c r="BA71" s="26"/>
      <c r="BB71" s="26"/>
      <c r="BC71" s="26"/>
      <c r="BD71" s="26"/>
      <c r="BE71" s="26"/>
      <c r="BF71" s="26"/>
      <c r="BG71" s="26"/>
      <c r="BH71" s="26"/>
      <c r="BI71" s="26"/>
    </row>
    <row r="72" spans="1:71" s="16" customFormat="1" ht="15.75" x14ac:dyDescent="0.25">
      <c r="A72" s="260" t="s">
        <v>35</v>
      </c>
      <c r="B72" s="260"/>
      <c r="C72" s="260"/>
      <c r="D72" s="260"/>
      <c r="E72" s="260"/>
      <c r="H72" s="29"/>
      <c r="I72" s="29" t="s">
        <v>40</v>
      </c>
      <c r="J72" s="29" t="s">
        <v>40</v>
      </c>
      <c r="K72" s="29" t="s">
        <v>40</v>
      </c>
      <c r="L72" s="29" t="s">
        <v>40</v>
      </c>
      <c r="M72" s="29" t="s">
        <v>40</v>
      </c>
      <c r="N72" s="29" t="s">
        <v>40</v>
      </c>
      <c r="O72" s="29" t="s">
        <v>40</v>
      </c>
      <c r="P72" s="29" t="s">
        <v>40</v>
      </c>
      <c r="Q72" s="29" t="s">
        <v>40</v>
      </c>
      <c r="R72" s="29" t="s">
        <v>40</v>
      </c>
      <c r="S72" s="29" t="s">
        <v>41</v>
      </c>
      <c r="T72" s="29" t="s">
        <v>41</v>
      </c>
      <c r="U72" s="29" t="s">
        <v>41</v>
      </c>
      <c r="V72" s="29" t="s">
        <v>41</v>
      </c>
      <c r="W72" s="29" t="s">
        <v>41</v>
      </c>
      <c r="X72" s="29" t="s">
        <v>41</v>
      </c>
      <c r="Y72" s="29" t="s">
        <v>41</v>
      </c>
      <c r="Z72" s="29" t="s">
        <v>41</v>
      </c>
      <c r="AA72" s="29" t="s">
        <v>41</v>
      </c>
      <c r="AB72" s="29" t="s">
        <v>41</v>
      </c>
      <c r="AC72" s="29" t="s">
        <v>42</v>
      </c>
      <c r="AD72" s="29" t="s">
        <v>42</v>
      </c>
      <c r="AE72" s="29" t="s">
        <v>42</v>
      </c>
      <c r="AF72" s="29" t="s">
        <v>42</v>
      </c>
      <c r="AG72" s="29" t="s">
        <v>42</v>
      </c>
      <c r="AH72" s="29" t="s">
        <v>42</v>
      </c>
      <c r="AI72" s="29" t="s">
        <v>42</v>
      </c>
      <c r="AJ72" s="29" t="s">
        <v>42</v>
      </c>
      <c r="AK72" s="29" t="s">
        <v>42</v>
      </c>
      <c r="AL72" s="29" t="s">
        <v>42</v>
      </c>
      <c r="AM72" s="17"/>
      <c r="AN72" s="17"/>
      <c r="AO72" s="29"/>
      <c r="AP72" s="29" t="s">
        <v>40</v>
      </c>
      <c r="AQ72" s="29" t="s">
        <v>40</v>
      </c>
      <c r="AR72" s="29" t="s">
        <v>40</v>
      </c>
      <c r="AS72" s="29" t="s">
        <v>40</v>
      </c>
      <c r="AT72" s="29" t="s">
        <v>40</v>
      </c>
      <c r="AU72" s="29" t="s">
        <v>40</v>
      </c>
      <c r="AV72" s="29" t="s">
        <v>40</v>
      </c>
      <c r="AW72" s="29" t="s">
        <v>40</v>
      </c>
      <c r="AX72" s="29" t="s">
        <v>40</v>
      </c>
      <c r="AY72" s="29" t="s">
        <v>40</v>
      </c>
      <c r="AZ72" s="29" t="s">
        <v>41</v>
      </c>
      <c r="BA72" s="29" t="s">
        <v>41</v>
      </c>
      <c r="BB72" s="29" t="s">
        <v>41</v>
      </c>
      <c r="BC72" s="29" t="s">
        <v>41</v>
      </c>
      <c r="BD72" s="29" t="s">
        <v>41</v>
      </c>
      <c r="BE72" s="29" t="s">
        <v>41</v>
      </c>
      <c r="BF72" s="29" t="s">
        <v>41</v>
      </c>
      <c r="BG72" s="29" t="s">
        <v>41</v>
      </c>
      <c r="BH72" s="29" t="s">
        <v>41</v>
      </c>
      <c r="BI72" s="29" t="s">
        <v>41</v>
      </c>
      <c r="BJ72" s="29" t="s">
        <v>42</v>
      </c>
      <c r="BK72" s="29" t="s">
        <v>42</v>
      </c>
      <c r="BL72" s="29" t="s">
        <v>42</v>
      </c>
      <c r="BM72" s="29" t="s">
        <v>42</v>
      </c>
      <c r="BN72" s="29" t="s">
        <v>42</v>
      </c>
      <c r="BO72" s="29" t="s">
        <v>42</v>
      </c>
      <c r="BP72" s="29" t="s">
        <v>42</v>
      </c>
      <c r="BQ72" s="29" t="s">
        <v>42</v>
      </c>
      <c r="BR72" s="29" t="s">
        <v>42</v>
      </c>
      <c r="BS72" s="29" t="s">
        <v>42</v>
      </c>
    </row>
    <row r="73" spans="1:71" s="16" customFormat="1" ht="45.75" thickBot="1" x14ac:dyDescent="0.3">
      <c r="A73" s="21" t="s">
        <v>4</v>
      </c>
      <c r="B73" s="22" t="s">
        <v>17</v>
      </c>
      <c r="C73" s="22" t="s">
        <v>5</v>
      </c>
      <c r="D73" s="6" t="s">
        <v>0</v>
      </c>
      <c r="E73" s="22" t="s">
        <v>7</v>
      </c>
      <c r="H73" s="28" t="s">
        <v>4</v>
      </c>
      <c r="I73" s="28" t="s">
        <v>43</v>
      </c>
      <c r="J73" s="28" t="s">
        <v>44</v>
      </c>
      <c r="K73" s="28" t="s">
        <v>57</v>
      </c>
      <c r="L73" s="28" t="s">
        <v>50</v>
      </c>
      <c r="M73" s="28" t="s">
        <v>47</v>
      </c>
      <c r="N73" s="28" t="s">
        <v>48</v>
      </c>
      <c r="O73" s="28" t="s">
        <v>46</v>
      </c>
      <c r="P73" s="28" t="s">
        <v>51</v>
      </c>
      <c r="Q73" s="28" t="s">
        <v>49</v>
      </c>
      <c r="R73" s="28" t="s">
        <v>45</v>
      </c>
      <c r="S73" s="28" t="s">
        <v>43</v>
      </c>
      <c r="T73" s="28" t="s">
        <v>44</v>
      </c>
      <c r="U73" s="28" t="s">
        <v>57</v>
      </c>
      <c r="V73" s="28" t="s">
        <v>50</v>
      </c>
      <c r="W73" s="28" t="s">
        <v>47</v>
      </c>
      <c r="X73" s="28" t="s">
        <v>48</v>
      </c>
      <c r="Y73" s="28" t="s">
        <v>46</v>
      </c>
      <c r="Z73" s="28" t="s">
        <v>51</v>
      </c>
      <c r="AA73" s="28" t="s">
        <v>49</v>
      </c>
      <c r="AB73" s="28" t="s">
        <v>45</v>
      </c>
      <c r="AC73" s="28" t="s">
        <v>43</v>
      </c>
      <c r="AD73" s="28" t="s">
        <v>44</v>
      </c>
      <c r="AE73" s="28" t="s">
        <v>57</v>
      </c>
      <c r="AF73" s="28" t="s">
        <v>50</v>
      </c>
      <c r="AG73" s="28" t="s">
        <v>47</v>
      </c>
      <c r="AH73" s="28" t="s">
        <v>48</v>
      </c>
      <c r="AI73" s="28" t="s">
        <v>46</v>
      </c>
      <c r="AJ73" s="28" t="s">
        <v>51</v>
      </c>
      <c r="AK73" s="28" t="s">
        <v>49</v>
      </c>
      <c r="AL73" s="28" t="s">
        <v>45</v>
      </c>
      <c r="AM73" s="17"/>
      <c r="AN73" s="17"/>
      <c r="AO73" s="28" t="s">
        <v>4</v>
      </c>
      <c r="AP73" s="28" t="s">
        <v>43</v>
      </c>
      <c r="AQ73" s="28" t="s">
        <v>44</v>
      </c>
      <c r="AR73" s="28" t="s">
        <v>57</v>
      </c>
      <c r="AS73" s="28" t="s">
        <v>50</v>
      </c>
      <c r="AT73" s="28" t="s">
        <v>47</v>
      </c>
      <c r="AU73" s="28" t="s">
        <v>48</v>
      </c>
      <c r="AV73" s="28" t="s">
        <v>46</v>
      </c>
      <c r="AW73" s="28" t="s">
        <v>51</v>
      </c>
      <c r="AX73" s="28" t="s">
        <v>49</v>
      </c>
      <c r="AY73" s="28" t="s">
        <v>45</v>
      </c>
      <c r="AZ73" s="28" t="s">
        <v>43</v>
      </c>
      <c r="BA73" s="28" t="s">
        <v>44</v>
      </c>
      <c r="BB73" s="28" t="s">
        <v>57</v>
      </c>
      <c r="BC73" s="28" t="s">
        <v>50</v>
      </c>
      <c r="BD73" s="28" t="s">
        <v>47</v>
      </c>
      <c r="BE73" s="28" t="s">
        <v>48</v>
      </c>
      <c r="BF73" s="28" t="s">
        <v>46</v>
      </c>
      <c r="BG73" s="28" t="s">
        <v>51</v>
      </c>
      <c r="BH73" s="28" t="s">
        <v>49</v>
      </c>
      <c r="BI73" s="28" t="s">
        <v>45</v>
      </c>
      <c r="BJ73" s="28" t="s">
        <v>43</v>
      </c>
      <c r="BK73" s="28" t="s">
        <v>44</v>
      </c>
      <c r="BL73" s="28" t="s">
        <v>57</v>
      </c>
      <c r="BM73" s="28" t="s">
        <v>50</v>
      </c>
      <c r="BN73" s="28" t="s">
        <v>47</v>
      </c>
      <c r="BO73" s="28" t="s">
        <v>48</v>
      </c>
      <c r="BP73" s="28" t="s">
        <v>46</v>
      </c>
      <c r="BQ73" s="28" t="s">
        <v>51</v>
      </c>
      <c r="BR73" s="28" t="s">
        <v>49</v>
      </c>
      <c r="BS73" s="28" t="s">
        <v>45</v>
      </c>
    </row>
    <row r="74" spans="1:71" s="16" customFormat="1" x14ac:dyDescent="0.25">
      <c r="A74" s="23" t="s">
        <v>9</v>
      </c>
      <c r="B74" s="23">
        <f>IF($D$5="P",SUM(S74:U74),SUM(S74:AB74))</f>
        <v>101.17</v>
      </c>
      <c r="C74" s="23">
        <f>IF($D$5="P",SUM(I74:K74),SUM(I74:R74))</f>
        <v>360.01</v>
      </c>
      <c r="D74" s="23">
        <f>IF($D$5="P",$B$8*SUM(I74:K74)+$B$9*SUM(I92:K92),$B$8*SUM(I74:R74)+$B$9*SUM(I92:R92))</f>
        <v>135.95400000000001</v>
      </c>
      <c r="E74" s="31">
        <f t="shared" ref="E74:E87" si="11">D74*$B$5</f>
        <v>8472.6532800000004</v>
      </c>
      <c r="H74" s="27" t="s">
        <v>9</v>
      </c>
      <c r="I74" s="27">
        <v>42.19</v>
      </c>
      <c r="J74" s="27">
        <v>317.82</v>
      </c>
      <c r="K74" s="27">
        <v>0</v>
      </c>
      <c r="L74" s="27">
        <v>0</v>
      </c>
      <c r="M74" s="27">
        <v>0</v>
      </c>
      <c r="N74" s="27">
        <v>0</v>
      </c>
      <c r="O74" s="27">
        <v>0</v>
      </c>
      <c r="P74" s="27">
        <v>0</v>
      </c>
      <c r="Q74" s="27">
        <v>0</v>
      </c>
      <c r="R74" s="27">
        <v>0</v>
      </c>
      <c r="S74" s="27">
        <v>26.24</v>
      </c>
      <c r="T74" s="27">
        <v>74.930000000000007</v>
      </c>
      <c r="U74" s="27">
        <v>0</v>
      </c>
      <c r="V74" s="27">
        <v>0</v>
      </c>
      <c r="W74" s="27">
        <v>0</v>
      </c>
      <c r="X74" s="27">
        <v>0</v>
      </c>
      <c r="Y74" s="27">
        <v>0</v>
      </c>
      <c r="Z74" s="27">
        <v>0</v>
      </c>
      <c r="AA74" s="27">
        <v>0</v>
      </c>
      <c r="AB74" s="27">
        <v>0</v>
      </c>
      <c r="AC74" s="27">
        <v>2</v>
      </c>
      <c r="AD74" s="27">
        <v>6</v>
      </c>
      <c r="AE74" s="27">
        <v>0</v>
      </c>
      <c r="AF74" s="27">
        <v>0</v>
      </c>
      <c r="AG74" s="27">
        <v>0</v>
      </c>
      <c r="AH74" s="27">
        <v>0</v>
      </c>
      <c r="AI74" s="27">
        <v>0</v>
      </c>
      <c r="AJ74" s="27">
        <v>0</v>
      </c>
      <c r="AK74" s="27">
        <v>0</v>
      </c>
      <c r="AL74" s="27">
        <v>0</v>
      </c>
      <c r="AM74" s="17"/>
      <c r="AN74" s="17"/>
      <c r="AO74" s="27" t="s">
        <v>9</v>
      </c>
      <c r="AP74" s="27">
        <v>42.19</v>
      </c>
      <c r="AQ74" s="27">
        <v>317.82</v>
      </c>
      <c r="AR74" s="27">
        <v>0</v>
      </c>
      <c r="AS74" s="27">
        <v>0</v>
      </c>
      <c r="AT74" s="27">
        <v>0</v>
      </c>
      <c r="AU74" s="27">
        <v>0</v>
      </c>
      <c r="AV74" s="27">
        <v>0</v>
      </c>
      <c r="AW74" s="27">
        <v>0</v>
      </c>
      <c r="AX74" s="27">
        <v>0</v>
      </c>
      <c r="AY74" s="27">
        <v>0</v>
      </c>
      <c r="AZ74" s="27">
        <v>26.24</v>
      </c>
      <c r="BA74" s="27">
        <v>74.930000000000007</v>
      </c>
      <c r="BB74" s="27">
        <v>0</v>
      </c>
      <c r="BC74" s="27">
        <v>0</v>
      </c>
      <c r="BD74" s="27">
        <v>0</v>
      </c>
      <c r="BE74" s="27">
        <v>0</v>
      </c>
      <c r="BF74" s="27">
        <v>0</v>
      </c>
      <c r="BG74" s="27">
        <v>0</v>
      </c>
      <c r="BH74" s="27">
        <v>0</v>
      </c>
      <c r="BI74" s="27">
        <v>0</v>
      </c>
      <c r="BJ74" s="27">
        <v>2</v>
      </c>
      <c r="BK74" s="27">
        <v>6</v>
      </c>
      <c r="BL74" s="27">
        <v>0</v>
      </c>
      <c r="BM74" s="27">
        <v>0</v>
      </c>
      <c r="BN74" s="27">
        <v>0</v>
      </c>
      <c r="BO74" s="27">
        <v>0</v>
      </c>
      <c r="BP74" s="27">
        <v>0</v>
      </c>
      <c r="BQ74" s="27">
        <v>0</v>
      </c>
      <c r="BR74" s="27">
        <v>0</v>
      </c>
      <c r="BS74" s="27">
        <v>0</v>
      </c>
    </row>
    <row r="75" spans="1:71" s="16" customFormat="1" x14ac:dyDescent="0.25">
      <c r="A75" s="23" t="s">
        <v>10</v>
      </c>
      <c r="B75" s="23">
        <f t="shared" ref="B75:B87" si="12">IF($D$5="P",SUM(S75:U75),SUM(S75:AB75))</f>
        <v>115.89</v>
      </c>
      <c r="C75" s="23">
        <f t="shared" ref="C75:C87" si="13">IF($D$5="P",SUM(I75:K75),SUM(I75:R75))</f>
        <v>434.75</v>
      </c>
      <c r="D75" s="23">
        <f t="shared" ref="D75:D87" si="14">IF($D$5="P",$B$8*SUM(I75:K75)+$B$9*SUM(I93:K93),$B$8*SUM(I75:R75)+$B$9*SUM(I93:R93))</f>
        <v>138.27199999999999</v>
      </c>
      <c r="E75" s="31">
        <f t="shared" si="11"/>
        <v>8617.1110399999998</v>
      </c>
      <c r="H75" s="29" t="s">
        <v>10</v>
      </c>
      <c r="I75" s="29">
        <v>275.91000000000003</v>
      </c>
      <c r="J75" s="29">
        <v>158.84</v>
      </c>
      <c r="K75" s="29">
        <v>0</v>
      </c>
      <c r="L75" s="29">
        <v>0</v>
      </c>
      <c r="M75" s="29">
        <v>0</v>
      </c>
      <c r="N75" s="29">
        <v>0</v>
      </c>
      <c r="O75" s="29">
        <v>0</v>
      </c>
      <c r="P75" s="29">
        <v>0</v>
      </c>
      <c r="Q75" s="29">
        <v>0</v>
      </c>
      <c r="R75" s="29">
        <v>0</v>
      </c>
      <c r="S75" s="29">
        <v>69.53</v>
      </c>
      <c r="T75" s="29">
        <v>46.36</v>
      </c>
      <c r="U75" s="29">
        <v>0</v>
      </c>
      <c r="V75" s="29">
        <v>0</v>
      </c>
      <c r="W75" s="29">
        <v>0</v>
      </c>
      <c r="X75" s="29">
        <v>0</v>
      </c>
      <c r="Y75" s="29">
        <v>0</v>
      </c>
      <c r="Z75" s="29">
        <v>0</v>
      </c>
      <c r="AA75" s="29">
        <v>0</v>
      </c>
      <c r="AB75" s="29">
        <v>0</v>
      </c>
      <c r="AC75" s="29">
        <v>5</v>
      </c>
      <c r="AD75" s="29">
        <v>5</v>
      </c>
      <c r="AE75" s="29">
        <v>0</v>
      </c>
      <c r="AF75" s="29">
        <v>0</v>
      </c>
      <c r="AG75" s="29">
        <v>0</v>
      </c>
      <c r="AH75" s="29">
        <v>0</v>
      </c>
      <c r="AI75" s="29">
        <v>0</v>
      </c>
      <c r="AJ75" s="29">
        <v>0</v>
      </c>
      <c r="AK75" s="29">
        <v>0</v>
      </c>
      <c r="AL75" s="29">
        <v>0</v>
      </c>
      <c r="AM75" s="17"/>
      <c r="AN75" s="17"/>
      <c r="AO75" s="29" t="s">
        <v>10</v>
      </c>
      <c r="AP75" s="29">
        <v>275.91000000000003</v>
      </c>
      <c r="AQ75" s="29">
        <v>158.84</v>
      </c>
      <c r="AR75" s="29">
        <v>0</v>
      </c>
      <c r="AS75" s="29">
        <v>0</v>
      </c>
      <c r="AT75" s="29">
        <v>0</v>
      </c>
      <c r="AU75" s="29">
        <v>0</v>
      </c>
      <c r="AV75" s="29">
        <v>0</v>
      </c>
      <c r="AW75" s="29">
        <v>0</v>
      </c>
      <c r="AX75" s="29">
        <v>0</v>
      </c>
      <c r="AY75" s="29">
        <v>0</v>
      </c>
      <c r="AZ75" s="29">
        <v>69.53</v>
      </c>
      <c r="BA75" s="29">
        <v>46.36</v>
      </c>
      <c r="BB75" s="29">
        <v>0</v>
      </c>
      <c r="BC75" s="29">
        <v>0</v>
      </c>
      <c r="BD75" s="29">
        <v>0</v>
      </c>
      <c r="BE75" s="29">
        <v>0</v>
      </c>
      <c r="BF75" s="29">
        <v>0</v>
      </c>
      <c r="BG75" s="29">
        <v>0</v>
      </c>
      <c r="BH75" s="29">
        <v>0</v>
      </c>
      <c r="BI75" s="29">
        <v>0</v>
      </c>
      <c r="BJ75" s="29">
        <v>5</v>
      </c>
      <c r="BK75" s="29">
        <v>5</v>
      </c>
      <c r="BL75" s="29">
        <v>0</v>
      </c>
      <c r="BM75" s="29">
        <v>0</v>
      </c>
      <c r="BN75" s="29">
        <v>0</v>
      </c>
      <c r="BO75" s="29">
        <v>0</v>
      </c>
      <c r="BP75" s="29">
        <v>0</v>
      </c>
      <c r="BQ75" s="29">
        <v>0</v>
      </c>
      <c r="BR75" s="29">
        <v>0</v>
      </c>
      <c r="BS75" s="29">
        <v>0</v>
      </c>
    </row>
    <row r="76" spans="1:71" s="16" customFormat="1" x14ac:dyDescent="0.25">
      <c r="A76" s="23" t="s">
        <v>11</v>
      </c>
      <c r="B76" s="23">
        <f t="shared" si="12"/>
        <v>1.5</v>
      </c>
      <c r="C76" s="23">
        <f t="shared" si="13"/>
        <v>1.5</v>
      </c>
      <c r="D76" s="23">
        <f t="shared" si="14"/>
        <v>0.44999999999999996</v>
      </c>
      <c r="E76" s="31">
        <f t="shared" si="11"/>
        <v>28.043999999999997</v>
      </c>
      <c r="H76" s="29" t="s">
        <v>11</v>
      </c>
      <c r="I76" s="29">
        <v>0</v>
      </c>
      <c r="J76" s="29">
        <v>1.5</v>
      </c>
      <c r="K76" s="29">
        <v>0</v>
      </c>
      <c r="L76" s="29">
        <v>0</v>
      </c>
      <c r="M76" s="29">
        <v>0</v>
      </c>
      <c r="N76" s="29">
        <v>0</v>
      </c>
      <c r="O76" s="29">
        <v>0</v>
      </c>
      <c r="P76" s="29">
        <v>0</v>
      </c>
      <c r="Q76" s="29">
        <v>0</v>
      </c>
      <c r="R76" s="29">
        <v>0</v>
      </c>
      <c r="S76" s="29">
        <v>0</v>
      </c>
      <c r="T76" s="29">
        <v>1.5</v>
      </c>
      <c r="U76" s="29">
        <v>0</v>
      </c>
      <c r="V76" s="29">
        <v>0</v>
      </c>
      <c r="W76" s="29">
        <v>0</v>
      </c>
      <c r="X76" s="29">
        <v>0</v>
      </c>
      <c r="Y76" s="29">
        <v>0</v>
      </c>
      <c r="Z76" s="29">
        <v>0</v>
      </c>
      <c r="AA76" s="29">
        <v>0</v>
      </c>
      <c r="AB76" s="29">
        <v>0</v>
      </c>
      <c r="AC76" s="29">
        <v>0</v>
      </c>
      <c r="AD76" s="29">
        <v>1</v>
      </c>
      <c r="AE76" s="29">
        <v>0</v>
      </c>
      <c r="AF76" s="29">
        <v>0</v>
      </c>
      <c r="AG76" s="29">
        <v>0</v>
      </c>
      <c r="AH76" s="29">
        <v>0</v>
      </c>
      <c r="AI76" s="29">
        <v>0</v>
      </c>
      <c r="AJ76" s="29">
        <v>0</v>
      </c>
      <c r="AK76" s="29">
        <v>0</v>
      </c>
      <c r="AL76" s="29">
        <v>0</v>
      </c>
      <c r="AM76" s="17"/>
      <c r="AN76" s="17"/>
      <c r="AO76" s="29" t="s">
        <v>11</v>
      </c>
      <c r="AP76" s="29">
        <v>320.18</v>
      </c>
      <c r="AQ76" s="29">
        <v>212.78</v>
      </c>
      <c r="AR76" s="29">
        <v>0</v>
      </c>
      <c r="AS76" s="29">
        <v>0</v>
      </c>
      <c r="AT76" s="29">
        <v>0</v>
      </c>
      <c r="AU76" s="29">
        <v>3.54</v>
      </c>
      <c r="AV76" s="29">
        <v>0</v>
      </c>
      <c r="AW76" s="29">
        <v>0</v>
      </c>
      <c r="AX76" s="29">
        <v>0</v>
      </c>
      <c r="AY76" s="29">
        <v>0</v>
      </c>
      <c r="AZ76" s="29">
        <v>96.3</v>
      </c>
      <c r="BA76" s="29">
        <v>52.26</v>
      </c>
      <c r="BB76" s="29">
        <v>0</v>
      </c>
      <c r="BC76" s="29">
        <v>0</v>
      </c>
      <c r="BD76" s="29">
        <v>0</v>
      </c>
      <c r="BE76" s="29">
        <v>3.54</v>
      </c>
      <c r="BF76" s="29">
        <v>0</v>
      </c>
      <c r="BG76" s="29">
        <v>0</v>
      </c>
      <c r="BH76" s="29">
        <v>0</v>
      </c>
      <c r="BI76" s="29">
        <v>0</v>
      </c>
      <c r="BJ76" s="29">
        <v>6</v>
      </c>
      <c r="BK76" s="29">
        <v>6</v>
      </c>
      <c r="BL76" s="29">
        <v>0</v>
      </c>
      <c r="BM76" s="29">
        <v>0</v>
      </c>
      <c r="BN76" s="29">
        <v>0</v>
      </c>
      <c r="BO76" s="29">
        <v>1</v>
      </c>
      <c r="BP76" s="29">
        <v>0</v>
      </c>
      <c r="BQ76" s="29">
        <v>0</v>
      </c>
      <c r="BR76" s="29">
        <v>0</v>
      </c>
      <c r="BS76" s="29">
        <v>0</v>
      </c>
    </row>
    <row r="77" spans="1:71" s="16" customFormat="1" x14ac:dyDescent="0.25">
      <c r="A77" s="23" t="s">
        <v>12</v>
      </c>
      <c r="B77" s="23">
        <f t="shared" si="12"/>
        <v>0</v>
      </c>
      <c r="C77" s="23">
        <f t="shared" si="13"/>
        <v>0</v>
      </c>
      <c r="D77" s="23">
        <f t="shared" si="14"/>
        <v>0</v>
      </c>
      <c r="E77" s="31">
        <f t="shared" si="11"/>
        <v>0</v>
      </c>
      <c r="H77" s="29" t="s">
        <v>12</v>
      </c>
      <c r="I77" s="29"/>
      <c r="J77" s="29"/>
      <c r="K77" s="29"/>
      <c r="L77" s="29"/>
      <c r="M77" s="29"/>
      <c r="N77" s="29"/>
      <c r="O77" s="29"/>
      <c r="P77" s="29"/>
      <c r="Q77" s="29"/>
      <c r="R77" s="29"/>
      <c r="S77" s="29"/>
      <c r="T77" s="29"/>
      <c r="U77" s="29"/>
      <c r="V77" s="29"/>
      <c r="W77" s="29"/>
      <c r="X77" s="29"/>
      <c r="Y77" s="29"/>
      <c r="Z77" s="29"/>
      <c r="AA77" s="29"/>
      <c r="AB77" s="29"/>
      <c r="AC77" s="29"/>
      <c r="AD77" s="29"/>
      <c r="AE77" s="29"/>
      <c r="AF77" s="29"/>
      <c r="AG77" s="29"/>
      <c r="AH77" s="29"/>
      <c r="AI77" s="29"/>
      <c r="AJ77" s="29"/>
      <c r="AK77" s="29"/>
      <c r="AL77" s="29"/>
      <c r="AM77" s="17"/>
      <c r="AN77" s="17"/>
      <c r="AO77" s="29" t="s">
        <v>12</v>
      </c>
      <c r="AP77" s="29"/>
      <c r="AQ77" s="29"/>
      <c r="AR77" s="29"/>
      <c r="AS77" s="29"/>
      <c r="AT77" s="29"/>
      <c r="AU77" s="29"/>
      <c r="AV77" s="29"/>
      <c r="AW77" s="29"/>
      <c r="AX77" s="29"/>
      <c r="AY77" s="29"/>
      <c r="AZ77" s="29"/>
      <c r="BA77" s="29"/>
      <c r="BB77" s="29"/>
      <c r="BC77" s="29"/>
      <c r="BD77" s="29"/>
      <c r="BE77" s="29"/>
      <c r="BF77" s="29"/>
      <c r="BG77" s="29"/>
      <c r="BH77" s="29"/>
      <c r="BI77" s="29"/>
      <c r="BJ77" s="29"/>
      <c r="BK77" s="29"/>
      <c r="BL77" s="29"/>
      <c r="BM77" s="29"/>
      <c r="BN77" s="29"/>
      <c r="BO77" s="29"/>
      <c r="BP77" s="29"/>
      <c r="BQ77" s="29"/>
      <c r="BR77" s="29"/>
      <c r="BS77" s="29"/>
    </row>
    <row r="78" spans="1:71" s="16" customFormat="1" x14ac:dyDescent="0.25">
      <c r="A78" s="23" t="s">
        <v>13</v>
      </c>
      <c r="B78" s="23">
        <f t="shared" si="12"/>
        <v>0</v>
      </c>
      <c r="C78" s="23">
        <f t="shared" si="13"/>
        <v>0</v>
      </c>
      <c r="D78" s="23">
        <f t="shared" si="14"/>
        <v>0</v>
      </c>
      <c r="E78" s="31">
        <f t="shared" si="11"/>
        <v>0</v>
      </c>
      <c r="H78" s="29" t="s">
        <v>13</v>
      </c>
      <c r="I78" s="29"/>
      <c r="J78" s="29"/>
      <c r="K78" s="29"/>
      <c r="L78" s="29"/>
      <c r="M78" s="29"/>
      <c r="N78" s="29"/>
      <c r="O78" s="29"/>
      <c r="P78" s="29"/>
      <c r="Q78" s="29"/>
      <c r="R78" s="29"/>
      <c r="S78" s="29"/>
      <c r="T78" s="29"/>
      <c r="U78" s="29"/>
      <c r="V78" s="29"/>
      <c r="W78" s="29"/>
      <c r="X78" s="29"/>
      <c r="Y78" s="29"/>
      <c r="Z78" s="29"/>
      <c r="AA78" s="29"/>
      <c r="AB78" s="29"/>
      <c r="AC78" s="29"/>
      <c r="AD78" s="29"/>
      <c r="AE78" s="29"/>
      <c r="AF78" s="29"/>
      <c r="AG78" s="29"/>
      <c r="AH78" s="29"/>
      <c r="AI78" s="29"/>
      <c r="AJ78" s="29"/>
      <c r="AK78" s="29"/>
      <c r="AL78" s="29"/>
      <c r="AM78" s="17"/>
      <c r="AN78" s="17"/>
      <c r="AO78" s="29" t="s">
        <v>13</v>
      </c>
      <c r="AP78" s="29"/>
      <c r="AQ78" s="29"/>
      <c r="AR78" s="29"/>
      <c r="AS78" s="29"/>
      <c r="AT78" s="29"/>
      <c r="AU78" s="29"/>
      <c r="AV78" s="29"/>
      <c r="AW78" s="29"/>
      <c r="AX78" s="29"/>
      <c r="AY78" s="29"/>
      <c r="AZ78" s="29"/>
      <c r="BA78" s="29"/>
      <c r="BB78" s="29"/>
      <c r="BC78" s="29"/>
      <c r="BD78" s="29"/>
      <c r="BE78" s="29"/>
      <c r="BF78" s="29"/>
      <c r="BG78" s="29"/>
      <c r="BH78" s="29"/>
      <c r="BI78" s="29"/>
      <c r="BJ78" s="29"/>
      <c r="BK78" s="29"/>
      <c r="BL78" s="29"/>
      <c r="BM78" s="29"/>
      <c r="BN78" s="29"/>
      <c r="BO78" s="29"/>
      <c r="BP78" s="29"/>
      <c r="BQ78" s="29"/>
      <c r="BR78" s="29"/>
      <c r="BS78" s="29"/>
    </row>
    <row r="79" spans="1:71" s="16" customFormat="1" x14ac:dyDescent="0.25">
      <c r="A79" s="23" t="s">
        <v>52</v>
      </c>
      <c r="B79" s="23">
        <f t="shared" si="12"/>
        <v>0</v>
      </c>
      <c r="C79" s="23">
        <f t="shared" si="13"/>
        <v>0</v>
      </c>
      <c r="D79" s="23">
        <f t="shared" si="14"/>
        <v>0</v>
      </c>
      <c r="E79" s="31">
        <f t="shared" si="11"/>
        <v>0</v>
      </c>
      <c r="H79" s="29" t="s">
        <v>52</v>
      </c>
      <c r="I79" s="29"/>
      <c r="J79" s="29"/>
      <c r="K79" s="29"/>
      <c r="L79" s="29"/>
      <c r="M79" s="29"/>
      <c r="N79" s="29"/>
      <c r="O79" s="29"/>
      <c r="P79" s="29"/>
      <c r="Q79" s="29"/>
      <c r="R79" s="29"/>
      <c r="S79" s="29"/>
      <c r="T79" s="29"/>
      <c r="U79" s="29"/>
      <c r="V79" s="29"/>
      <c r="W79" s="29"/>
      <c r="X79" s="29"/>
      <c r="Y79" s="29"/>
      <c r="Z79" s="29"/>
      <c r="AA79" s="29"/>
      <c r="AB79" s="29"/>
      <c r="AC79" s="29"/>
      <c r="AD79" s="29"/>
      <c r="AE79" s="29"/>
      <c r="AF79" s="29"/>
      <c r="AG79" s="29"/>
      <c r="AH79" s="29"/>
      <c r="AI79" s="29"/>
      <c r="AJ79" s="29"/>
      <c r="AK79" s="29"/>
      <c r="AL79" s="29"/>
      <c r="AM79" s="17"/>
      <c r="AN79" s="17"/>
      <c r="AO79" s="29" t="s">
        <v>52</v>
      </c>
      <c r="AP79" s="29"/>
      <c r="AQ79" s="29"/>
      <c r="AR79" s="29"/>
      <c r="AS79" s="29"/>
      <c r="AT79" s="29"/>
      <c r="AU79" s="29"/>
      <c r="AV79" s="29"/>
      <c r="AW79" s="29"/>
      <c r="AX79" s="29"/>
      <c r="AY79" s="29"/>
      <c r="AZ79" s="29"/>
      <c r="BA79" s="29"/>
      <c r="BB79" s="29"/>
      <c r="BC79" s="29"/>
      <c r="BD79" s="29"/>
      <c r="BE79" s="29"/>
      <c r="BF79" s="29"/>
      <c r="BG79" s="29"/>
      <c r="BH79" s="29"/>
      <c r="BI79" s="29"/>
      <c r="BJ79" s="29"/>
      <c r="BK79" s="29"/>
      <c r="BL79" s="29"/>
      <c r="BM79" s="29"/>
      <c r="BN79" s="29"/>
      <c r="BO79" s="29"/>
      <c r="BP79" s="29"/>
      <c r="BQ79" s="29"/>
      <c r="BR79" s="29"/>
      <c r="BS79" s="29"/>
    </row>
    <row r="80" spans="1:71" s="16" customFormat="1" x14ac:dyDescent="0.25">
      <c r="A80" s="23" t="s">
        <v>14</v>
      </c>
      <c r="B80" s="23">
        <f t="shared" si="12"/>
        <v>0</v>
      </c>
      <c r="C80" s="23">
        <f t="shared" si="13"/>
        <v>0</v>
      </c>
      <c r="D80" s="23">
        <f t="shared" si="14"/>
        <v>0</v>
      </c>
      <c r="E80" s="31">
        <f t="shared" si="11"/>
        <v>0</v>
      </c>
      <c r="H80" s="29" t="s">
        <v>14</v>
      </c>
      <c r="I80" s="29"/>
      <c r="J80" s="29"/>
      <c r="K80" s="29"/>
      <c r="L80" s="29"/>
      <c r="M80" s="29"/>
      <c r="N80" s="29"/>
      <c r="O80" s="29"/>
      <c r="P80" s="29"/>
      <c r="Q80" s="29"/>
      <c r="R80" s="29"/>
      <c r="S80" s="29"/>
      <c r="T80" s="29"/>
      <c r="U80" s="29"/>
      <c r="V80" s="29"/>
      <c r="W80" s="29"/>
      <c r="X80" s="29"/>
      <c r="Y80" s="29"/>
      <c r="Z80" s="29"/>
      <c r="AA80" s="29"/>
      <c r="AB80" s="29"/>
      <c r="AC80" s="29"/>
      <c r="AD80" s="29"/>
      <c r="AE80" s="29"/>
      <c r="AF80" s="29"/>
      <c r="AG80" s="29"/>
      <c r="AH80" s="29"/>
      <c r="AI80" s="29"/>
      <c r="AJ80" s="29"/>
      <c r="AK80" s="29"/>
      <c r="AL80" s="29"/>
      <c r="AM80" s="17"/>
      <c r="AN80" s="17"/>
      <c r="AO80" s="29" t="s">
        <v>14</v>
      </c>
      <c r="AP80" s="29"/>
      <c r="AQ80" s="29"/>
      <c r="AR80" s="29"/>
      <c r="AS80" s="29"/>
      <c r="AT80" s="29"/>
      <c r="AU80" s="29"/>
      <c r="AV80" s="29"/>
      <c r="AW80" s="29"/>
      <c r="AX80" s="29"/>
      <c r="AY80" s="29"/>
      <c r="AZ80" s="29"/>
      <c r="BA80" s="29"/>
      <c r="BB80" s="29"/>
      <c r="BC80" s="29"/>
      <c r="BD80" s="29"/>
      <c r="BE80" s="29"/>
      <c r="BF80" s="29"/>
      <c r="BG80" s="29"/>
      <c r="BH80" s="29"/>
      <c r="BI80" s="29"/>
      <c r="BJ80" s="29"/>
      <c r="BK80" s="29"/>
      <c r="BL80" s="29"/>
      <c r="BM80" s="29"/>
      <c r="BN80" s="29"/>
      <c r="BO80" s="29"/>
      <c r="BP80" s="29"/>
      <c r="BQ80" s="29"/>
      <c r="BR80" s="29"/>
      <c r="BS80" s="29"/>
    </row>
    <row r="81" spans="1:71" s="16" customFormat="1" x14ac:dyDescent="0.25">
      <c r="A81" s="23" t="s">
        <v>15</v>
      </c>
      <c r="B81" s="23">
        <f t="shared" si="12"/>
        <v>0</v>
      </c>
      <c r="C81" s="23">
        <f t="shared" si="13"/>
        <v>0</v>
      </c>
      <c r="D81" s="23">
        <f t="shared" si="14"/>
        <v>0</v>
      </c>
      <c r="E81" s="31">
        <f t="shared" si="11"/>
        <v>0</v>
      </c>
      <c r="H81" s="29" t="s">
        <v>15</v>
      </c>
      <c r="I81" s="29"/>
      <c r="J81" s="29"/>
      <c r="K81" s="29"/>
      <c r="L81" s="29"/>
      <c r="M81" s="29"/>
      <c r="N81" s="29"/>
      <c r="O81" s="29"/>
      <c r="P81" s="29"/>
      <c r="Q81" s="29"/>
      <c r="R81" s="29"/>
      <c r="S81" s="29"/>
      <c r="T81" s="29"/>
      <c r="U81" s="29"/>
      <c r="V81" s="29"/>
      <c r="W81" s="29"/>
      <c r="X81" s="29"/>
      <c r="Y81" s="29"/>
      <c r="Z81" s="29"/>
      <c r="AA81" s="29"/>
      <c r="AB81" s="29"/>
      <c r="AC81" s="29"/>
      <c r="AD81" s="29"/>
      <c r="AE81" s="29"/>
      <c r="AF81" s="29"/>
      <c r="AG81" s="29"/>
      <c r="AH81" s="29"/>
      <c r="AI81" s="29"/>
      <c r="AJ81" s="29"/>
      <c r="AK81" s="29"/>
      <c r="AL81" s="29"/>
      <c r="AM81" s="17"/>
      <c r="AN81" s="17"/>
      <c r="AO81" s="29" t="s">
        <v>15</v>
      </c>
      <c r="AP81" s="29"/>
      <c r="AQ81" s="29"/>
      <c r="AR81" s="29"/>
      <c r="AS81" s="29"/>
      <c r="AT81" s="29"/>
      <c r="AU81" s="29"/>
      <c r="AV81" s="29"/>
      <c r="AW81" s="29"/>
      <c r="AX81" s="29"/>
      <c r="AY81" s="29"/>
      <c r="AZ81" s="29"/>
      <c r="BA81" s="29"/>
      <c r="BB81" s="29"/>
      <c r="BC81" s="29"/>
      <c r="BD81" s="29"/>
      <c r="BE81" s="29"/>
      <c r="BF81" s="29"/>
      <c r="BG81" s="29"/>
      <c r="BH81" s="29"/>
      <c r="BI81" s="29"/>
      <c r="BJ81" s="29"/>
      <c r="BK81" s="29"/>
      <c r="BL81" s="29"/>
      <c r="BM81" s="29"/>
      <c r="BN81" s="29"/>
      <c r="BO81" s="29"/>
      <c r="BP81" s="29"/>
      <c r="BQ81" s="29"/>
      <c r="BR81" s="29"/>
      <c r="BS81" s="29"/>
    </row>
    <row r="82" spans="1:71" s="16" customFormat="1" x14ac:dyDescent="0.25">
      <c r="A82" s="23" t="s">
        <v>16</v>
      </c>
      <c r="B82" s="23">
        <f t="shared" si="12"/>
        <v>0</v>
      </c>
      <c r="C82" s="23">
        <f t="shared" si="13"/>
        <v>0</v>
      </c>
      <c r="D82" s="23">
        <f t="shared" si="14"/>
        <v>0</v>
      </c>
      <c r="E82" s="31">
        <f t="shared" si="11"/>
        <v>0</v>
      </c>
      <c r="H82" s="29" t="s">
        <v>16</v>
      </c>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17"/>
      <c r="AN82" s="17"/>
      <c r="AO82" s="29" t="s">
        <v>16</v>
      </c>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row>
    <row r="83" spans="1:71" s="16" customFormat="1" x14ac:dyDescent="0.25">
      <c r="A83" s="23" t="s">
        <v>24</v>
      </c>
      <c r="B83" s="23">
        <f t="shared" si="12"/>
        <v>0</v>
      </c>
      <c r="C83" s="23">
        <f t="shared" si="13"/>
        <v>0</v>
      </c>
      <c r="D83" s="23">
        <f t="shared" si="14"/>
        <v>0</v>
      </c>
      <c r="E83" s="31">
        <f t="shared" si="11"/>
        <v>0</v>
      </c>
      <c r="H83" s="29" t="s">
        <v>24</v>
      </c>
      <c r="I83" s="29"/>
      <c r="J83" s="29"/>
      <c r="K83" s="29"/>
      <c r="L83" s="29"/>
      <c r="M83" s="29"/>
      <c r="N83" s="29"/>
      <c r="O83" s="29"/>
      <c r="P83" s="29"/>
      <c r="Q83" s="29"/>
      <c r="R83" s="29"/>
      <c r="S83" s="29"/>
      <c r="T83" s="29"/>
      <c r="U83" s="29"/>
      <c r="V83" s="29"/>
      <c r="W83" s="29"/>
      <c r="X83" s="29"/>
      <c r="Y83" s="29"/>
      <c r="Z83" s="29"/>
      <c r="AA83" s="29"/>
      <c r="AB83" s="29"/>
      <c r="AC83" s="29"/>
      <c r="AD83" s="29"/>
      <c r="AE83" s="29"/>
      <c r="AF83" s="29"/>
      <c r="AG83" s="29"/>
      <c r="AH83" s="29"/>
      <c r="AI83" s="29"/>
      <c r="AJ83" s="29"/>
      <c r="AK83" s="29"/>
      <c r="AL83" s="29"/>
      <c r="AM83" s="17"/>
      <c r="AN83" s="17"/>
      <c r="AO83" s="29" t="s">
        <v>24</v>
      </c>
      <c r="AP83" s="29"/>
      <c r="AQ83" s="29"/>
      <c r="AR83" s="29"/>
      <c r="AS83" s="29"/>
      <c r="AT83" s="29"/>
      <c r="AU83" s="29"/>
      <c r="AV83" s="29"/>
      <c r="AW83" s="29"/>
      <c r="AX83" s="29"/>
      <c r="AY83" s="29"/>
      <c r="AZ83" s="29"/>
      <c r="BA83" s="29"/>
      <c r="BB83" s="29"/>
      <c r="BC83" s="29"/>
      <c r="BD83" s="29"/>
      <c r="BE83" s="29"/>
      <c r="BF83" s="29"/>
      <c r="BG83" s="29"/>
      <c r="BH83" s="29"/>
      <c r="BI83" s="29"/>
      <c r="BJ83" s="29"/>
      <c r="BK83" s="29"/>
      <c r="BL83" s="29"/>
      <c r="BM83" s="29"/>
      <c r="BN83" s="29"/>
      <c r="BO83" s="29"/>
      <c r="BP83" s="29"/>
      <c r="BQ83" s="29"/>
      <c r="BR83" s="29"/>
      <c r="BS83" s="29"/>
    </row>
    <row r="84" spans="1:71" s="16" customFormat="1" x14ac:dyDescent="0.25">
      <c r="A84" s="23" t="s">
        <v>53</v>
      </c>
      <c r="B84" s="23">
        <f t="shared" si="12"/>
        <v>0</v>
      </c>
      <c r="C84" s="23">
        <f t="shared" si="13"/>
        <v>0</v>
      </c>
      <c r="D84" s="23">
        <f t="shared" si="14"/>
        <v>0</v>
      </c>
      <c r="E84" s="31">
        <f t="shared" si="11"/>
        <v>0</v>
      </c>
      <c r="H84" s="29" t="s">
        <v>53</v>
      </c>
      <c r="I84" s="29"/>
      <c r="J84" s="29"/>
      <c r="K84" s="29"/>
      <c r="L84" s="29"/>
      <c r="M84" s="29"/>
      <c r="N84" s="29"/>
      <c r="O84" s="29"/>
      <c r="P84" s="29"/>
      <c r="Q84" s="29"/>
      <c r="R84" s="29"/>
      <c r="S84" s="29"/>
      <c r="T84" s="29"/>
      <c r="U84" s="29"/>
      <c r="V84" s="29"/>
      <c r="W84" s="29"/>
      <c r="X84" s="29"/>
      <c r="Y84" s="29"/>
      <c r="Z84" s="29"/>
      <c r="AA84" s="29"/>
      <c r="AB84" s="29"/>
      <c r="AC84" s="29"/>
      <c r="AD84" s="29"/>
      <c r="AE84" s="29"/>
      <c r="AF84" s="29"/>
      <c r="AG84" s="29"/>
      <c r="AH84" s="29"/>
      <c r="AI84" s="29"/>
      <c r="AJ84" s="29"/>
      <c r="AK84" s="29"/>
      <c r="AL84" s="29"/>
      <c r="AM84" s="17"/>
      <c r="AN84" s="17"/>
      <c r="AO84" s="29" t="s">
        <v>53</v>
      </c>
      <c r="AP84" s="29"/>
      <c r="AQ84" s="29"/>
      <c r="AR84" s="29"/>
      <c r="AS84" s="29"/>
      <c r="AT84" s="29"/>
      <c r="AU84" s="29"/>
      <c r="AV84" s="29"/>
      <c r="AW84" s="29"/>
      <c r="AX84" s="29"/>
      <c r="AY84" s="29"/>
      <c r="AZ84" s="29"/>
      <c r="BA84" s="29"/>
      <c r="BB84" s="29"/>
      <c r="BC84" s="29"/>
      <c r="BD84" s="29"/>
      <c r="BE84" s="29"/>
      <c r="BF84" s="29"/>
      <c r="BG84" s="29"/>
      <c r="BH84" s="29"/>
      <c r="BI84" s="29"/>
      <c r="BJ84" s="29"/>
      <c r="BK84" s="29"/>
      <c r="BL84" s="29"/>
      <c r="BM84" s="29"/>
      <c r="BN84" s="29"/>
      <c r="BO84" s="29"/>
      <c r="BP84" s="29"/>
      <c r="BQ84" s="29"/>
      <c r="BR84" s="29"/>
      <c r="BS84" s="29"/>
    </row>
    <row r="85" spans="1:71" s="16" customFormat="1" x14ac:dyDescent="0.25">
      <c r="A85" s="23" t="s">
        <v>54</v>
      </c>
      <c r="B85" s="23">
        <f t="shared" si="12"/>
        <v>0</v>
      </c>
      <c r="C85" s="23">
        <f t="shared" si="13"/>
        <v>0</v>
      </c>
      <c r="D85" s="23">
        <f t="shared" si="14"/>
        <v>0</v>
      </c>
      <c r="E85" s="31">
        <f t="shared" si="11"/>
        <v>0</v>
      </c>
      <c r="H85" s="29" t="s">
        <v>54</v>
      </c>
      <c r="I85" s="29"/>
      <c r="J85" s="29"/>
      <c r="K85" s="29"/>
      <c r="L85" s="29"/>
      <c r="M85" s="29"/>
      <c r="N85" s="29"/>
      <c r="O85" s="29"/>
      <c r="P85" s="29"/>
      <c r="Q85" s="29"/>
      <c r="R85" s="29"/>
      <c r="S85" s="29"/>
      <c r="T85" s="29"/>
      <c r="U85" s="29"/>
      <c r="V85" s="29"/>
      <c r="W85" s="29"/>
      <c r="X85" s="29"/>
      <c r="Y85" s="29"/>
      <c r="Z85" s="29"/>
      <c r="AA85" s="29"/>
      <c r="AB85" s="29"/>
      <c r="AC85" s="29"/>
      <c r="AD85" s="29"/>
      <c r="AE85" s="29"/>
      <c r="AF85" s="29"/>
      <c r="AG85" s="29"/>
      <c r="AH85" s="29"/>
      <c r="AI85" s="29"/>
      <c r="AJ85" s="29"/>
      <c r="AK85" s="29"/>
      <c r="AL85" s="29"/>
      <c r="AM85" s="17"/>
      <c r="AN85" s="17"/>
      <c r="AO85" s="29" t="s">
        <v>54</v>
      </c>
      <c r="AP85" s="29"/>
      <c r="AQ85" s="29"/>
      <c r="AR85" s="29"/>
      <c r="AS85" s="29"/>
      <c r="AT85" s="29"/>
      <c r="AU85" s="29"/>
      <c r="AV85" s="29"/>
      <c r="AW85" s="29"/>
      <c r="AX85" s="29"/>
      <c r="AY85" s="29"/>
      <c r="AZ85" s="29"/>
      <c r="BA85" s="29"/>
      <c r="BB85" s="29"/>
      <c r="BC85" s="29"/>
      <c r="BD85" s="29"/>
      <c r="BE85" s="29"/>
      <c r="BF85" s="29"/>
      <c r="BG85" s="29"/>
      <c r="BH85" s="29"/>
      <c r="BI85" s="29"/>
      <c r="BJ85" s="29"/>
      <c r="BK85" s="29"/>
      <c r="BL85" s="29"/>
      <c r="BM85" s="29"/>
      <c r="BN85" s="29"/>
      <c r="BO85" s="29"/>
      <c r="BP85" s="29"/>
      <c r="BQ85" s="29"/>
      <c r="BR85" s="29"/>
      <c r="BS85" s="29"/>
    </row>
    <row r="86" spans="1:71" s="16" customFormat="1" x14ac:dyDescent="0.25">
      <c r="A86" s="23" t="s">
        <v>55</v>
      </c>
      <c r="B86" s="23">
        <f t="shared" si="12"/>
        <v>0</v>
      </c>
      <c r="C86" s="23">
        <f t="shared" si="13"/>
        <v>0</v>
      </c>
      <c r="D86" s="23">
        <f t="shared" si="14"/>
        <v>0</v>
      </c>
      <c r="E86" s="31">
        <f t="shared" si="11"/>
        <v>0</v>
      </c>
      <c r="H86" s="29" t="s">
        <v>55</v>
      </c>
      <c r="I86" s="29"/>
      <c r="J86" s="29"/>
      <c r="K86" s="29"/>
      <c r="L86" s="29"/>
      <c r="M86" s="29"/>
      <c r="N86" s="29"/>
      <c r="O86" s="29"/>
      <c r="P86" s="29"/>
      <c r="Q86" s="29"/>
      <c r="R86" s="29"/>
      <c r="S86" s="29"/>
      <c r="T86" s="29"/>
      <c r="U86" s="29"/>
      <c r="V86" s="29"/>
      <c r="W86" s="29"/>
      <c r="X86" s="29"/>
      <c r="Y86" s="29"/>
      <c r="Z86" s="29"/>
      <c r="AA86" s="29"/>
      <c r="AB86" s="29"/>
      <c r="AC86" s="29"/>
      <c r="AD86" s="29"/>
      <c r="AE86" s="29"/>
      <c r="AF86" s="29"/>
      <c r="AG86" s="29"/>
      <c r="AH86" s="29"/>
      <c r="AI86" s="29"/>
      <c r="AJ86" s="29"/>
      <c r="AK86" s="29"/>
      <c r="AL86" s="29"/>
      <c r="AM86" s="17"/>
      <c r="AN86" s="17"/>
      <c r="AO86" s="29" t="s">
        <v>55</v>
      </c>
      <c r="AP86" s="29"/>
      <c r="AQ86" s="29"/>
      <c r="AR86" s="29"/>
      <c r="AS86" s="29"/>
      <c r="AT86" s="29"/>
      <c r="AU86" s="29"/>
      <c r="AV86" s="29"/>
      <c r="AW86" s="29"/>
      <c r="AX86" s="29"/>
      <c r="AY86" s="29"/>
      <c r="AZ86" s="29"/>
      <c r="BA86" s="29"/>
      <c r="BB86" s="29"/>
      <c r="BC86" s="29"/>
      <c r="BD86" s="29"/>
      <c r="BE86" s="29"/>
      <c r="BF86" s="29"/>
      <c r="BG86" s="29"/>
      <c r="BH86" s="29"/>
      <c r="BI86" s="29"/>
      <c r="BJ86" s="29"/>
      <c r="BK86" s="29"/>
      <c r="BL86" s="29"/>
      <c r="BM86" s="29"/>
      <c r="BN86" s="29"/>
      <c r="BO86" s="29"/>
      <c r="BP86" s="29"/>
      <c r="BQ86" s="29"/>
      <c r="BR86" s="29"/>
      <c r="BS86" s="29"/>
    </row>
    <row r="87" spans="1:71" s="16" customFormat="1" x14ac:dyDescent="0.25">
      <c r="A87" s="23" t="s">
        <v>56</v>
      </c>
      <c r="B87" s="23">
        <f t="shared" si="12"/>
        <v>0</v>
      </c>
      <c r="C87" s="23">
        <f t="shared" si="13"/>
        <v>0</v>
      </c>
      <c r="D87" s="23">
        <f t="shared" si="14"/>
        <v>0</v>
      </c>
      <c r="E87" s="31">
        <f t="shared" si="11"/>
        <v>0</v>
      </c>
      <c r="H87" s="29" t="s">
        <v>56</v>
      </c>
      <c r="I87" s="29"/>
      <c r="J87" s="29"/>
      <c r="K87" s="29"/>
      <c r="L87" s="29"/>
      <c r="M87" s="29"/>
      <c r="N87" s="29"/>
      <c r="O87" s="29"/>
      <c r="P87" s="29"/>
      <c r="Q87" s="29"/>
      <c r="R87" s="29"/>
      <c r="S87" s="29"/>
      <c r="T87" s="29"/>
      <c r="U87" s="29"/>
      <c r="V87" s="29"/>
      <c r="W87" s="29"/>
      <c r="X87" s="29"/>
      <c r="Y87" s="29"/>
      <c r="Z87" s="29"/>
      <c r="AA87" s="29"/>
      <c r="AB87" s="29"/>
      <c r="AC87" s="29"/>
      <c r="AD87" s="29"/>
      <c r="AE87" s="29"/>
      <c r="AF87" s="29"/>
      <c r="AG87" s="29"/>
      <c r="AH87" s="29"/>
      <c r="AI87" s="29"/>
      <c r="AJ87" s="29"/>
      <c r="AK87" s="29"/>
      <c r="AL87" s="29"/>
      <c r="AM87" s="17"/>
      <c r="AN87" s="17"/>
      <c r="AO87" s="29" t="s">
        <v>56</v>
      </c>
      <c r="AP87" s="29"/>
      <c r="AQ87" s="29"/>
      <c r="AR87" s="29"/>
      <c r="AS87" s="29"/>
      <c r="AT87" s="29"/>
      <c r="AU87" s="29"/>
      <c r="AV87" s="29"/>
      <c r="AW87" s="29"/>
      <c r="AX87" s="29"/>
      <c r="AY87" s="29"/>
      <c r="AZ87" s="29"/>
      <c r="BA87" s="29"/>
      <c r="BB87" s="29"/>
      <c r="BC87" s="29"/>
      <c r="BD87" s="29"/>
      <c r="BE87" s="29"/>
      <c r="BF87" s="29"/>
      <c r="BG87" s="29"/>
      <c r="BH87" s="29"/>
      <c r="BI87" s="29"/>
      <c r="BJ87" s="29"/>
      <c r="BK87" s="29"/>
      <c r="BL87" s="29"/>
      <c r="BM87" s="29"/>
      <c r="BN87" s="29"/>
      <c r="BO87" s="29"/>
      <c r="BP87" s="29"/>
      <c r="BQ87" s="29"/>
      <c r="BR87" s="29"/>
      <c r="BS87" s="29"/>
    </row>
    <row r="88" spans="1:71" s="16" customFormat="1" x14ac:dyDescent="0.25">
      <c r="A88" s="30"/>
      <c r="B88" s="30"/>
      <c r="C88" s="30"/>
      <c r="D88" s="30"/>
      <c r="E88" s="30"/>
      <c r="H88" s="17"/>
      <c r="I88" s="17"/>
      <c r="J88" s="17"/>
      <c r="K88" s="17"/>
      <c r="L88" s="17"/>
      <c r="M88" s="17"/>
      <c r="N88" s="17"/>
      <c r="O88" s="17"/>
      <c r="P88" s="17"/>
      <c r="Q88" s="17"/>
      <c r="R88" s="17"/>
      <c r="S88" s="17"/>
      <c r="T88" s="17"/>
      <c r="U88" s="17"/>
      <c r="V88" s="17"/>
      <c r="W88" s="17"/>
      <c r="X88" s="17"/>
      <c r="Y88" s="17"/>
      <c r="Z88" s="17"/>
      <c r="AA88" s="17"/>
      <c r="AB88" s="17"/>
      <c r="AC88" s="17"/>
      <c r="AD88" s="17"/>
      <c r="AE88" s="17"/>
      <c r="AF88" s="17"/>
      <c r="AG88" s="17"/>
      <c r="AH88" s="17"/>
      <c r="AI88" s="17"/>
      <c r="AJ88" s="17"/>
      <c r="AK88" s="17"/>
      <c r="AL88" s="17"/>
      <c r="AM88" s="17"/>
      <c r="AN88" s="17"/>
      <c r="AO88" s="17"/>
      <c r="AP88" s="17"/>
      <c r="AQ88" s="17"/>
      <c r="AR88" s="17"/>
      <c r="AS88" s="17"/>
      <c r="AT88" s="17"/>
      <c r="AU88" s="17"/>
      <c r="AV88" s="17"/>
      <c r="AW88" s="17"/>
      <c r="AX88" s="17"/>
      <c r="AY88" s="17"/>
      <c r="AZ88" s="17"/>
      <c r="BA88" s="17"/>
      <c r="BB88" s="17"/>
      <c r="BC88" s="17"/>
      <c r="BD88" s="17"/>
      <c r="BE88" s="17"/>
      <c r="BF88" s="17"/>
      <c r="BG88" s="17"/>
      <c r="BH88" s="17"/>
      <c r="BI88" s="17"/>
      <c r="BJ88" s="17"/>
      <c r="BK88" s="17"/>
      <c r="BL88" s="17"/>
      <c r="BM88" s="17"/>
      <c r="BN88" s="17"/>
      <c r="BO88" s="17"/>
      <c r="BP88" s="17"/>
      <c r="BQ88" s="17"/>
      <c r="BR88" s="17"/>
      <c r="BS88" s="17"/>
    </row>
    <row r="89" spans="1:71" s="16" customFormat="1" x14ac:dyDescent="0.25">
      <c r="H89" s="26" t="s">
        <v>39</v>
      </c>
      <c r="I89" s="26"/>
      <c r="J89" s="26"/>
      <c r="K89" s="26"/>
      <c r="L89" s="26"/>
      <c r="M89" s="26"/>
      <c r="N89" s="26"/>
      <c r="O89" s="26"/>
      <c r="P89" s="26"/>
      <c r="Q89" s="26"/>
      <c r="R89" s="26"/>
      <c r="S89" s="26"/>
      <c r="T89" s="26"/>
      <c r="U89" s="26"/>
      <c r="V89" s="26"/>
      <c r="W89" s="26"/>
      <c r="X89" s="26"/>
      <c r="Y89" s="26"/>
      <c r="Z89" s="26"/>
      <c r="AA89" s="26"/>
      <c r="AB89" s="26"/>
      <c r="AC89" s="26"/>
      <c r="AD89" s="26"/>
      <c r="AE89" s="26"/>
      <c r="AF89" s="26"/>
      <c r="AG89" s="26"/>
      <c r="AH89" s="26"/>
      <c r="AI89" s="26"/>
      <c r="AJ89" s="26"/>
      <c r="AK89" s="26"/>
      <c r="AL89" s="26"/>
      <c r="AM89" s="17"/>
      <c r="AN89" s="17"/>
      <c r="AO89" s="26" t="s">
        <v>28</v>
      </c>
      <c r="AP89" s="26"/>
      <c r="AQ89" s="26"/>
      <c r="AR89" s="26"/>
      <c r="AS89" s="26"/>
      <c r="AT89" s="26"/>
      <c r="AU89" s="26"/>
      <c r="AV89" s="26"/>
      <c r="AW89" s="26"/>
      <c r="AX89" s="26"/>
      <c r="AY89" s="26"/>
      <c r="AZ89" s="26"/>
      <c r="BA89" s="26"/>
      <c r="BB89" s="26"/>
      <c r="BC89" s="26"/>
      <c r="BD89" s="26"/>
      <c r="BE89" s="26"/>
      <c r="BF89" s="26"/>
      <c r="BG89" s="26"/>
      <c r="BH89" s="26"/>
      <c r="BI89" s="26"/>
    </row>
    <row r="90" spans="1:71" s="16" customFormat="1" ht="15.75" x14ac:dyDescent="0.25">
      <c r="A90" s="260" t="s">
        <v>29</v>
      </c>
      <c r="B90" s="260"/>
      <c r="C90" s="260"/>
      <c r="D90" s="260"/>
      <c r="E90" s="260"/>
      <c r="H90" s="29"/>
      <c r="I90" s="29" t="s">
        <v>40</v>
      </c>
      <c r="J90" s="29" t="s">
        <v>40</v>
      </c>
      <c r="K90" s="29" t="s">
        <v>40</v>
      </c>
      <c r="L90" s="29" t="s">
        <v>40</v>
      </c>
      <c r="M90" s="29" t="s">
        <v>40</v>
      </c>
      <c r="N90" s="29" t="s">
        <v>40</v>
      </c>
      <c r="O90" s="29" t="s">
        <v>40</v>
      </c>
      <c r="P90" s="29" t="s">
        <v>40</v>
      </c>
      <c r="Q90" s="29" t="s">
        <v>40</v>
      </c>
      <c r="R90" s="29" t="s">
        <v>40</v>
      </c>
      <c r="S90" s="29" t="s">
        <v>41</v>
      </c>
      <c r="T90" s="29" t="s">
        <v>41</v>
      </c>
      <c r="U90" s="29" t="s">
        <v>41</v>
      </c>
      <c r="V90" s="29" t="s">
        <v>41</v>
      </c>
      <c r="W90" s="29" t="s">
        <v>41</v>
      </c>
      <c r="X90" s="29" t="s">
        <v>41</v>
      </c>
      <c r="Y90" s="29" t="s">
        <v>41</v>
      </c>
      <c r="Z90" s="29" t="s">
        <v>41</v>
      </c>
      <c r="AA90" s="29" t="s">
        <v>41</v>
      </c>
      <c r="AB90" s="29" t="s">
        <v>41</v>
      </c>
      <c r="AC90" s="29" t="s">
        <v>42</v>
      </c>
      <c r="AD90" s="29" t="s">
        <v>42</v>
      </c>
      <c r="AE90" s="29" t="s">
        <v>42</v>
      </c>
      <c r="AF90" s="29" t="s">
        <v>42</v>
      </c>
      <c r="AG90" s="29" t="s">
        <v>42</v>
      </c>
      <c r="AH90" s="29" t="s">
        <v>42</v>
      </c>
      <c r="AI90" s="29" t="s">
        <v>42</v>
      </c>
      <c r="AJ90" s="29" t="s">
        <v>42</v>
      </c>
      <c r="AK90" s="29" t="s">
        <v>42</v>
      </c>
      <c r="AL90" s="29" t="s">
        <v>42</v>
      </c>
      <c r="AM90" s="17"/>
      <c r="AN90" s="17"/>
      <c r="AO90" s="29"/>
      <c r="AP90" s="29" t="s">
        <v>40</v>
      </c>
      <c r="AQ90" s="29" t="s">
        <v>40</v>
      </c>
      <c r="AR90" s="29" t="s">
        <v>40</v>
      </c>
      <c r="AS90" s="29" t="s">
        <v>40</v>
      </c>
      <c r="AT90" s="29" t="s">
        <v>40</v>
      </c>
      <c r="AU90" s="29" t="s">
        <v>40</v>
      </c>
      <c r="AV90" s="29" t="s">
        <v>40</v>
      </c>
      <c r="AW90" s="29" t="s">
        <v>40</v>
      </c>
      <c r="AX90" s="29" t="s">
        <v>40</v>
      </c>
      <c r="AY90" s="29" t="s">
        <v>40</v>
      </c>
      <c r="AZ90" s="29" t="s">
        <v>41</v>
      </c>
      <c r="BA90" s="29" t="s">
        <v>41</v>
      </c>
      <c r="BB90" s="29" t="s">
        <v>41</v>
      </c>
      <c r="BC90" s="29" t="s">
        <v>41</v>
      </c>
      <c r="BD90" s="29" t="s">
        <v>41</v>
      </c>
      <c r="BE90" s="29" t="s">
        <v>41</v>
      </c>
      <c r="BF90" s="29" t="s">
        <v>41</v>
      </c>
      <c r="BG90" s="29" t="s">
        <v>41</v>
      </c>
      <c r="BH90" s="29" t="s">
        <v>41</v>
      </c>
      <c r="BI90" s="29" t="s">
        <v>41</v>
      </c>
      <c r="BJ90" s="29" t="s">
        <v>42</v>
      </c>
      <c r="BK90" s="29" t="s">
        <v>42</v>
      </c>
      <c r="BL90" s="29" t="s">
        <v>42</v>
      </c>
      <c r="BM90" s="29" t="s">
        <v>42</v>
      </c>
      <c r="BN90" s="29" t="s">
        <v>42</v>
      </c>
      <c r="BO90" s="29" t="s">
        <v>42</v>
      </c>
      <c r="BP90" s="29" t="s">
        <v>42</v>
      </c>
      <c r="BQ90" s="29" t="s">
        <v>42</v>
      </c>
      <c r="BR90" s="29" t="s">
        <v>42</v>
      </c>
      <c r="BS90" s="29" t="s">
        <v>42</v>
      </c>
    </row>
    <row r="91" spans="1:71" s="16" customFormat="1" ht="45.75" thickBot="1" x14ac:dyDescent="0.3">
      <c r="A91" s="21" t="s">
        <v>4</v>
      </c>
      <c r="B91" s="22" t="s">
        <v>17</v>
      </c>
      <c r="C91" s="22" t="s">
        <v>5</v>
      </c>
      <c r="D91" s="6" t="s">
        <v>0</v>
      </c>
      <c r="E91" s="22" t="s">
        <v>7</v>
      </c>
      <c r="H91" s="28" t="s">
        <v>4</v>
      </c>
      <c r="I91" s="28" t="s">
        <v>43</v>
      </c>
      <c r="J91" s="28" t="s">
        <v>44</v>
      </c>
      <c r="K91" s="28" t="s">
        <v>57</v>
      </c>
      <c r="L91" s="28" t="s">
        <v>50</v>
      </c>
      <c r="M91" s="28" t="s">
        <v>47</v>
      </c>
      <c r="N91" s="28" t="s">
        <v>48</v>
      </c>
      <c r="O91" s="28" t="s">
        <v>46</v>
      </c>
      <c r="P91" s="28" t="s">
        <v>51</v>
      </c>
      <c r="Q91" s="28" t="s">
        <v>49</v>
      </c>
      <c r="R91" s="28" t="s">
        <v>45</v>
      </c>
      <c r="S91" s="28" t="s">
        <v>43</v>
      </c>
      <c r="T91" s="28" t="s">
        <v>44</v>
      </c>
      <c r="U91" s="28" t="s">
        <v>57</v>
      </c>
      <c r="V91" s="28" t="s">
        <v>50</v>
      </c>
      <c r="W91" s="28" t="s">
        <v>47</v>
      </c>
      <c r="X91" s="28" t="s">
        <v>48</v>
      </c>
      <c r="Y91" s="28" t="s">
        <v>46</v>
      </c>
      <c r="Z91" s="28" t="s">
        <v>51</v>
      </c>
      <c r="AA91" s="28" t="s">
        <v>49</v>
      </c>
      <c r="AB91" s="28" t="s">
        <v>45</v>
      </c>
      <c r="AC91" s="28" t="s">
        <v>43</v>
      </c>
      <c r="AD91" s="28" t="s">
        <v>44</v>
      </c>
      <c r="AE91" s="28" t="s">
        <v>57</v>
      </c>
      <c r="AF91" s="28" t="s">
        <v>50</v>
      </c>
      <c r="AG91" s="28" t="s">
        <v>47</v>
      </c>
      <c r="AH91" s="28" t="s">
        <v>48</v>
      </c>
      <c r="AI91" s="28" t="s">
        <v>46</v>
      </c>
      <c r="AJ91" s="28" t="s">
        <v>51</v>
      </c>
      <c r="AK91" s="28" t="s">
        <v>49</v>
      </c>
      <c r="AL91" s="28" t="s">
        <v>45</v>
      </c>
      <c r="AM91" s="17"/>
      <c r="AN91" s="17"/>
      <c r="AO91" s="28" t="s">
        <v>4</v>
      </c>
      <c r="AP91" s="28" t="s">
        <v>43</v>
      </c>
      <c r="AQ91" s="28" t="s">
        <v>44</v>
      </c>
      <c r="AR91" s="28" t="s">
        <v>57</v>
      </c>
      <c r="AS91" s="28" t="s">
        <v>50</v>
      </c>
      <c r="AT91" s="28" t="s">
        <v>47</v>
      </c>
      <c r="AU91" s="28" t="s">
        <v>48</v>
      </c>
      <c r="AV91" s="28" t="s">
        <v>46</v>
      </c>
      <c r="AW91" s="28" t="s">
        <v>51</v>
      </c>
      <c r="AX91" s="28" t="s">
        <v>49</v>
      </c>
      <c r="AY91" s="28" t="s">
        <v>45</v>
      </c>
      <c r="AZ91" s="28" t="s">
        <v>43</v>
      </c>
      <c r="BA91" s="28" t="s">
        <v>44</v>
      </c>
      <c r="BB91" s="28" t="s">
        <v>57</v>
      </c>
      <c r="BC91" s="28" t="s">
        <v>50</v>
      </c>
      <c r="BD91" s="28" t="s">
        <v>47</v>
      </c>
      <c r="BE91" s="28" t="s">
        <v>48</v>
      </c>
      <c r="BF91" s="28" t="s">
        <v>46</v>
      </c>
      <c r="BG91" s="28" t="s">
        <v>51</v>
      </c>
      <c r="BH91" s="28" t="s">
        <v>49</v>
      </c>
      <c r="BI91" s="28" t="s">
        <v>45</v>
      </c>
      <c r="BJ91" s="28" t="s">
        <v>43</v>
      </c>
      <c r="BK91" s="28" t="s">
        <v>44</v>
      </c>
      <c r="BL91" s="28" t="s">
        <v>57</v>
      </c>
      <c r="BM91" s="28" t="s">
        <v>50</v>
      </c>
      <c r="BN91" s="28" t="s">
        <v>47</v>
      </c>
      <c r="BO91" s="28" t="s">
        <v>48</v>
      </c>
      <c r="BP91" s="28" t="s">
        <v>46</v>
      </c>
      <c r="BQ91" s="28" t="s">
        <v>51</v>
      </c>
      <c r="BR91" s="28" t="s">
        <v>49</v>
      </c>
      <c r="BS91" s="28" t="s">
        <v>45</v>
      </c>
    </row>
    <row r="92" spans="1:71" s="16" customFormat="1" x14ac:dyDescent="0.25">
      <c r="A92" s="23" t="s">
        <v>9</v>
      </c>
      <c r="B92" s="23">
        <f>IF($D$5="P",SUM(AZ74:BB74),SUM(AZ74:BI74))</f>
        <v>101.17</v>
      </c>
      <c r="C92" s="23">
        <f>IF($D$5="P",SUM(AP74:AR74),SUM(AP74:AY74))</f>
        <v>360.01</v>
      </c>
      <c r="D92" s="23">
        <f>IF($D$5="P",$B$8*SUM(AP74:AR74)+$B$9*SUM(AP92:AR92),$B$8*SUM(AP74:AY74)+$B$9*SUM(AP92:AY92))</f>
        <v>135.95400000000001</v>
      </c>
      <c r="E92" s="31">
        <f t="shared" ref="E92:E105" si="15">D92*$B$5</f>
        <v>8472.6532800000004</v>
      </c>
      <c r="H92" s="27" t="s">
        <v>9</v>
      </c>
      <c r="I92" s="27">
        <v>0</v>
      </c>
      <c r="J92" s="27">
        <v>39.93</v>
      </c>
      <c r="K92" s="27">
        <v>0</v>
      </c>
      <c r="L92" s="27">
        <v>0</v>
      </c>
      <c r="M92" s="27">
        <v>0</v>
      </c>
      <c r="N92" s="27">
        <v>0</v>
      </c>
      <c r="O92" s="27">
        <v>0</v>
      </c>
      <c r="P92" s="27">
        <v>0</v>
      </c>
      <c r="Q92" s="27">
        <v>0</v>
      </c>
      <c r="R92" s="27">
        <v>0</v>
      </c>
      <c r="S92" s="27">
        <v>0</v>
      </c>
      <c r="T92" s="27">
        <v>18.809999999999999</v>
      </c>
      <c r="U92" s="27">
        <v>0</v>
      </c>
      <c r="V92" s="27">
        <v>0</v>
      </c>
      <c r="W92" s="27">
        <v>0</v>
      </c>
      <c r="X92" s="27">
        <v>0</v>
      </c>
      <c r="Y92" s="27">
        <v>0</v>
      </c>
      <c r="Z92" s="27">
        <v>0</v>
      </c>
      <c r="AA92" s="27">
        <v>0</v>
      </c>
      <c r="AB92" s="27">
        <v>0</v>
      </c>
      <c r="AC92" s="27">
        <v>0</v>
      </c>
      <c r="AD92" s="27">
        <v>3</v>
      </c>
      <c r="AE92" s="27">
        <v>0</v>
      </c>
      <c r="AF92" s="27">
        <v>0</v>
      </c>
      <c r="AG92" s="27">
        <v>0</v>
      </c>
      <c r="AH92" s="27">
        <v>0</v>
      </c>
      <c r="AI92" s="27">
        <v>0</v>
      </c>
      <c r="AJ92" s="27">
        <v>0</v>
      </c>
      <c r="AK92" s="27">
        <v>0</v>
      </c>
      <c r="AL92" s="27">
        <v>0</v>
      </c>
      <c r="AM92" s="17"/>
      <c r="AN92" s="17"/>
      <c r="AO92" s="27" t="s">
        <v>9</v>
      </c>
      <c r="AP92" s="27">
        <v>0</v>
      </c>
      <c r="AQ92" s="27">
        <v>39.93</v>
      </c>
      <c r="AR92" s="27">
        <v>0</v>
      </c>
      <c r="AS92" s="27">
        <v>0</v>
      </c>
      <c r="AT92" s="27">
        <v>0</v>
      </c>
      <c r="AU92" s="27">
        <v>0</v>
      </c>
      <c r="AV92" s="27">
        <v>0</v>
      </c>
      <c r="AW92" s="27">
        <v>0</v>
      </c>
      <c r="AX92" s="27">
        <v>0</v>
      </c>
      <c r="AY92" s="27">
        <v>0</v>
      </c>
      <c r="AZ92" s="27">
        <v>0</v>
      </c>
      <c r="BA92" s="27">
        <v>18.809999999999999</v>
      </c>
      <c r="BB92" s="27">
        <v>0</v>
      </c>
      <c r="BC92" s="27">
        <v>0</v>
      </c>
      <c r="BD92" s="27">
        <v>0</v>
      </c>
      <c r="BE92" s="27">
        <v>0</v>
      </c>
      <c r="BF92" s="27">
        <v>0</v>
      </c>
      <c r="BG92" s="27">
        <v>0</v>
      </c>
      <c r="BH92" s="27">
        <v>0</v>
      </c>
      <c r="BI92" s="27">
        <v>0</v>
      </c>
      <c r="BJ92" s="27">
        <v>0</v>
      </c>
      <c r="BK92" s="27">
        <v>3</v>
      </c>
      <c r="BL92" s="27">
        <v>0</v>
      </c>
      <c r="BM92" s="27">
        <v>0</v>
      </c>
      <c r="BN92" s="27">
        <v>0</v>
      </c>
      <c r="BO92" s="27">
        <v>0</v>
      </c>
      <c r="BP92" s="27">
        <v>0</v>
      </c>
      <c r="BQ92" s="27">
        <v>0</v>
      </c>
      <c r="BR92" s="27">
        <v>0</v>
      </c>
      <c r="BS92" s="27">
        <v>0</v>
      </c>
    </row>
    <row r="93" spans="1:71" s="16" customFormat="1" x14ac:dyDescent="0.25">
      <c r="A93" s="23" t="s">
        <v>10</v>
      </c>
      <c r="B93" s="23">
        <f t="shared" ref="B93:B105" si="16">IF($D$5="P",SUM(AZ75:BB75),SUM(AZ75:BI75))</f>
        <v>115.89</v>
      </c>
      <c r="C93" s="23">
        <f t="shared" ref="C93:C105" si="17">IF($D$5="P",SUM(AP75:AR75),SUM(AP75:AY75))</f>
        <v>434.75</v>
      </c>
      <c r="D93" s="23">
        <f t="shared" ref="D93:D105" si="18">IF($D$5="P",$B$8*SUM(AP75:AR75)+$B$9*SUM(AP93:AR93),$B$8*SUM(AP75:AY75)+$B$9*SUM(AP93:AY93))</f>
        <v>138.27199999999999</v>
      </c>
      <c r="E93" s="31">
        <f t="shared" si="15"/>
        <v>8617.1110399999998</v>
      </c>
      <c r="H93" s="29" t="s">
        <v>10</v>
      </c>
      <c r="I93" s="29">
        <v>11.21</v>
      </c>
      <c r="J93" s="29">
        <v>0</v>
      </c>
      <c r="K93" s="29">
        <v>0</v>
      </c>
      <c r="L93" s="29">
        <v>0</v>
      </c>
      <c r="M93" s="29">
        <v>0</v>
      </c>
      <c r="N93" s="29">
        <v>0</v>
      </c>
      <c r="O93" s="29">
        <v>0</v>
      </c>
      <c r="P93" s="29">
        <v>0</v>
      </c>
      <c r="Q93" s="29">
        <v>0</v>
      </c>
      <c r="R93" s="29">
        <v>0</v>
      </c>
      <c r="S93" s="29">
        <v>11.21</v>
      </c>
      <c r="T93" s="29">
        <v>0</v>
      </c>
      <c r="U93" s="29">
        <v>0</v>
      </c>
      <c r="V93" s="29">
        <v>0</v>
      </c>
      <c r="W93" s="29">
        <v>0</v>
      </c>
      <c r="X93" s="29">
        <v>0</v>
      </c>
      <c r="Y93" s="29">
        <v>0</v>
      </c>
      <c r="Z93" s="29">
        <v>0</v>
      </c>
      <c r="AA93" s="29">
        <v>0</v>
      </c>
      <c r="AB93" s="29">
        <v>0</v>
      </c>
      <c r="AC93" s="29">
        <v>1</v>
      </c>
      <c r="AD93" s="29">
        <v>0</v>
      </c>
      <c r="AE93" s="29">
        <v>0</v>
      </c>
      <c r="AF93" s="29">
        <v>0</v>
      </c>
      <c r="AG93" s="29">
        <v>0</v>
      </c>
      <c r="AH93" s="29">
        <v>0</v>
      </c>
      <c r="AI93" s="29">
        <v>0</v>
      </c>
      <c r="AJ93" s="29">
        <v>0</v>
      </c>
      <c r="AK93" s="29">
        <v>0</v>
      </c>
      <c r="AL93" s="29">
        <v>0</v>
      </c>
      <c r="AM93" s="17"/>
      <c r="AN93" s="17"/>
      <c r="AO93" s="29" t="s">
        <v>10</v>
      </c>
      <c r="AP93" s="29">
        <v>11.21</v>
      </c>
      <c r="AQ93" s="29">
        <v>0</v>
      </c>
      <c r="AR93" s="29">
        <v>0</v>
      </c>
      <c r="AS93" s="29">
        <v>0</v>
      </c>
      <c r="AT93" s="29">
        <v>0</v>
      </c>
      <c r="AU93" s="29">
        <v>0</v>
      </c>
      <c r="AV93" s="29">
        <v>0</v>
      </c>
      <c r="AW93" s="29">
        <v>0</v>
      </c>
      <c r="AX93" s="29">
        <v>0</v>
      </c>
      <c r="AY93" s="29">
        <v>0</v>
      </c>
      <c r="AZ93" s="29">
        <v>11.21</v>
      </c>
      <c r="BA93" s="29">
        <v>0</v>
      </c>
      <c r="BB93" s="29">
        <v>0</v>
      </c>
      <c r="BC93" s="29">
        <v>0</v>
      </c>
      <c r="BD93" s="29">
        <v>0</v>
      </c>
      <c r="BE93" s="29">
        <v>0</v>
      </c>
      <c r="BF93" s="29">
        <v>0</v>
      </c>
      <c r="BG93" s="29">
        <v>0</v>
      </c>
      <c r="BH93" s="29">
        <v>0</v>
      </c>
      <c r="BI93" s="29">
        <v>0</v>
      </c>
      <c r="BJ93" s="29">
        <v>1</v>
      </c>
      <c r="BK93" s="29">
        <v>0</v>
      </c>
      <c r="BL93" s="29">
        <v>0</v>
      </c>
      <c r="BM93" s="29">
        <v>0</v>
      </c>
      <c r="BN93" s="29">
        <v>0</v>
      </c>
      <c r="BO93" s="29">
        <v>0</v>
      </c>
      <c r="BP93" s="29">
        <v>0</v>
      </c>
      <c r="BQ93" s="29">
        <v>0</v>
      </c>
      <c r="BR93" s="29">
        <v>0</v>
      </c>
      <c r="BS93" s="29">
        <v>0</v>
      </c>
    </row>
    <row r="94" spans="1:71" s="16" customFormat="1" x14ac:dyDescent="0.25">
      <c r="A94" s="23" t="s">
        <v>11</v>
      </c>
      <c r="B94" s="23">
        <f t="shared" si="16"/>
        <v>152.1</v>
      </c>
      <c r="C94" s="23">
        <f t="shared" si="17"/>
        <v>536.5</v>
      </c>
      <c r="D94" s="23">
        <f t="shared" si="18"/>
        <v>188.60699999999997</v>
      </c>
      <c r="E94" s="31">
        <f t="shared" si="15"/>
        <v>11753.988239999999</v>
      </c>
      <c r="H94" s="29" t="s">
        <v>11</v>
      </c>
      <c r="I94" s="29">
        <v>0</v>
      </c>
      <c r="J94" s="29">
        <v>0</v>
      </c>
      <c r="K94" s="29">
        <v>0</v>
      </c>
      <c r="L94" s="29">
        <v>0</v>
      </c>
      <c r="M94" s="29">
        <v>0</v>
      </c>
      <c r="N94" s="29">
        <v>0</v>
      </c>
      <c r="O94" s="29">
        <v>0</v>
      </c>
      <c r="P94" s="29">
        <v>0</v>
      </c>
      <c r="Q94" s="29">
        <v>0</v>
      </c>
      <c r="R94" s="29">
        <v>0</v>
      </c>
      <c r="S94" s="29">
        <v>0</v>
      </c>
      <c r="T94" s="29">
        <v>0</v>
      </c>
      <c r="U94" s="29">
        <v>0</v>
      </c>
      <c r="V94" s="29">
        <v>0</v>
      </c>
      <c r="W94" s="29">
        <v>0</v>
      </c>
      <c r="X94" s="29">
        <v>0</v>
      </c>
      <c r="Y94" s="29">
        <v>0</v>
      </c>
      <c r="Z94" s="29">
        <v>0</v>
      </c>
      <c r="AA94" s="29">
        <v>0</v>
      </c>
      <c r="AB94" s="29">
        <v>0</v>
      </c>
      <c r="AC94" s="29">
        <v>0</v>
      </c>
      <c r="AD94" s="29">
        <v>0</v>
      </c>
      <c r="AE94" s="29">
        <v>0</v>
      </c>
      <c r="AF94" s="29">
        <v>0</v>
      </c>
      <c r="AG94" s="29">
        <v>0</v>
      </c>
      <c r="AH94" s="29">
        <v>0</v>
      </c>
      <c r="AI94" s="29">
        <v>0</v>
      </c>
      <c r="AJ94" s="29">
        <v>0</v>
      </c>
      <c r="AK94" s="29">
        <v>0</v>
      </c>
      <c r="AL94" s="29">
        <v>0</v>
      </c>
      <c r="AM94" s="17"/>
      <c r="AN94" s="17"/>
      <c r="AO94" s="29" t="s">
        <v>11</v>
      </c>
      <c r="AP94" s="29">
        <v>39.51</v>
      </c>
      <c r="AQ94" s="29">
        <v>0</v>
      </c>
      <c r="AR94" s="29">
        <v>0</v>
      </c>
      <c r="AS94" s="29">
        <v>0</v>
      </c>
      <c r="AT94" s="29">
        <v>0</v>
      </c>
      <c r="AU94" s="29">
        <v>0</v>
      </c>
      <c r="AV94" s="29">
        <v>0</v>
      </c>
      <c r="AW94" s="29">
        <v>0</v>
      </c>
      <c r="AX94" s="29">
        <v>0</v>
      </c>
      <c r="AY94" s="29">
        <v>0</v>
      </c>
      <c r="AZ94" s="29">
        <v>19.38</v>
      </c>
      <c r="BA94" s="29">
        <v>0</v>
      </c>
      <c r="BB94" s="29">
        <v>0</v>
      </c>
      <c r="BC94" s="29">
        <v>0</v>
      </c>
      <c r="BD94" s="29">
        <v>0</v>
      </c>
      <c r="BE94" s="29">
        <v>0</v>
      </c>
      <c r="BF94" s="29">
        <v>0</v>
      </c>
      <c r="BG94" s="29">
        <v>0</v>
      </c>
      <c r="BH94" s="29">
        <v>0</v>
      </c>
      <c r="BI94" s="29">
        <v>0</v>
      </c>
      <c r="BJ94" s="29">
        <v>3</v>
      </c>
      <c r="BK94" s="29">
        <v>0</v>
      </c>
      <c r="BL94" s="29">
        <v>0</v>
      </c>
      <c r="BM94" s="29">
        <v>0</v>
      </c>
      <c r="BN94" s="29">
        <v>0</v>
      </c>
      <c r="BO94" s="29">
        <v>0</v>
      </c>
      <c r="BP94" s="29">
        <v>0</v>
      </c>
      <c r="BQ94" s="29">
        <v>0</v>
      </c>
      <c r="BR94" s="29">
        <v>0</v>
      </c>
      <c r="BS94" s="29">
        <v>0</v>
      </c>
    </row>
    <row r="95" spans="1:71" s="16" customFormat="1" x14ac:dyDescent="0.25">
      <c r="A95" s="23" t="s">
        <v>12</v>
      </c>
      <c r="B95" s="23">
        <f t="shared" si="16"/>
        <v>0</v>
      </c>
      <c r="C95" s="23">
        <f t="shared" si="17"/>
        <v>0</v>
      </c>
      <c r="D95" s="23">
        <f t="shared" si="18"/>
        <v>0</v>
      </c>
      <c r="E95" s="31">
        <f t="shared" si="15"/>
        <v>0</v>
      </c>
      <c r="H95" s="29" t="s">
        <v>12</v>
      </c>
      <c r="I95" s="29"/>
      <c r="J95" s="29"/>
      <c r="K95" s="29"/>
      <c r="L95" s="29"/>
      <c r="M95" s="29"/>
      <c r="N95" s="29"/>
      <c r="O95" s="29"/>
      <c r="P95" s="29"/>
      <c r="Q95" s="29"/>
      <c r="R95" s="29"/>
      <c r="S95" s="29"/>
      <c r="T95" s="29"/>
      <c r="U95" s="29"/>
      <c r="V95" s="29"/>
      <c r="W95" s="29"/>
      <c r="X95" s="29"/>
      <c r="Y95" s="29"/>
      <c r="Z95" s="29"/>
      <c r="AA95" s="29"/>
      <c r="AB95" s="29"/>
      <c r="AC95" s="29"/>
      <c r="AD95" s="29"/>
      <c r="AE95" s="29"/>
      <c r="AF95" s="29"/>
      <c r="AG95" s="29"/>
      <c r="AH95" s="29"/>
      <c r="AI95" s="29"/>
      <c r="AJ95" s="29"/>
      <c r="AK95" s="29"/>
      <c r="AL95" s="29"/>
      <c r="AM95" s="17"/>
      <c r="AN95" s="17"/>
      <c r="AO95" s="29" t="s">
        <v>12</v>
      </c>
      <c r="AP95" s="29"/>
      <c r="AQ95" s="29"/>
      <c r="AR95" s="29"/>
      <c r="AS95" s="29"/>
      <c r="AT95" s="29"/>
      <c r="AU95" s="29"/>
      <c r="AV95" s="29"/>
      <c r="AW95" s="29"/>
      <c r="AX95" s="29"/>
      <c r="AY95" s="29"/>
      <c r="AZ95" s="29"/>
      <c r="BA95" s="29"/>
      <c r="BB95" s="29"/>
      <c r="BC95" s="29"/>
      <c r="BD95" s="29"/>
      <c r="BE95" s="29"/>
      <c r="BF95" s="29"/>
      <c r="BG95" s="29"/>
      <c r="BH95" s="29"/>
      <c r="BI95" s="29"/>
      <c r="BJ95" s="29"/>
      <c r="BK95" s="29"/>
      <c r="BL95" s="29"/>
      <c r="BM95" s="29"/>
      <c r="BN95" s="29"/>
      <c r="BO95" s="29"/>
      <c r="BP95" s="29"/>
      <c r="BQ95" s="29"/>
      <c r="BR95" s="29"/>
      <c r="BS95" s="29"/>
    </row>
    <row r="96" spans="1:71" s="16" customFormat="1" x14ac:dyDescent="0.25">
      <c r="A96" s="23" t="s">
        <v>13</v>
      </c>
      <c r="B96" s="23">
        <f t="shared" si="16"/>
        <v>0</v>
      </c>
      <c r="C96" s="23">
        <f t="shared" si="17"/>
        <v>0</v>
      </c>
      <c r="D96" s="23">
        <f t="shared" si="18"/>
        <v>0</v>
      </c>
      <c r="E96" s="23">
        <f t="shared" si="15"/>
        <v>0</v>
      </c>
      <c r="H96" s="29" t="s">
        <v>13</v>
      </c>
      <c r="I96" s="29"/>
      <c r="J96" s="29"/>
      <c r="K96" s="29"/>
      <c r="L96" s="29"/>
      <c r="M96" s="29"/>
      <c r="N96" s="29"/>
      <c r="O96" s="29"/>
      <c r="P96" s="29"/>
      <c r="Q96" s="29"/>
      <c r="R96" s="29"/>
      <c r="S96" s="29"/>
      <c r="T96" s="29"/>
      <c r="U96" s="29"/>
      <c r="V96" s="29"/>
      <c r="W96" s="29"/>
      <c r="X96" s="29"/>
      <c r="Y96" s="29"/>
      <c r="Z96" s="29"/>
      <c r="AA96" s="29"/>
      <c r="AB96" s="29"/>
      <c r="AC96" s="29"/>
      <c r="AD96" s="29"/>
      <c r="AE96" s="29"/>
      <c r="AF96" s="29"/>
      <c r="AG96" s="29"/>
      <c r="AH96" s="29"/>
      <c r="AI96" s="29"/>
      <c r="AJ96" s="29"/>
      <c r="AK96" s="29"/>
      <c r="AL96" s="29"/>
      <c r="AM96" s="17"/>
      <c r="AN96" s="17"/>
      <c r="AO96" s="29" t="s">
        <v>13</v>
      </c>
      <c r="AP96" s="29"/>
      <c r="AQ96" s="29"/>
      <c r="AR96" s="29"/>
      <c r="AS96" s="29"/>
      <c r="AT96" s="29"/>
      <c r="AU96" s="29"/>
      <c r="AV96" s="29"/>
      <c r="AW96" s="29"/>
      <c r="AX96" s="29"/>
      <c r="AY96" s="29"/>
      <c r="AZ96" s="29"/>
      <c r="BA96" s="29"/>
      <c r="BB96" s="29"/>
      <c r="BC96" s="29"/>
      <c r="BD96" s="29"/>
      <c r="BE96" s="29"/>
      <c r="BF96" s="29"/>
      <c r="BG96" s="29"/>
      <c r="BH96" s="29"/>
      <c r="BI96" s="29"/>
      <c r="BJ96" s="29"/>
      <c r="BK96" s="29"/>
      <c r="BL96" s="29"/>
      <c r="BM96" s="29"/>
      <c r="BN96" s="29"/>
      <c r="BO96" s="29"/>
      <c r="BP96" s="29"/>
      <c r="BQ96" s="29"/>
      <c r="BR96" s="29"/>
      <c r="BS96" s="29"/>
    </row>
    <row r="97" spans="1:71" s="16" customFormat="1" x14ac:dyDescent="0.25">
      <c r="A97" s="23" t="s">
        <v>52</v>
      </c>
      <c r="B97" s="23">
        <f t="shared" si="16"/>
        <v>0</v>
      </c>
      <c r="C97" s="23">
        <f t="shared" si="17"/>
        <v>0</v>
      </c>
      <c r="D97" s="23">
        <f t="shared" si="18"/>
        <v>0</v>
      </c>
      <c r="E97" s="23">
        <f t="shared" si="15"/>
        <v>0</v>
      </c>
      <c r="H97" s="29" t="s">
        <v>52</v>
      </c>
      <c r="I97" s="29"/>
      <c r="J97" s="29"/>
      <c r="K97" s="29"/>
      <c r="L97" s="29"/>
      <c r="M97" s="29"/>
      <c r="N97" s="29"/>
      <c r="O97" s="29"/>
      <c r="P97" s="29"/>
      <c r="Q97" s="29"/>
      <c r="R97" s="29"/>
      <c r="S97" s="29"/>
      <c r="T97" s="29"/>
      <c r="U97" s="29"/>
      <c r="V97" s="29"/>
      <c r="W97" s="29"/>
      <c r="X97" s="29"/>
      <c r="Y97" s="29"/>
      <c r="Z97" s="29"/>
      <c r="AA97" s="29"/>
      <c r="AB97" s="29"/>
      <c r="AC97" s="29"/>
      <c r="AD97" s="29"/>
      <c r="AE97" s="29"/>
      <c r="AF97" s="29"/>
      <c r="AG97" s="29"/>
      <c r="AH97" s="29"/>
      <c r="AI97" s="29"/>
      <c r="AJ97" s="29"/>
      <c r="AK97" s="29"/>
      <c r="AL97" s="29"/>
      <c r="AM97" s="17"/>
      <c r="AN97" s="17"/>
      <c r="AO97" s="29" t="s">
        <v>52</v>
      </c>
      <c r="AP97" s="29"/>
      <c r="AQ97" s="29"/>
      <c r="AR97" s="29"/>
      <c r="AS97" s="29"/>
      <c r="AT97" s="29"/>
      <c r="AU97" s="29"/>
      <c r="AV97" s="29"/>
      <c r="AW97" s="29"/>
      <c r="AX97" s="29"/>
      <c r="AY97" s="29"/>
      <c r="AZ97" s="29"/>
      <c r="BA97" s="29"/>
      <c r="BB97" s="29"/>
      <c r="BC97" s="29"/>
      <c r="BD97" s="29"/>
      <c r="BE97" s="29"/>
      <c r="BF97" s="29"/>
      <c r="BG97" s="29"/>
      <c r="BH97" s="29"/>
      <c r="BI97" s="29"/>
      <c r="BJ97" s="29"/>
      <c r="BK97" s="29"/>
      <c r="BL97" s="29"/>
      <c r="BM97" s="29"/>
      <c r="BN97" s="29"/>
      <c r="BO97" s="29"/>
      <c r="BP97" s="29"/>
      <c r="BQ97" s="29"/>
      <c r="BR97" s="29"/>
      <c r="BS97" s="29"/>
    </row>
    <row r="98" spans="1:71" s="16" customFormat="1" x14ac:dyDescent="0.25">
      <c r="A98" s="23" t="s">
        <v>14</v>
      </c>
      <c r="B98" s="23">
        <f t="shared" si="16"/>
        <v>0</v>
      </c>
      <c r="C98" s="23">
        <f t="shared" si="17"/>
        <v>0</v>
      </c>
      <c r="D98" s="23">
        <f t="shared" si="18"/>
        <v>0</v>
      </c>
      <c r="E98" s="23">
        <f t="shared" si="15"/>
        <v>0</v>
      </c>
      <c r="H98" s="29" t="s">
        <v>14</v>
      </c>
      <c r="I98" s="29"/>
      <c r="J98" s="29"/>
      <c r="K98" s="29"/>
      <c r="L98" s="29"/>
      <c r="M98" s="29"/>
      <c r="N98" s="29"/>
      <c r="O98" s="29"/>
      <c r="P98" s="29"/>
      <c r="Q98" s="29"/>
      <c r="R98" s="29"/>
      <c r="S98" s="29"/>
      <c r="T98" s="29"/>
      <c r="U98" s="29"/>
      <c r="V98" s="29"/>
      <c r="W98" s="29"/>
      <c r="X98" s="29"/>
      <c r="Y98" s="29"/>
      <c r="Z98" s="29"/>
      <c r="AA98" s="29"/>
      <c r="AB98" s="29"/>
      <c r="AC98" s="29"/>
      <c r="AD98" s="29"/>
      <c r="AE98" s="29"/>
      <c r="AF98" s="29"/>
      <c r="AG98" s="29"/>
      <c r="AH98" s="29"/>
      <c r="AI98" s="29"/>
      <c r="AJ98" s="29"/>
      <c r="AK98" s="29"/>
      <c r="AL98" s="29"/>
      <c r="AM98" s="17"/>
      <c r="AN98" s="17"/>
      <c r="AO98" s="29" t="s">
        <v>14</v>
      </c>
      <c r="AP98" s="29"/>
      <c r="AQ98" s="29"/>
      <c r="AR98" s="29"/>
      <c r="AS98" s="29"/>
      <c r="AT98" s="29"/>
      <c r="AU98" s="29"/>
      <c r="AV98" s="29"/>
      <c r="AW98" s="29"/>
      <c r="AX98" s="29"/>
      <c r="AY98" s="29"/>
      <c r="AZ98" s="29"/>
      <c r="BA98" s="29"/>
      <c r="BB98" s="29"/>
      <c r="BC98" s="29"/>
      <c r="BD98" s="29"/>
      <c r="BE98" s="29"/>
      <c r="BF98" s="29"/>
      <c r="BG98" s="29"/>
      <c r="BH98" s="29"/>
      <c r="BI98" s="29"/>
      <c r="BJ98" s="29"/>
      <c r="BK98" s="29"/>
      <c r="BL98" s="29"/>
      <c r="BM98" s="29"/>
      <c r="BN98" s="29"/>
      <c r="BO98" s="29"/>
      <c r="BP98" s="29"/>
      <c r="BQ98" s="29"/>
      <c r="BR98" s="29"/>
      <c r="BS98" s="29"/>
    </row>
    <row r="99" spans="1:71" s="16" customFormat="1" x14ac:dyDescent="0.25">
      <c r="A99" s="23" t="s">
        <v>15</v>
      </c>
      <c r="B99" s="23">
        <f t="shared" si="16"/>
        <v>0</v>
      </c>
      <c r="C99" s="23">
        <f t="shared" si="17"/>
        <v>0</v>
      </c>
      <c r="D99" s="23">
        <f t="shared" si="18"/>
        <v>0</v>
      </c>
      <c r="E99" s="23">
        <f t="shared" si="15"/>
        <v>0</v>
      </c>
      <c r="H99" s="29" t="s">
        <v>15</v>
      </c>
      <c r="I99" s="29"/>
      <c r="J99" s="29"/>
      <c r="K99" s="29"/>
      <c r="L99" s="29"/>
      <c r="M99" s="29"/>
      <c r="N99" s="29"/>
      <c r="O99" s="29"/>
      <c r="P99" s="29"/>
      <c r="Q99" s="29"/>
      <c r="R99" s="29"/>
      <c r="S99" s="29"/>
      <c r="T99" s="29"/>
      <c r="U99" s="29"/>
      <c r="V99" s="29"/>
      <c r="W99" s="29"/>
      <c r="X99" s="29"/>
      <c r="Y99" s="29"/>
      <c r="Z99" s="29"/>
      <c r="AA99" s="29"/>
      <c r="AB99" s="29"/>
      <c r="AC99" s="29"/>
      <c r="AD99" s="29"/>
      <c r="AE99" s="29"/>
      <c r="AF99" s="29"/>
      <c r="AG99" s="29"/>
      <c r="AH99" s="29"/>
      <c r="AI99" s="29"/>
      <c r="AJ99" s="29"/>
      <c r="AK99" s="29"/>
      <c r="AL99" s="29"/>
      <c r="AM99" s="17"/>
      <c r="AN99" s="17"/>
      <c r="AO99" s="29" t="s">
        <v>15</v>
      </c>
      <c r="AP99" s="29"/>
      <c r="AQ99" s="29"/>
      <c r="AR99" s="29"/>
      <c r="AS99" s="29"/>
      <c r="AT99" s="29"/>
      <c r="AU99" s="29"/>
      <c r="AV99" s="29"/>
      <c r="AW99" s="29"/>
      <c r="AX99" s="29"/>
      <c r="AY99" s="29"/>
      <c r="AZ99" s="29"/>
      <c r="BA99" s="29"/>
      <c r="BB99" s="29"/>
      <c r="BC99" s="29"/>
      <c r="BD99" s="29"/>
      <c r="BE99" s="29"/>
      <c r="BF99" s="29"/>
      <c r="BG99" s="29"/>
      <c r="BH99" s="29"/>
      <c r="BI99" s="29"/>
      <c r="BJ99" s="29"/>
      <c r="BK99" s="29"/>
      <c r="BL99" s="29"/>
      <c r="BM99" s="29"/>
      <c r="BN99" s="29"/>
      <c r="BO99" s="29"/>
      <c r="BP99" s="29"/>
      <c r="BQ99" s="29"/>
      <c r="BR99" s="29"/>
      <c r="BS99" s="29"/>
    </row>
    <row r="100" spans="1:71" s="16" customFormat="1" x14ac:dyDescent="0.25">
      <c r="A100" s="23" t="s">
        <v>16</v>
      </c>
      <c r="B100" s="23">
        <f t="shared" si="16"/>
        <v>0</v>
      </c>
      <c r="C100" s="23">
        <f t="shared" si="17"/>
        <v>0</v>
      </c>
      <c r="D100" s="23">
        <f t="shared" si="18"/>
        <v>0</v>
      </c>
      <c r="E100" s="23">
        <f t="shared" si="15"/>
        <v>0</v>
      </c>
      <c r="H100" s="29" t="s">
        <v>16</v>
      </c>
      <c r="I100" s="29"/>
      <c r="J100" s="29"/>
      <c r="K100" s="29"/>
      <c r="L100" s="29"/>
      <c r="M100" s="29"/>
      <c r="N100" s="29"/>
      <c r="O100" s="29"/>
      <c r="P100" s="29"/>
      <c r="Q100" s="29"/>
      <c r="R100" s="29"/>
      <c r="S100" s="29"/>
      <c r="T100" s="29"/>
      <c r="U100" s="29"/>
      <c r="V100" s="29"/>
      <c r="W100" s="29"/>
      <c r="X100" s="29"/>
      <c r="Y100" s="29"/>
      <c r="Z100" s="29"/>
      <c r="AA100" s="29"/>
      <c r="AB100" s="29"/>
      <c r="AC100" s="29"/>
      <c r="AD100" s="29"/>
      <c r="AE100" s="29"/>
      <c r="AF100" s="29"/>
      <c r="AG100" s="29"/>
      <c r="AH100" s="29"/>
      <c r="AI100" s="29"/>
      <c r="AJ100" s="29"/>
      <c r="AK100" s="29"/>
      <c r="AL100" s="29"/>
      <c r="AM100" s="17"/>
      <c r="AN100" s="17"/>
      <c r="AO100" s="29" t="s">
        <v>16</v>
      </c>
      <c r="AP100" s="29"/>
      <c r="AQ100" s="29"/>
      <c r="AR100" s="29"/>
      <c r="AS100" s="29"/>
      <c r="AT100" s="29"/>
      <c r="AU100" s="29"/>
      <c r="AV100" s="29"/>
      <c r="AW100" s="29"/>
      <c r="AX100" s="29"/>
      <c r="AY100" s="29"/>
      <c r="AZ100" s="29"/>
      <c r="BA100" s="29"/>
      <c r="BB100" s="29"/>
      <c r="BC100" s="29"/>
      <c r="BD100" s="29"/>
      <c r="BE100" s="29"/>
      <c r="BF100" s="29"/>
      <c r="BG100" s="29"/>
      <c r="BH100" s="29"/>
      <c r="BI100" s="29"/>
      <c r="BJ100" s="29"/>
      <c r="BK100" s="29"/>
      <c r="BL100" s="29"/>
      <c r="BM100" s="29"/>
      <c r="BN100" s="29"/>
      <c r="BO100" s="29"/>
      <c r="BP100" s="29"/>
      <c r="BQ100" s="29"/>
      <c r="BR100" s="29"/>
      <c r="BS100" s="29"/>
    </row>
    <row r="101" spans="1:71" s="16" customFormat="1" x14ac:dyDescent="0.25">
      <c r="A101" s="23" t="s">
        <v>24</v>
      </c>
      <c r="B101" s="23">
        <f t="shared" si="16"/>
        <v>0</v>
      </c>
      <c r="C101" s="23">
        <f t="shared" si="17"/>
        <v>0</v>
      </c>
      <c r="D101" s="23">
        <f t="shared" si="18"/>
        <v>0</v>
      </c>
      <c r="E101" s="23">
        <f t="shared" si="15"/>
        <v>0</v>
      </c>
      <c r="H101" s="29" t="s">
        <v>24</v>
      </c>
      <c r="I101" s="29"/>
      <c r="J101" s="29"/>
      <c r="K101" s="29"/>
      <c r="L101" s="29"/>
      <c r="M101" s="29"/>
      <c r="N101" s="29"/>
      <c r="O101" s="29"/>
      <c r="P101" s="29"/>
      <c r="Q101" s="29"/>
      <c r="R101" s="29"/>
      <c r="S101" s="29"/>
      <c r="T101" s="29"/>
      <c r="U101" s="29"/>
      <c r="V101" s="29"/>
      <c r="W101" s="29"/>
      <c r="X101" s="29"/>
      <c r="Y101" s="29"/>
      <c r="Z101" s="29"/>
      <c r="AA101" s="29"/>
      <c r="AB101" s="29"/>
      <c r="AC101" s="29"/>
      <c r="AD101" s="29"/>
      <c r="AE101" s="29"/>
      <c r="AF101" s="29"/>
      <c r="AG101" s="29"/>
      <c r="AH101" s="29"/>
      <c r="AI101" s="29"/>
      <c r="AJ101" s="29"/>
      <c r="AK101" s="29"/>
      <c r="AL101" s="29"/>
      <c r="AM101" s="17"/>
      <c r="AN101" s="17"/>
      <c r="AO101" s="29" t="s">
        <v>24</v>
      </c>
      <c r="AP101" s="29"/>
      <c r="AQ101" s="29"/>
      <c r="AR101" s="29"/>
      <c r="AS101" s="29"/>
      <c r="AT101" s="29"/>
      <c r="AU101" s="29"/>
      <c r="AV101" s="29"/>
      <c r="AW101" s="29"/>
      <c r="AX101" s="29"/>
      <c r="AY101" s="29"/>
      <c r="AZ101" s="29"/>
      <c r="BA101" s="29"/>
      <c r="BB101" s="29"/>
      <c r="BC101" s="29"/>
      <c r="BD101" s="29"/>
      <c r="BE101" s="29"/>
      <c r="BF101" s="29"/>
      <c r="BG101" s="29"/>
      <c r="BH101" s="29"/>
      <c r="BI101" s="29"/>
      <c r="BJ101" s="29"/>
      <c r="BK101" s="29"/>
      <c r="BL101" s="29"/>
      <c r="BM101" s="29"/>
      <c r="BN101" s="29"/>
      <c r="BO101" s="29"/>
      <c r="BP101" s="29"/>
      <c r="BQ101" s="29"/>
      <c r="BR101" s="29"/>
      <c r="BS101" s="29"/>
    </row>
    <row r="102" spans="1:71" s="16" customFormat="1" x14ac:dyDescent="0.25">
      <c r="A102" s="23" t="s">
        <v>53</v>
      </c>
      <c r="B102" s="23">
        <f t="shared" si="16"/>
        <v>0</v>
      </c>
      <c r="C102" s="23">
        <f t="shared" si="17"/>
        <v>0</v>
      </c>
      <c r="D102" s="23">
        <f t="shared" si="18"/>
        <v>0</v>
      </c>
      <c r="E102" s="23">
        <f t="shared" si="15"/>
        <v>0</v>
      </c>
      <c r="H102" s="29" t="s">
        <v>53</v>
      </c>
      <c r="I102" s="29"/>
      <c r="J102" s="29"/>
      <c r="K102" s="29"/>
      <c r="L102" s="29"/>
      <c r="M102" s="29"/>
      <c r="N102" s="29"/>
      <c r="O102" s="29"/>
      <c r="P102" s="29"/>
      <c r="Q102" s="29"/>
      <c r="R102" s="29"/>
      <c r="S102" s="29"/>
      <c r="T102" s="29"/>
      <c r="U102" s="29"/>
      <c r="V102" s="29"/>
      <c r="W102" s="29"/>
      <c r="X102" s="29"/>
      <c r="Y102" s="29"/>
      <c r="Z102" s="29"/>
      <c r="AA102" s="29"/>
      <c r="AB102" s="29"/>
      <c r="AC102" s="29"/>
      <c r="AD102" s="29"/>
      <c r="AE102" s="29"/>
      <c r="AF102" s="29"/>
      <c r="AG102" s="29"/>
      <c r="AH102" s="29"/>
      <c r="AI102" s="29"/>
      <c r="AJ102" s="29"/>
      <c r="AK102" s="29"/>
      <c r="AL102" s="29"/>
      <c r="AM102" s="17"/>
      <c r="AN102" s="17"/>
      <c r="AO102" s="29" t="s">
        <v>53</v>
      </c>
      <c r="AP102" s="29"/>
      <c r="AQ102" s="29"/>
      <c r="AR102" s="29"/>
      <c r="AS102" s="29"/>
      <c r="AT102" s="29"/>
      <c r="AU102" s="29"/>
      <c r="AV102" s="29"/>
      <c r="AW102" s="29"/>
      <c r="AX102" s="29"/>
      <c r="AY102" s="29"/>
      <c r="AZ102" s="29"/>
      <c r="BA102" s="29"/>
      <c r="BB102" s="29"/>
      <c r="BC102" s="29"/>
      <c r="BD102" s="29"/>
      <c r="BE102" s="29"/>
      <c r="BF102" s="29"/>
      <c r="BG102" s="29"/>
      <c r="BH102" s="29"/>
      <c r="BI102" s="29"/>
      <c r="BJ102" s="29"/>
      <c r="BK102" s="29"/>
      <c r="BL102" s="29"/>
      <c r="BM102" s="29"/>
      <c r="BN102" s="29"/>
      <c r="BO102" s="29"/>
      <c r="BP102" s="29"/>
      <c r="BQ102" s="29"/>
      <c r="BR102" s="29"/>
      <c r="BS102" s="29"/>
    </row>
    <row r="103" spans="1:71" x14ac:dyDescent="0.25">
      <c r="A103" s="23" t="s">
        <v>54</v>
      </c>
      <c r="B103" s="23">
        <f t="shared" si="16"/>
        <v>0</v>
      </c>
      <c r="C103" s="23">
        <f t="shared" si="17"/>
        <v>0</v>
      </c>
      <c r="D103" s="23">
        <f t="shared" si="18"/>
        <v>0</v>
      </c>
      <c r="E103" s="23">
        <f t="shared" si="15"/>
        <v>0</v>
      </c>
      <c r="H103" s="29" t="s">
        <v>54</v>
      </c>
      <c r="I103" s="29"/>
      <c r="J103" s="29"/>
      <c r="K103" s="29"/>
      <c r="L103" s="29"/>
      <c r="M103" s="29"/>
      <c r="N103" s="29"/>
      <c r="O103" s="29"/>
      <c r="P103" s="29"/>
      <c r="Q103" s="29"/>
      <c r="R103" s="29"/>
      <c r="S103" s="29"/>
      <c r="T103" s="29"/>
      <c r="U103" s="29"/>
      <c r="V103" s="29"/>
      <c r="W103" s="29"/>
      <c r="X103" s="29"/>
      <c r="Y103" s="29"/>
      <c r="Z103" s="29"/>
      <c r="AA103" s="29"/>
      <c r="AB103" s="29"/>
      <c r="AC103" s="29"/>
      <c r="AD103" s="29"/>
      <c r="AE103" s="29"/>
      <c r="AF103" s="29"/>
      <c r="AG103" s="29"/>
      <c r="AH103" s="29"/>
      <c r="AI103" s="29"/>
      <c r="AJ103" s="29"/>
      <c r="AK103" s="29"/>
      <c r="AL103" s="29"/>
      <c r="AO103" s="29" t="s">
        <v>54</v>
      </c>
      <c r="AP103" s="29"/>
      <c r="AQ103" s="29"/>
      <c r="AR103" s="29"/>
      <c r="AS103" s="29"/>
      <c r="AT103" s="29"/>
      <c r="AU103" s="29"/>
      <c r="AV103" s="29"/>
      <c r="AW103" s="29"/>
      <c r="AX103" s="29"/>
      <c r="AY103" s="29"/>
      <c r="AZ103" s="29"/>
      <c r="BA103" s="29"/>
      <c r="BB103" s="29"/>
      <c r="BC103" s="29"/>
      <c r="BD103" s="29"/>
      <c r="BE103" s="29"/>
      <c r="BF103" s="29"/>
      <c r="BG103" s="29"/>
      <c r="BH103" s="29"/>
      <c r="BI103" s="29"/>
      <c r="BJ103" s="29"/>
      <c r="BK103" s="29"/>
      <c r="BL103" s="29"/>
      <c r="BM103" s="29"/>
      <c r="BN103" s="29"/>
      <c r="BO103" s="29"/>
      <c r="BP103" s="29"/>
      <c r="BQ103" s="29"/>
      <c r="BR103" s="29"/>
      <c r="BS103" s="29"/>
    </row>
    <row r="104" spans="1:71" x14ac:dyDescent="0.25">
      <c r="A104" s="23" t="s">
        <v>55</v>
      </c>
      <c r="B104" s="23">
        <f t="shared" si="16"/>
        <v>0</v>
      </c>
      <c r="C104" s="23">
        <f t="shared" si="17"/>
        <v>0</v>
      </c>
      <c r="D104" s="23">
        <f t="shared" si="18"/>
        <v>0</v>
      </c>
      <c r="E104" s="23">
        <f t="shared" si="15"/>
        <v>0</v>
      </c>
      <c r="H104" s="29" t="s">
        <v>55</v>
      </c>
      <c r="I104" s="29"/>
      <c r="J104" s="29"/>
      <c r="K104" s="29"/>
      <c r="L104" s="29"/>
      <c r="M104" s="29"/>
      <c r="N104" s="29"/>
      <c r="O104" s="29"/>
      <c r="P104" s="29"/>
      <c r="Q104" s="29"/>
      <c r="R104" s="29"/>
      <c r="S104" s="29"/>
      <c r="T104" s="29"/>
      <c r="U104" s="29"/>
      <c r="V104" s="29"/>
      <c r="W104" s="29"/>
      <c r="X104" s="29"/>
      <c r="Y104" s="29"/>
      <c r="Z104" s="29"/>
      <c r="AA104" s="29"/>
      <c r="AB104" s="29"/>
      <c r="AC104" s="29"/>
      <c r="AD104" s="29"/>
      <c r="AE104" s="29"/>
      <c r="AF104" s="29"/>
      <c r="AG104" s="29"/>
      <c r="AH104" s="29"/>
      <c r="AI104" s="29"/>
      <c r="AJ104" s="29"/>
      <c r="AK104" s="29"/>
      <c r="AL104" s="29"/>
      <c r="AO104" s="29" t="s">
        <v>55</v>
      </c>
      <c r="AP104" s="29"/>
      <c r="AQ104" s="29"/>
      <c r="AR104" s="29"/>
      <c r="AS104" s="29"/>
      <c r="AT104" s="29"/>
      <c r="AU104" s="29"/>
      <c r="AV104" s="29"/>
      <c r="AW104" s="29"/>
      <c r="AX104" s="29"/>
      <c r="AY104" s="29"/>
      <c r="AZ104" s="29"/>
      <c r="BA104" s="29"/>
      <c r="BB104" s="29"/>
      <c r="BC104" s="29"/>
      <c r="BD104" s="29"/>
      <c r="BE104" s="29"/>
      <c r="BF104" s="29"/>
      <c r="BG104" s="29"/>
      <c r="BH104" s="29"/>
      <c r="BI104" s="29"/>
      <c r="BJ104" s="29"/>
      <c r="BK104" s="29"/>
      <c r="BL104" s="29"/>
      <c r="BM104" s="29"/>
      <c r="BN104" s="29"/>
      <c r="BO104" s="29"/>
      <c r="BP104" s="29"/>
      <c r="BQ104" s="29"/>
      <c r="BR104" s="29"/>
      <c r="BS104" s="29"/>
    </row>
    <row r="105" spans="1:71" x14ac:dyDescent="0.25">
      <c r="A105" s="23" t="s">
        <v>56</v>
      </c>
      <c r="B105" s="23">
        <f t="shared" si="16"/>
        <v>0</v>
      </c>
      <c r="C105" s="23">
        <f t="shared" si="17"/>
        <v>0</v>
      </c>
      <c r="D105" s="23">
        <f t="shared" si="18"/>
        <v>0</v>
      </c>
      <c r="E105" s="23">
        <f t="shared" si="15"/>
        <v>0</v>
      </c>
      <c r="H105" s="29" t="s">
        <v>56</v>
      </c>
      <c r="I105" s="29"/>
      <c r="J105" s="29"/>
      <c r="K105" s="29"/>
      <c r="L105" s="29"/>
      <c r="M105" s="29"/>
      <c r="N105" s="29"/>
      <c r="O105" s="29"/>
      <c r="P105" s="29"/>
      <c r="Q105" s="29"/>
      <c r="R105" s="29"/>
      <c r="S105" s="29"/>
      <c r="T105" s="29"/>
      <c r="U105" s="29"/>
      <c r="V105" s="29"/>
      <c r="W105" s="29"/>
      <c r="X105" s="29"/>
      <c r="Y105" s="29"/>
      <c r="Z105" s="29"/>
      <c r="AA105" s="29"/>
      <c r="AB105" s="29"/>
      <c r="AC105" s="29"/>
      <c r="AD105" s="29"/>
      <c r="AE105" s="29"/>
      <c r="AF105" s="29"/>
      <c r="AG105" s="29"/>
      <c r="AH105" s="29"/>
      <c r="AI105" s="29"/>
      <c r="AJ105" s="29"/>
      <c r="AK105" s="29"/>
      <c r="AL105" s="29"/>
      <c r="AO105" s="29" t="s">
        <v>56</v>
      </c>
      <c r="AP105" s="29"/>
      <c r="AQ105" s="29"/>
      <c r="AR105" s="29"/>
      <c r="AS105" s="29"/>
      <c r="AT105" s="29"/>
      <c r="AU105" s="29"/>
      <c r="AV105" s="29"/>
      <c r="AW105" s="29"/>
      <c r="AX105" s="29"/>
      <c r="AY105" s="29"/>
      <c r="AZ105" s="29"/>
      <c r="BA105" s="29"/>
      <c r="BB105" s="29"/>
      <c r="BC105" s="29"/>
      <c r="BD105" s="29"/>
      <c r="BE105" s="29"/>
      <c r="BF105" s="29"/>
      <c r="BG105" s="29"/>
      <c r="BH105" s="29"/>
      <c r="BI105" s="29"/>
      <c r="BJ105" s="29"/>
      <c r="BK105" s="29"/>
      <c r="BL105" s="29"/>
      <c r="BM105" s="29"/>
      <c r="BN105" s="29"/>
      <c r="BO105" s="29"/>
      <c r="BP105" s="29"/>
      <c r="BQ105" s="29"/>
      <c r="BR105" s="29"/>
      <c r="BS105" s="29"/>
    </row>
    <row r="107" spans="1:71" x14ac:dyDescent="0.25">
      <c r="H107" s="37" t="s">
        <v>80</v>
      </c>
      <c r="I107" s="37"/>
      <c r="J107" s="37"/>
      <c r="K107" s="37"/>
      <c r="L107" s="37"/>
      <c r="M107" s="37"/>
      <c r="N107" s="37"/>
      <c r="O107" s="37"/>
      <c r="P107" s="37"/>
      <c r="Q107" s="37"/>
      <c r="R107" s="37"/>
      <c r="S107" s="37"/>
      <c r="T107" s="37"/>
      <c r="U107" s="37"/>
      <c r="V107" s="37"/>
      <c r="W107" s="37"/>
      <c r="X107" s="37"/>
      <c r="Y107" s="37"/>
      <c r="Z107" s="37"/>
      <c r="AA107" s="37"/>
      <c r="AB107" s="37"/>
      <c r="AC107" s="37"/>
      <c r="AD107" s="37"/>
      <c r="AE107" s="37"/>
      <c r="AF107" s="37"/>
      <c r="AG107" s="37"/>
      <c r="AH107" s="37"/>
      <c r="AI107" s="37"/>
      <c r="AJ107" s="37"/>
      <c r="AK107" s="37"/>
      <c r="AL107" s="37"/>
    </row>
    <row r="108" spans="1:71" ht="15.75" x14ac:dyDescent="0.25">
      <c r="A108" s="260" t="s">
        <v>82</v>
      </c>
      <c r="B108" s="260"/>
      <c r="C108" s="260"/>
      <c r="D108" s="260"/>
      <c r="E108" s="260"/>
      <c r="H108" s="29"/>
      <c r="I108" s="29" t="s">
        <v>40</v>
      </c>
      <c r="J108" s="29" t="s">
        <v>40</v>
      </c>
      <c r="K108" s="29" t="s">
        <v>40</v>
      </c>
      <c r="L108" s="29" t="s">
        <v>40</v>
      </c>
      <c r="M108" s="29" t="s">
        <v>40</v>
      </c>
      <c r="N108" s="29" t="s">
        <v>40</v>
      </c>
      <c r="O108" s="29" t="s">
        <v>40</v>
      </c>
      <c r="P108" s="29" t="s">
        <v>40</v>
      </c>
      <c r="Q108" s="29" t="s">
        <v>40</v>
      </c>
      <c r="R108" s="29" t="s">
        <v>40</v>
      </c>
      <c r="S108" s="29" t="s">
        <v>41</v>
      </c>
      <c r="T108" s="29" t="s">
        <v>41</v>
      </c>
      <c r="U108" s="29" t="s">
        <v>41</v>
      </c>
      <c r="V108" s="29" t="s">
        <v>41</v>
      </c>
      <c r="W108" s="29" t="s">
        <v>41</v>
      </c>
      <c r="X108" s="29" t="s">
        <v>41</v>
      </c>
      <c r="Y108" s="29" t="s">
        <v>41</v>
      </c>
      <c r="Z108" s="29" t="s">
        <v>41</v>
      </c>
      <c r="AA108" s="29" t="s">
        <v>41</v>
      </c>
      <c r="AB108" s="29" t="s">
        <v>41</v>
      </c>
      <c r="AC108" s="29" t="s">
        <v>42</v>
      </c>
      <c r="AD108" s="29" t="s">
        <v>42</v>
      </c>
      <c r="AE108" s="29" t="s">
        <v>42</v>
      </c>
      <c r="AF108" s="29" t="s">
        <v>42</v>
      </c>
      <c r="AG108" s="29" t="s">
        <v>42</v>
      </c>
      <c r="AH108" s="29" t="s">
        <v>42</v>
      </c>
      <c r="AI108" s="29" t="s">
        <v>42</v>
      </c>
      <c r="AJ108" s="29" t="s">
        <v>42</v>
      </c>
      <c r="AK108" s="29" t="s">
        <v>42</v>
      </c>
      <c r="AL108" s="29" t="s">
        <v>42</v>
      </c>
    </row>
    <row r="109" spans="1:71" ht="45.75" thickBot="1" x14ac:dyDescent="0.3">
      <c r="A109" s="21" t="s">
        <v>4</v>
      </c>
      <c r="B109" s="22" t="s">
        <v>17</v>
      </c>
      <c r="C109" s="22" t="s">
        <v>5</v>
      </c>
      <c r="D109" s="6" t="s">
        <v>0</v>
      </c>
      <c r="E109" s="22" t="s">
        <v>7</v>
      </c>
      <c r="H109" s="28" t="s">
        <v>4</v>
      </c>
      <c r="I109" s="28" t="s">
        <v>43</v>
      </c>
      <c r="J109" s="28" t="s">
        <v>44</v>
      </c>
      <c r="K109" s="28" t="s">
        <v>57</v>
      </c>
      <c r="L109" s="28" t="s">
        <v>50</v>
      </c>
      <c r="M109" s="28" t="s">
        <v>47</v>
      </c>
      <c r="N109" s="28" t="s">
        <v>48</v>
      </c>
      <c r="O109" s="28" t="s">
        <v>46</v>
      </c>
      <c r="P109" s="28" t="s">
        <v>51</v>
      </c>
      <c r="Q109" s="28" t="s">
        <v>49</v>
      </c>
      <c r="R109" s="28" t="s">
        <v>45</v>
      </c>
      <c r="S109" s="28" t="s">
        <v>43</v>
      </c>
      <c r="T109" s="28" t="s">
        <v>44</v>
      </c>
      <c r="U109" s="28" t="s">
        <v>57</v>
      </c>
      <c r="V109" s="28" t="s">
        <v>50</v>
      </c>
      <c r="W109" s="28" t="s">
        <v>47</v>
      </c>
      <c r="X109" s="28" t="s">
        <v>48</v>
      </c>
      <c r="Y109" s="28" t="s">
        <v>46</v>
      </c>
      <c r="Z109" s="28" t="s">
        <v>51</v>
      </c>
      <c r="AA109" s="28" t="s">
        <v>49</v>
      </c>
      <c r="AB109" s="28" t="s">
        <v>45</v>
      </c>
      <c r="AC109" s="28" t="s">
        <v>43</v>
      </c>
      <c r="AD109" s="28" t="s">
        <v>44</v>
      </c>
      <c r="AE109" s="28" t="s">
        <v>57</v>
      </c>
      <c r="AF109" s="28" t="s">
        <v>50</v>
      </c>
      <c r="AG109" s="28" t="s">
        <v>47</v>
      </c>
      <c r="AH109" s="28" t="s">
        <v>48</v>
      </c>
      <c r="AI109" s="28" t="s">
        <v>46</v>
      </c>
      <c r="AJ109" s="28" t="s">
        <v>51</v>
      </c>
      <c r="AK109" s="28" t="s">
        <v>49</v>
      </c>
      <c r="AL109" s="28" t="s">
        <v>45</v>
      </c>
    </row>
    <row r="110" spans="1:71" x14ac:dyDescent="0.25">
      <c r="A110" s="23" t="s">
        <v>9</v>
      </c>
      <c r="B110" s="23">
        <f>IF($D$5="P",SUM(S110:U110),SUM(S110:AB110))</f>
        <v>0</v>
      </c>
      <c r="C110" s="23">
        <f>IF($D$5="P",SUM(I110:K110),SUM(I110:R110))</f>
        <v>0</v>
      </c>
      <c r="D110" s="23">
        <f>IF($D$5="P",$B$8*SUM(I110:K110)+$B$9*SUM(I128:K128),$B$8*SUM(I110:R110)+$B$9*SUM(I128:R128))</f>
        <v>0</v>
      </c>
      <c r="E110" s="31">
        <f t="shared" ref="E110:E123" si="19">D110*$B$5</f>
        <v>0</v>
      </c>
      <c r="H110" s="27" t="s">
        <v>9</v>
      </c>
      <c r="I110" s="27"/>
      <c r="J110" s="27"/>
      <c r="K110" s="27"/>
      <c r="L110" s="27"/>
      <c r="M110" s="27"/>
      <c r="N110" s="27"/>
      <c r="O110" s="27"/>
      <c r="P110" s="27"/>
      <c r="Q110" s="27"/>
      <c r="R110" s="27"/>
      <c r="S110" s="27"/>
      <c r="T110" s="27"/>
      <c r="U110" s="27"/>
      <c r="V110" s="27"/>
      <c r="W110" s="27"/>
      <c r="X110" s="27"/>
      <c r="Y110" s="27"/>
      <c r="Z110" s="27"/>
      <c r="AA110" s="27"/>
      <c r="AB110" s="27"/>
      <c r="AC110" s="27"/>
      <c r="AD110" s="27"/>
      <c r="AE110" s="27"/>
      <c r="AF110" s="27"/>
      <c r="AG110" s="27"/>
      <c r="AH110" s="27"/>
      <c r="AI110" s="27"/>
      <c r="AJ110" s="27"/>
      <c r="AK110" s="27"/>
      <c r="AL110" s="27"/>
    </row>
    <row r="111" spans="1:71" x14ac:dyDescent="0.25">
      <c r="A111" s="23" t="s">
        <v>10</v>
      </c>
      <c r="B111" s="23">
        <f t="shared" ref="B111:B123" si="20">IF($D$5="P",SUM(S111:U111),SUM(S111:AB111))</f>
        <v>207.10999999999999</v>
      </c>
      <c r="C111" s="23">
        <f t="shared" ref="C111:C123" si="21">IF($D$5="P",SUM(I111:K111),SUM(I111:R111))</f>
        <v>990.79000000000008</v>
      </c>
      <c r="D111" s="23">
        <f t="shared" ref="D111:D123" si="22">IF($D$5="P",$B$8*SUM(I111:K111)+$B$9*SUM(I129:K129),$B$8*SUM(I111:R111)+$B$9*SUM(I129:R129))</f>
        <v>521.29300000000001</v>
      </c>
      <c r="E111" s="31">
        <f t="shared" si="19"/>
        <v>32486.979760000002</v>
      </c>
      <c r="H111" s="29" t="s">
        <v>10</v>
      </c>
      <c r="I111" s="29">
        <v>647.95000000000005</v>
      </c>
      <c r="J111" s="29">
        <v>328.02</v>
      </c>
      <c r="K111" s="29"/>
      <c r="L111" s="29"/>
      <c r="M111" s="29"/>
      <c r="N111" s="29">
        <v>14.82</v>
      </c>
      <c r="O111" s="29"/>
      <c r="P111" s="29"/>
      <c r="Q111" s="29"/>
      <c r="R111" s="29"/>
      <c r="S111" s="29">
        <v>121.8</v>
      </c>
      <c r="T111" s="29">
        <v>70.489999999999995</v>
      </c>
      <c r="U111" s="29"/>
      <c r="V111" s="29"/>
      <c r="W111" s="29"/>
      <c r="X111" s="29">
        <v>14.82</v>
      </c>
      <c r="Y111" s="29"/>
      <c r="Z111" s="29"/>
      <c r="AA111" s="41"/>
      <c r="AB111" s="40"/>
      <c r="AC111" s="29"/>
      <c r="AD111" s="29"/>
      <c r="AE111" s="29"/>
      <c r="AF111" s="29"/>
      <c r="AG111" s="29"/>
      <c r="AH111" s="29"/>
      <c r="AI111" s="29"/>
      <c r="AJ111" s="29"/>
      <c r="AK111" s="29"/>
      <c r="AL111" s="29"/>
    </row>
    <row r="112" spans="1:71" x14ac:dyDescent="0.25">
      <c r="A112" s="23" t="s">
        <v>11</v>
      </c>
      <c r="B112" s="23">
        <f t="shared" si="20"/>
        <v>207.10999999999999</v>
      </c>
      <c r="C112" s="23">
        <f t="shared" si="21"/>
        <v>990.79000000000008</v>
      </c>
      <c r="D112" s="23">
        <f t="shared" si="22"/>
        <v>521.29300000000001</v>
      </c>
      <c r="E112" s="31">
        <f t="shared" si="19"/>
        <v>32486.979760000002</v>
      </c>
      <c r="H112" s="29" t="s">
        <v>11</v>
      </c>
      <c r="I112" s="29">
        <v>647.95000000000005</v>
      </c>
      <c r="J112" s="29">
        <v>328.02</v>
      </c>
      <c r="K112" s="29"/>
      <c r="L112" s="29"/>
      <c r="M112" s="29"/>
      <c r="N112" s="29">
        <v>14.82</v>
      </c>
      <c r="O112" s="29"/>
      <c r="P112" s="29"/>
      <c r="Q112" s="29"/>
      <c r="R112" s="29"/>
      <c r="S112" s="29">
        <v>121.8</v>
      </c>
      <c r="T112" s="29">
        <v>70.489999999999995</v>
      </c>
      <c r="U112" s="29"/>
      <c r="V112" s="29"/>
      <c r="W112" s="29"/>
      <c r="X112" s="29">
        <v>14.82</v>
      </c>
      <c r="Y112" s="29"/>
      <c r="Z112" s="29"/>
      <c r="AA112" s="42"/>
      <c r="AB112" s="42"/>
      <c r="AC112" s="29"/>
      <c r="AD112" s="29"/>
      <c r="AE112" s="29"/>
      <c r="AF112" s="29"/>
      <c r="AG112" s="29"/>
      <c r="AH112" s="29"/>
      <c r="AI112" s="29"/>
      <c r="AJ112" s="29"/>
      <c r="AK112" s="29"/>
      <c r="AL112" s="29"/>
    </row>
    <row r="113" spans="1:38" x14ac:dyDescent="0.25">
      <c r="A113" s="23" t="s">
        <v>12</v>
      </c>
      <c r="B113" s="23">
        <f t="shared" si="20"/>
        <v>0</v>
      </c>
      <c r="C113" s="23">
        <f t="shared" si="21"/>
        <v>0</v>
      </c>
      <c r="D113" s="23">
        <f t="shared" si="22"/>
        <v>0</v>
      </c>
      <c r="E113" s="31">
        <f t="shared" si="19"/>
        <v>0</v>
      </c>
      <c r="H113" s="29" t="s">
        <v>12</v>
      </c>
      <c r="I113" s="29"/>
      <c r="J113" s="29"/>
      <c r="K113" s="29"/>
      <c r="L113" s="29"/>
      <c r="M113" s="29"/>
      <c r="N113" s="29"/>
      <c r="O113" s="29"/>
      <c r="P113" s="29"/>
      <c r="Q113" s="29"/>
      <c r="R113" s="29"/>
      <c r="S113" s="29"/>
      <c r="T113" s="29"/>
      <c r="U113" s="29"/>
      <c r="V113" s="29"/>
      <c r="W113" s="29"/>
      <c r="X113" s="29"/>
      <c r="Y113" s="29"/>
      <c r="Z113" s="29"/>
      <c r="AA113" s="29"/>
      <c r="AB113" s="29"/>
      <c r="AC113" s="29"/>
      <c r="AD113" s="29"/>
      <c r="AE113" s="29"/>
      <c r="AF113" s="29"/>
      <c r="AG113" s="29"/>
      <c r="AH113" s="29"/>
      <c r="AI113" s="29"/>
      <c r="AJ113" s="29"/>
      <c r="AK113" s="29"/>
      <c r="AL113" s="29"/>
    </row>
    <row r="114" spans="1:38" x14ac:dyDescent="0.25">
      <c r="A114" s="23" t="s">
        <v>13</v>
      </c>
      <c r="B114" s="23">
        <f t="shared" si="20"/>
        <v>0</v>
      </c>
      <c r="C114" s="23">
        <f t="shared" si="21"/>
        <v>0</v>
      </c>
      <c r="D114" s="23">
        <f t="shared" si="22"/>
        <v>0</v>
      </c>
      <c r="E114" s="23">
        <f t="shared" si="19"/>
        <v>0</v>
      </c>
      <c r="H114" s="29" t="s">
        <v>13</v>
      </c>
      <c r="I114" s="29"/>
      <c r="J114" s="29"/>
      <c r="K114" s="29"/>
      <c r="L114" s="29"/>
      <c r="M114" s="29"/>
      <c r="N114" s="29"/>
      <c r="O114" s="29"/>
      <c r="P114" s="29"/>
      <c r="Q114" s="29"/>
      <c r="R114" s="29"/>
      <c r="S114" s="29"/>
      <c r="T114" s="29"/>
      <c r="U114" s="29"/>
      <c r="V114" s="29"/>
      <c r="W114" s="29"/>
      <c r="X114" s="29"/>
      <c r="Y114" s="29"/>
      <c r="Z114" s="29"/>
      <c r="AA114" s="29"/>
      <c r="AB114" s="29"/>
      <c r="AC114" s="29"/>
      <c r="AD114" s="29"/>
      <c r="AE114" s="29"/>
      <c r="AF114" s="29"/>
      <c r="AG114" s="29"/>
      <c r="AH114" s="29"/>
      <c r="AI114" s="29"/>
      <c r="AJ114" s="29"/>
      <c r="AK114" s="29"/>
      <c r="AL114" s="29"/>
    </row>
    <row r="115" spans="1:38" x14ac:dyDescent="0.25">
      <c r="A115" s="23" t="s">
        <v>52</v>
      </c>
      <c r="B115" s="23">
        <f t="shared" si="20"/>
        <v>0</v>
      </c>
      <c r="C115" s="23">
        <f t="shared" si="21"/>
        <v>0</v>
      </c>
      <c r="D115" s="23">
        <f t="shared" si="22"/>
        <v>0</v>
      </c>
      <c r="E115" s="23">
        <f t="shared" si="19"/>
        <v>0</v>
      </c>
      <c r="H115" s="29" t="s">
        <v>52</v>
      </c>
      <c r="I115" s="29"/>
      <c r="J115" s="29"/>
      <c r="K115" s="29"/>
      <c r="L115" s="29"/>
      <c r="M115" s="29"/>
      <c r="N115" s="29"/>
      <c r="O115" s="29"/>
      <c r="P115" s="29"/>
      <c r="Q115" s="29"/>
      <c r="R115" s="29"/>
      <c r="S115" s="29"/>
      <c r="T115" s="29"/>
      <c r="U115" s="29"/>
      <c r="V115" s="29"/>
      <c r="W115" s="29"/>
      <c r="X115" s="29"/>
      <c r="Y115" s="29"/>
      <c r="Z115" s="29"/>
      <c r="AA115" s="29"/>
      <c r="AB115" s="29"/>
      <c r="AC115" s="29"/>
      <c r="AD115" s="29"/>
      <c r="AE115" s="29"/>
      <c r="AF115" s="29"/>
      <c r="AG115" s="29"/>
      <c r="AH115" s="29"/>
      <c r="AI115" s="29"/>
      <c r="AJ115" s="29"/>
      <c r="AK115" s="29"/>
      <c r="AL115" s="29"/>
    </row>
    <row r="116" spans="1:38" x14ac:dyDescent="0.25">
      <c r="A116" s="23" t="s">
        <v>14</v>
      </c>
      <c r="B116" s="23">
        <f t="shared" si="20"/>
        <v>0</v>
      </c>
      <c r="C116" s="23">
        <f t="shared" si="21"/>
        <v>0</v>
      </c>
      <c r="D116" s="23">
        <f t="shared" si="22"/>
        <v>0</v>
      </c>
      <c r="E116" s="23">
        <f t="shared" si="19"/>
        <v>0</v>
      </c>
      <c r="H116" s="29" t="s">
        <v>14</v>
      </c>
      <c r="I116" s="29"/>
      <c r="J116" s="29"/>
      <c r="K116" s="29"/>
      <c r="L116" s="29"/>
      <c r="M116" s="29"/>
      <c r="N116" s="29"/>
      <c r="O116" s="29"/>
      <c r="P116" s="29"/>
      <c r="Q116" s="29"/>
      <c r="R116" s="29"/>
      <c r="S116" s="29"/>
      <c r="T116" s="29"/>
      <c r="U116" s="29"/>
      <c r="V116" s="29"/>
      <c r="W116" s="29"/>
      <c r="X116" s="29"/>
      <c r="Y116" s="29"/>
      <c r="Z116" s="29"/>
      <c r="AA116" s="29"/>
      <c r="AB116" s="29"/>
      <c r="AC116" s="29"/>
      <c r="AD116" s="29"/>
      <c r="AE116" s="29"/>
      <c r="AF116" s="29"/>
      <c r="AG116" s="29"/>
      <c r="AH116" s="29"/>
      <c r="AI116" s="29"/>
      <c r="AJ116" s="29"/>
      <c r="AK116" s="29"/>
      <c r="AL116" s="29"/>
    </row>
    <row r="117" spans="1:38" x14ac:dyDescent="0.25">
      <c r="A117" s="23" t="s">
        <v>15</v>
      </c>
      <c r="B117" s="23">
        <f t="shared" si="20"/>
        <v>0</v>
      </c>
      <c r="C117" s="23">
        <f t="shared" si="21"/>
        <v>0</v>
      </c>
      <c r="D117" s="23">
        <f t="shared" si="22"/>
        <v>0</v>
      </c>
      <c r="E117" s="23">
        <f t="shared" si="19"/>
        <v>0</v>
      </c>
      <c r="H117" s="29" t="s">
        <v>15</v>
      </c>
      <c r="I117" s="29"/>
      <c r="J117" s="29"/>
      <c r="K117" s="29"/>
      <c r="L117" s="29"/>
      <c r="M117" s="29"/>
      <c r="N117" s="29"/>
      <c r="O117" s="29"/>
      <c r="P117" s="29"/>
      <c r="Q117" s="29"/>
      <c r="R117" s="29"/>
      <c r="S117" s="29"/>
      <c r="T117" s="29"/>
      <c r="U117" s="29"/>
      <c r="V117" s="29"/>
      <c r="W117" s="29"/>
      <c r="X117" s="29"/>
      <c r="Y117" s="29"/>
      <c r="Z117" s="29"/>
      <c r="AA117" s="29"/>
      <c r="AB117" s="29"/>
      <c r="AC117" s="29"/>
      <c r="AD117" s="29"/>
      <c r="AE117" s="29"/>
      <c r="AF117" s="29"/>
      <c r="AG117" s="29"/>
      <c r="AH117" s="29"/>
      <c r="AI117" s="29"/>
      <c r="AJ117" s="29"/>
      <c r="AK117" s="29"/>
      <c r="AL117" s="29"/>
    </row>
    <row r="118" spans="1:38" x14ac:dyDescent="0.25">
      <c r="A118" s="23" t="s">
        <v>16</v>
      </c>
      <c r="B118" s="23">
        <f t="shared" si="20"/>
        <v>0</v>
      </c>
      <c r="C118" s="23">
        <f t="shared" si="21"/>
        <v>0</v>
      </c>
      <c r="D118" s="23">
        <f t="shared" si="22"/>
        <v>0</v>
      </c>
      <c r="E118" s="23">
        <f t="shared" si="19"/>
        <v>0</v>
      </c>
      <c r="H118" s="29" t="s">
        <v>16</v>
      </c>
      <c r="I118" s="29"/>
      <c r="J118" s="29"/>
      <c r="K118" s="29"/>
      <c r="L118" s="29"/>
      <c r="M118" s="29"/>
      <c r="N118" s="29"/>
      <c r="O118" s="29"/>
      <c r="P118" s="29"/>
      <c r="Q118" s="29"/>
      <c r="R118" s="29"/>
      <c r="S118" s="29"/>
      <c r="T118" s="29"/>
      <c r="U118" s="29"/>
      <c r="V118" s="29"/>
      <c r="W118" s="29"/>
      <c r="X118" s="29"/>
      <c r="Y118" s="29"/>
      <c r="Z118" s="29"/>
      <c r="AA118" s="29"/>
      <c r="AB118" s="29"/>
      <c r="AC118" s="29"/>
      <c r="AD118" s="29"/>
      <c r="AE118" s="29"/>
      <c r="AF118" s="29"/>
      <c r="AG118" s="29"/>
      <c r="AH118" s="29"/>
      <c r="AI118" s="29"/>
      <c r="AJ118" s="29"/>
      <c r="AK118" s="29"/>
      <c r="AL118" s="29"/>
    </row>
    <row r="119" spans="1:38" x14ac:dyDescent="0.25">
      <c r="A119" s="23" t="s">
        <v>24</v>
      </c>
      <c r="B119" s="23">
        <f t="shared" si="20"/>
        <v>0</v>
      </c>
      <c r="C119" s="23">
        <f t="shared" si="21"/>
        <v>0</v>
      </c>
      <c r="D119" s="23">
        <f t="shared" si="22"/>
        <v>0</v>
      </c>
      <c r="E119" s="23">
        <f t="shared" si="19"/>
        <v>0</v>
      </c>
      <c r="H119" s="29" t="s">
        <v>24</v>
      </c>
      <c r="I119" s="29"/>
      <c r="J119" s="29"/>
      <c r="K119" s="29"/>
      <c r="L119" s="29"/>
      <c r="M119" s="29"/>
      <c r="N119" s="29"/>
      <c r="O119" s="29"/>
      <c r="P119" s="29"/>
      <c r="Q119" s="29"/>
      <c r="R119" s="29"/>
      <c r="S119" s="29"/>
      <c r="T119" s="29"/>
      <c r="U119" s="29"/>
      <c r="V119" s="29"/>
      <c r="W119" s="29"/>
      <c r="X119" s="29"/>
      <c r="Y119" s="29"/>
      <c r="Z119" s="29"/>
      <c r="AA119" s="29"/>
      <c r="AB119" s="29"/>
      <c r="AC119" s="29"/>
      <c r="AD119" s="29"/>
      <c r="AE119" s="29"/>
      <c r="AF119" s="29"/>
      <c r="AG119" s="29"/>
      <c r="AH119" s="29"/>
      <c r="AI119" s="29"/>
      <c r="AJ119" s="29"/>
      <c r="AK119" s="29"/>
      <c r="AL119" s="29"/>
    </row>
    <row r="120" spans="1:38" x14ac:dyDescent="0.25">
      <c r="A120" s="23" t="s">
        <v>53</v>
      </c>
      <c r="B120" s="23">
        <f t="shared" si="20"/>
        <v>0</v>
      </c>
      <c r="C120" s="23">
        <f t="shared" si="21"/>
        <v>0</v>
      </c>
      <c r="D120" s="23">
        <f t="shared" si="22"/>
        <v>0</v>
      </c>
      <c r="E120" s="23">
        <f t="shared" si="19"/>
        <v>0</v>
      </c>
      <c r="H120" s="29" t="s">
        <v>53</v>
      </c>
      <c r="I120" s="29"/>
      <c r="J120" s="29"/>
      <c r="K120" s="29"/>
      <c r="L120" s="29"/>
      <c r="M120" s="29"/>
      <c r="N120" s="29"/>
      <c r="O120" s="29"/>
      <c r="P120" s="29"/>
      <c r="Q120" s="29"/>
      <c r="R120" s="29"/>
      <c r="S120" s="29"/>
      <c r="T120" s="29"/>
      <c r="U120" s="29"/>
      <c r="V120" s="29"/>
      <c r="W120" s="29"/>
      <c r="X120" s="29"/>
      <c r="Y120" s="29"/>
      <c r="Z120" s="29"/>
      <c r="AA120" s="29"/>
      <c r="AB120" s="29"/>
      <c r="AC120" s="29"/>
      <c r="AD120" s="29"/>
      <c r="AE120" s="29"/>
      <c r="AF120" s="29"/>
      <c r="AG120" s="29"/>
      <c r="AH120" s="29"/>
      <c r="AI120" s="29"/>
      <c r="AJ120" s="29"/>
      <c r="AK120" s="29"/>
      <c r="AL120" s="29"/>
    </row>
    <row r="121" spans="1:38" x14ac:dyDescent="0.25">
      <c r="A121" s="23" t="s">
        <v>54</v>
      </c>
      <c r="B121" s="23">
        <f t="shared" si="20"/>
        <v>0</v>
      </c>
      <c r="C121" s="23">
        <f t="shared" si="21"/>
        <v>0</v>
      </c>
      <c r="D121" s="23">
        <f t="shared" si="22"/>
        <v>0</v>
      </c>
      <c r="E121" s="23">
        <f t="shared" si="19"/>
        <v>0</v>
      </c>
      <c r="H121" s="29" t="s">
        <v>54</v>
      </c>
      <c r="I121" s="29"/>
      <c r="J121" s="29"/>
      <c r="K121" s="29"/>
      <c r="L121" s="29"/>
      <c r="M121" s="29"/>
      <c r="N121" s="29"/>
      <c r="O121" s="29"/>
      <c r="P121" s="29"/>
      <c r="Q121" s="29"/>
      <c r="R121" s="29"/>
      <c r="S121" s="29"/>
      <c r="T121" s="29"/>
      <c r="U121" s="29"/>
      <c r="V121" s="29"/>
      <c r="W121" s="29"/>
      <c r="X121" s="29"/>
      <c r="Y121" s="29"/>
      <c r="Z121" s="29"/>
      <c r="AA121" s="29"/>
      <c r="AB121" s="29"/>
      <c r="AC121" s="29"/>
      <c r="AD121" s="29"/>
      <c r="AE121" s="29"/>
      <c r="AF121" s="29"/>
      <c r="AG121" s="29"/>
      <c r="AH121" s="29"/>
      <c r="AI121" s="29"/>
      <c r="AJ121" s="29"/>
      <c r="AK121" s="29"/>
      <c r="AL121" s="29"/>
    </row>
    <row r="122" spans="1:38" x14ac:dyDescent="0.25">
      <c r="A122" s="23" t="s">
        <v>55</v>
      </c>
      <c r="B122" s="23">
        <f t="shared" si="20"/>
        <v>0</v>
      </c>
      <c r="C122" s="23">
        <f t="shared" si="21"/>
        <v>0</v>
      </c>
      <c r="D122" s="23">
        <f t="shared" si="22"/>
        <v>0</v>
      </c>
      <c r="E122" s="23">
        <f t="shared" si="19"/>
        <v>0</v>
      </c>
      <c r="H122" s="29" t="s">
        <v>55</v>
      </c>
      <c r="I122" s="29"/>
      <c r="J122" s="29"/>
      <c r="K122" s="29"/>
      <c r="L122" s="29"/>
      <c r="M122" s="29"/>
      <c r="N122" s="29"/>
      <c r="O122" s="29"/>
      <c r="P122" s="29"/>
      <c r="Q122" s="29"/>
      <c r="R122" s="29"/>
      <c r="S122" s="29"/>
      <c r="T122" s="29"/>
      <c r="U122" s="29"/>
      <c r="V122" s="29"/>
      <c r="W122" s="29"/>
      <c r="X122" s="29"/>
      <c r="Y122" s="29"/>
      <c r="Z122" s="29"/>
      <c r="AA122" s="29"/>
      <c r="AB122" s="29"/>
      <c r="AC122" s="29"/>
      <c r="AD122" s="29"/>
      <c r="AE122" s="29"/>
      <c r="AF122" s="29"/>
      <c r="AG122" s="29"/>
      <c r="AH122" s="29"/>
      <c r="AI122" s="29"/>
      <c r="AJ122" s="29"/>
      <c r="AK122" s="29"/>
      <c r="AL122" s="29"/>
    </row>
    <row r="123" spans="1:38" x14ac:dyDescent="0.25">
      <c r="A123" s="23" t="s">
        <v>56</v>
      </c>
      <c r="B123" s="23">
        <f t="shared" si="20"/>
        <v>0</v>
      </c>
      <c r="C123" s="23">
        <f t="shared" si="21"/>
        <v>0</v>
      </c>
      <c r="D123" s="23">
        <f t="shared" si="22"/>
        <v>0</v>
      </c>
      <c r="E123" s="23">
        <f t="shared" si="19"/>
        <v>0</v>
      </c>
      <c r="H123" s="29" t="s">
        <v>56</v>
      </c>
      <c r="I123" s="29"/>
      <c r="J123" s="29"/>
      <c r="K123" s="29"/>
      <c r="L123" s="29"/>
      <c r="M123" s="29"/>
      <c r="N123" s="29"/>
      <c r="O123" s="29"/>
      <c r="P123" s="29"/>
      <c r="Q123" s="29"/>
      <c r="R123" s="29"/>
      <c r="S123" s="29"/>
      <c r="T123" s="29"/>
      <c r="U123" s="29"/>
      <c r="V123" s="29"/>
      <c r="W123" s="29"/>
      <c r="X123" s="29"/>
      <c r="Y123" s="29"/>
      <c r="Z123" s="29"/>
      <c r="AA123" s="29"/>
      <c r="AB123" s="29"/>
      <c r="AC123" s="29"/>
      <c r="AD123" s="29"/>
      <c r="AE123" s="29"/>
      <c r="AF123" s="29"/>
      <c r="AG123" s="29"/>
      <c r="AH123" s="29"/>
      <c r="AI123" s="29"/>
      <c r="AJ123" s="29"/>
      <c r="AK123" s="29"/>
      <c r="AL123" s="29"/>
    </row>
    <row r="124" spans="1:38" x14ac:dyDescent="0.25">
      <c r="H124" s="17"/>
      <c r="I124" s="17"/>
      <c r="J124" s="17"/>
      <c r="K124" s="17"/>
      <c r="L124" s="17"/>
      <c r="M124" s="17"/>
      <c r="N124" s="17"/>
      <c r="O124" s="17"/>
      <c r="P124" s="17"/>
      <c r="Q124" s="17"/>
      <c r="R124" s="17"/>
      <c r="S124" s="17"/>
      <c r="T124" s="17"/>
      <c r="U124" s="17"/>
      <c r="V124" s="17"/>
      <c r="W124" s="17"/>
      <c r="X124" s="17"/>
      <c r="Y124" s="17"/>
      <c r="Z124" s="17"/>
      <c r="AA124" s="17"/>
      <c r="AB124" s="17"/>
      <c r="AC124" s="17"/>
      <c r="AD124" s="17"/>
      <c r="AE124" s="17"/>
      <c r="AF124" s="17"/>
      <c r="AG124" s="17"/>
      <c r="AH124" s="17"/>
      <c r="AI124" s="17"/>
      <c r="AJ124" s="17"/>
      <c r="AK124" s="17"/>
      <c r="AL124" s="17"/>
    </row>
    <row r="125" spans="1:38" x14ac:dyDescent="0.25">
      <c r="H125" s="37" t="s">
        <v>81</v>
      </c>
      <c r="I125" s="37"/>
      <c r="J125" s="37"/>
      <c r="K125" s="37"/>
      <c r="L125" s="37"/>
      <c r="M125" s="37"/>
      <c r="N125" s="37"/>
      <c r="O125" s="37"/>
      <c r="P125" s="37"/>
      <c r="Q125" s="37"/>
      <c r="R125" s="37"/>
      <c r="S125" s="37"/>
      <c r="T125" s="37"/>
      <c r="U125" s="37"/>
      <c r="V125" s="37"/>
      <c r="W125" s="37"/>
      <c r="X125" s="37"/>
      <c r="Y125" s="37"/>
      <c r="Z125" s="37"/>
      <c r="AA125" s="37"/>
      <c r="AB125" s="37"/>
      <c r="AC125" s="37"/>
      <c r="AD125" s="37"/>
      <c r="AE125" s="37"/>
      <c r="AF125" s="37"/>
      <c r="AG125" s="37"/>
      <c r="AH125" s="37"/>
      <c r="AI125" s="37"/>
      <c r="AJ125" s="37"/>
      <c r="AK125" s="37"/>
      <c r="AL125" s="37"/>
    </row>
    <row r="126" spans="1:38" x14ac:dyDescent="0.25">
      <c r="H126" s="29"/>
      <c r="I126" s="29" t="s">
        <v>40</v>
      </c>
      <c r="J126" s="29" t="s">
        <v>40</v>
      </c>
      <c r="K126" s="29" t="s">
        <v>40</v>
      </c>
      <c r="L126" s="29" t="s">
        <v>40</v>
      </c>
      <c r="M126" s="29" t="s">
        <v>40</v>
      </c>
      <c r="N126" s="29" t="s">
        <v>40</v>
      </c>
      <c r="O126" s="29" t="s">
        <v>40</v>
      </c>
      <c r="P126" s="29" t="s">
        <v>40</v>
      </c>
      <c r="Q126" s="29" t="s">
        <v>40</v>
      </c>
      <c r="R126" s="29" t="s">
        <v>40</v>
      </c>
      <c r="S126" s="29" t="s">
        <v>41</v>
      </c>
      <c r="T126" s="29" t="s">
        <v>41</v>
      </c>
      <c r="U126" s="29" t="s">
        <v>41</v>
      </c>
      <c r="V126" s="29" t="s">
        <v>41</v>
      </c>
      <c r="W126" s="29" t="s">
        <v>41</v>
      </c>
      <c r="X126" s="29" t="s">
        <v>41</v>
      </c>
      <c r="Y126" s="29" t="s">
        <v>41</v>
      </c>
      <c r="Z126" s="29" t="s">
        <v>41</v>
      </c>
      <c r="AA126" s="29" t="s">
        <v>41</v>
      </c>
      <c r="AB126" s="29" t="s">
        <v>41</v>
      </c>
      <c r="AC126" s="29" t="s">
        <v>42</v>
      </c>
      <c r="AD126" s="29" t="s">
        <v>42</v>
      </c>
      <c r="AE126" s="29" t="s">
        <v>42</v>
      </c>
      <c r="AF126" s="29" t="s">
        <v>42</v>
      </c>
      <c r="AG126" s="29" t="s">
        <v>42</v>
      </c>
      <c r="AH126" s="29" t="s">
        <v>42</v>
      </c>
      <c r="AI126" s="29" t="s">
        <v>42</v>
      </c>
      <c r="AJ126" s="29" t="s">
        <v>42</v>
      </c>
      <c r="AK126" s="29" t="s">
        <v>42</v>
      </c>
      <c r="AL126" s="29" t="s">
        <v>42</v>
      </c>
    </row>
    <row r="127" spans="1:38" ht="15.75" thickBot="1" x14ac:dyDescent="0.3">
      <c r="H127" s="28" t="s">
        <v>4</v>
      </c>
      <c r="I127" s="28" t="s">
        <v>43</v>
      </c>
      <c r="J127" s="28" t="s">
        <v>44</v>
      </c>
      <c r="K127" s="28" t="s">
        <v>57</v>
      </c>
      <c r="L127" s="28" t="s">
        <v>50</v>
      </c>
      <c r="M127" s="28" t="s">
        <v>47</v>
      </c>
      <c r="N127" s="28" t="s">
        <v>48</v>
      </c>
      <c r="O127" s="28" t="s">
        <v>46</v>
      </c>
      <c r="P127" s="28" t="s">
        <v>51</v>
      </c>
      <c r="Q127" s="28" t="s">
        <v>49</v>
      </c>
      <c r="R127" s="28" t="s">
        <v>45</v>
      </c>
      <c r="S127" s="28" t="s">
        <v>43</v>
      </c>
      <c r="T127" s="28" t="s">
        <v>44</v>
      </c>
      <c r="U127" s="28" t="s">
        <v>57</v>
      </c>
      <c r="V127" s="28" t="s">
        <v>50</v>
      </c>
      <c r="W127" s="28" t="s">
        <v>47</v>
      </c>
      <c r="X127" s="28" t="s">
        <v>48</v>
      </c>
      <c r="Y127" s="28" t="s">
        <v>46</v>
      </c>
      <c r="Z127" s="28" t="s">
        <v>51</v>
      </c>
      <c r="AA127" s="28" t="s">
        <v>49</v>
      </c>
      <c r="AB127" s="28" t="s">
        <v>45</v>
      </c>
      <c r="AC127" s="28" t="s">
        <v>43</v>
      </c>
      <c r="AD127" s="28" t="s">
        <v>44</v>
      </c>
      <c r="AE127" s="28" t="s">
        <v>57</v>
      </c>
      <c r="AF127" s="28" t="s">
        <v>50</v>
      </c>
      <c r="AG127" s="28" t="s">
        <v>47</v>
      </c>
      <c r="AH127" s="28" t="s">
        <v>48</v>
      </c>
      <c r="AI127" s="28" t="s">
        <v>46</v>
      </c>
      <c r="AJ127" s="28" t="s">
        <v>51</v>
      </c>
      <c r="AK127" s="28" t="s">
        <v>49</v>
      </c>
      <c r="AL127" s="28" t="s">
        <v>45</v>
      </c>
    </row>
    <row r="128" spans="1:38" x14ac:dyDescent="0.25">
      <c r="H128" s="27" t="s">
        <v>9</v>
      </c>
      <c r="I128" s="27"/>
      <c r="J128" s="27"/>
      <c r="K128" s="27"/>
      <c r="L128" s="27"/>
      <c r="M128" s="27"/>
      <c r="N128" s="27"/>
      <c r="O128" s="27"/>
      <c r="P128" s="27"/>
      <c r="Q128" s="27"/>
      <c r="R128" s="27"/>
      <c r="S128" s="27"/>
      <c r="T128" s="27"/>
      <c r="U128" s="27"/>
      <c r="V128" s="27"/>
      <c r="W128" s="27"/>
      <c r="X128" s="27"/>
      <c r="Y128" s="27"/>
      <c r="Z128" s="27"/>
      <c r="AA128" s="27"/>
      <c r="AB128" s="27"/>
      <c r="AC128" s="27"/>
      <c r="AD128" s="27"/>
      <c r="AE128" s="27"/>
      <c r="AF128" s="27"/>
      <c r="AG128" s="27"/>
      <c r="AH128" s="27"/>
      <c r="AI128" s="27"/>
      <c r="AJ128" s="27"/>
      <c r="AK128" s="27"/>
      <c r="AL128" s="27"/>
    </row>
    <row r="129" spans="8:38" x14ac:dyDescent="0.25">
      <c r="H129" s="29" t="s">
        <v>10</v>
      </c>
      <c r="I129" s="29">
        <v>288.39</v>
      </c>
      <c r="J129" s="29">
        <v>31.69</v>
      </c>
      <c r="K129" s="29"/>
      <c r="L129" s="29"/>
      <c r="M129" s="29"/>
      <c r="N129" s="29"/>
      <c r="O129" s="29"/>
      <c r="P129" s="29"/>
      <c r="Q129" s="29"/>
      <c r="R129" s="29"/>
      <c r="S129" s="29">
        <v>78.19</v>
      </c>
      <c r="T129" s="29">
        <v>21.07</v>
      </c>
      <c r="U129" s="29"/>
      <c r="V129" s="29"/>
      <c r="W129" s="29"/>
      <c r="X129" s="29"/>
      <c r="Y129" s="29"/>
      <c r="Z129" s="29"/>
      <c r="AA129" s="29"/>
      <c r="AB129" s="29"/>
      <c r="AC129" s="29"/>
      <c r="AD129" s="29"/>
      <c r="AE129" s="29"/>
      <c r="AF129" s="29"/>
      <c r="AG129" s="29"/>
      <c r="AH129" s="29"/>
      <c r="AI129" s="29"/>
      <c r="AJ129" s="29"/>
      <c r="AK129" s="29"/>
      <c r="AL129" s="29"/>
    </row>
    <row r="130" spans="8:38" x14ac:dyDescent="0.25">
      <c r="H130" s="29" t="s">
        <v>11</v>
      </c>
      <c r="I130" s="29">
        <v>288.39</v>
      </c>
      <c r="J130" s="29">
        <v>31.69</v>
      </c>
      <c r="K130" s="29"/>
      <c r="L130" s="29"/>
      <c r="M130" s="29"/>
      <c r="N130" s="29"/>
      <c r="O130" s="29"/>
      <c r="P130" s="29"/>
      <c r="Q130" s="29"/>
      <c r="R130" s="29"/>
      <c r="S130" s="29">
        <v>78.19</v>
      </c>
      <c r="T130" s="29">
        <v>21.07</v>
      </c>
      <c r="U130" s="29"/>
      <c r="V130" s="29"/>
      <c r="W130" s="29"/>
      <c r="X130" s="29"/>
      <c r="Y130" s="29"/>
      <c r="Z130" s="29"/>
      <c r="AA130" s="29"/>
      <c r="AB130" s="29"/>
      <c r="AC130" s="29"/>
      <c r="AD130" s="29"/>
      <c r="AE130" s="29"/>
      <c r="AF130" s="29"/>
      <c r="AG130" s="29"/>
      <c r="AH130" s="29"/>
      <c r="AI130" s="29"/>
      <c r="AJ130" s="29"/>
      <c r="AK130" s="29"/>
      <c r="AL130" s="29"/>
    </row>
    <row r="131" spans="8:38" x14ac:dyDescent="0.25">
      <c r="H131" s="29" t="s">
        <v>12</v>
      </c>
      <c r="I131" s="29"/>
      <c r="J131" s="29"/>
      <c r="K131" s="29"/>
      <c r="L131" s="29"/>
      <c r="M131" s="29"/>
      <c r="N131" s="29"/>
      <c r="O131" s="29"/>
      <c r="P131" s="29"/>
      <c r="Q131" s="29"/>
      <c r="R131" s="29"/>
      <c r="S131" s="29"/>
      <c r="T131" s="29"/>
      <c r="U131" s="29"/>
      <c r="V131" s="29"/>
      <c r="W131" s="29"/>
      <c r="X131" s="29"/>
      <c r="Y131" s="29"/>
      <c r="Z131" s="29"/>
      <c r="AA131" s="29"/>
      <c r="AB131" s="29"/>
      <c r="AC131" s="29"/>
      <c r="AD131" s="29"/>
      <c r="AE131" s="29"/>
      <c r="AF131" s="29"/>
      <c r="AG131" s="29"/>
      <c r="AH131" s="29"/>
      <c r="AI131" s="29"/>
      <c r="AJ131" s="29"/>
      <c r="AK131" s="29"/>
      <c r="AL131" s="29"/>
    </row>
    <row r="132" spans="8:38" x14ac:dyDescent="0.25">
      <c r="H132" s="29" t="s">
        <v>13</v>
      </c>
      <c r="I132" s="29"/>
      <c r="J132" s="29"/>
      <c r="K132" s="29"/>
      <c r="L132" s="29"/>
      <c r="M132" s="29"/>
      <c r="N132" s="29"/>
      <c r="O132" s="29"/>
      <c r="P132" s="29"/>
      <c r="Q132" s="29"/>
      <c r="R132" s="29"/>
      <c r="S132" s="29"/>
      <c r="T132" s="29"/>
      <c r="U132" s="29"/>
      <c r="V132" s="29"/>
      <c r="W132" s="29"/>
      <c r="X132" s="29"/>
      <c r="Y132" s="29"/>
      <c r="Z132" s="29"/>
      <c r="AA132" s="29"/>
      <c r="AB132" s="29"/>
      <c r="AC132" s="29"/>
      <c r="AD132" s="29"/>
      <c r="AE132" s="29"/>
      <c r="AF132" s="29"/>
      <c r="AG132" s="29"/>
      <c r="AH132" s="29"/>
      <c r="AI132" s="29"/>
      <c r="AJ132" s="29"/>
      <c r="AK132" s="29"/>
      <c r="AL132" s="29"/>
    </row>
    <row r="133" spans="8:38" x14ac:dyDescent="0.25">
      <c r="H133" s="29" t="s">
        <v>52</v>
      </c>
      <c r="I133" s="29"/>
      <c r="J133" s="29"/>
      <c r="K133" s="29"/>
      <c r="L133" s="29"/>
      <c r="M133" s="29"/>
      <c r="N133" s="29"/>
      <c r="O133" s="29"/>
      <c r="P133" s="29"/>
      <c r="Q133" s="29"/>
      <c r="R133" s="29"/>
      <c r="S133" s="29"/>
      <c r="T133" s="29"/>
      <c r="U133" s="29"/>
      <c r="V133" s="29"/>
      <c r="W133" s="29"/>
      <c r="X133" s="29"/>
      <c r="Y133" s="29"/>
      <c r="Z133" s="29"/>
      <c r="AA133" s="29"/>
      <c r="AB133" s="29"/>
      <c r="AC133" s="29"/>
      <c r="AD133" s="29"/>
      <c r="AE133" s="29"/>
      <c r="AF133" s="29"/>
      <c r="AG133" s="29"/>
      <c r="AH133" s="29"/>
      <c r="AI133" s="29"/>
      <c r="AJ133" s="29"/>
      <c r="AK133" s="29"/>
      <c r="AL133" s="29"/>
    </row>
    <row r="134" spans="8:38" x14ac:dyDescent="0.25">
      <c r="H134" s="29" t="s">
        <v>14</v>
      </c>
      <c r="I134" s="29"/>
      <c r="J134" s="29"/>
      <c r="K134" s="29"/>
      <c r="L134" s="29"/>
      <c r="M134" s="29"/>
      <c r="N134" s="29"/>
      <c r="O134" s="29"/>
      <c r="P134" s="29"/>
      <c r="Q134" s="29"/>
      <c r="R134" s="29"/>
      <c r="S134" s="29"/>
      <c r="T134" s="29"/>
      <c r="U134" s="29"/>
      <c r="V134" s="29"/>
      <c r="W134" s="29"/>
      <c r="X134" s="29"/>
      <c r="Y134" s="29"/>
      <c r="Z134" s="29"/>
      <c r="AA134" s="29"/>
      <c r="AB134" s="29"/>
      <c r="AC134" s="29"/>
      <c r="AD134" s="29"/>
      <c r="AE134" s="29"/>
      <c r="AF134" s="29"/>
      <c r="AG134" s="29"/>
      <c r="AH134" s="29"/>
      <c r="AI134" s="29"/>
      <c r="AJ134" s="29"/>
      <c r="AK134" s="29"/>
      <c r="AL134" s="29"/>
    </row>
    <row r="135" spans="8:38" x14ac:dyDescent="0.25">
      <c r="H135" s="29" t="s">
        <v>15</v>
      </c>
      <c r="I135" s="29"/>
      <c r="J135" s="29"/>
      <c r="K135" s="29"/>
      <c r="L135" s="29"/>
      <c r="M135" s="29"/>
      <c r="N135" s="29"/>
      <c r="O135" s="29"/>
      <c r="P135" s="29"/>
      <c r="Q135" s="29"/>
      <c r="R135" s="29"/>
      <c r="S135" s="29"/>
      <c r="T135" s="29"/>
      <c r="U135" s="29"/>
      <c r="V135" s="29"/>
      <c r="W135" s="29"/>
      <c r="X135" s="29"/>
      <c r="Y135" s="29"/>
      <c r="Z135" s="29"/>
      <c r="AA135" s="29"/>
      <c r="AB135" s="29"/>
      <c r="AC135" s="29"/>
      <c r="AD135" s="29"/>
      <c r="AE135" s="29"/>
      <c r="AF135" s="29"/>
      <c r="AG135" s="29"/>
      <c r="AH135" s="29"/>
      <c r="AI135" s="29"/>
      <c r="AJ135" s="29"/>
      <c r="AK135" s="29"/>
      <c r="AL135" s="29"/>
    </row>
    <row r="136" spans="8:38" x14ac:dyDescent="0.25">
      <c r="H136" s="29" t="s">
        <v>16</v>
      </c>
      <c r="I136" s="29"/>
      <c r="J136" s="29"/>
      <c r="K136" s="29"/>
      <c r="L136" s="29"/>
      <c r="M136" s="29"/>
      <c r="N136" s="29"/>
      <c r="O136" s="29"/>
      <c r="P136" s="29"/>
      <c r="Q136" s="29"/>
      <c r="R136" s="29"/>
      <c r="S136" s="29"/>
      <c r="T136" s="29"/>
      <c r="U136" s="29"/>
      <c r="V136" s="29"/>
      <c r="W136" s="29"/>
      <c r="X136" s="29"/>
      <c r="Y136" s="29"/>
      <c r="Z136" s="29"/>
      <c r="AA136" s="29"/>
      <c r="AB136" s="29"/>
      <c r="AC136" s="29"/>
      <c r="AD136" s="29"/>
      <c r="AE136" s="29"/>
      <c r="AF136" s="29"/>
      <c r="AG136" s="29"/>
      <c r="AH136" s="29"/>
      <c r="AI136" s="29"/>
      <c r="AJ136" s="29"/>
      <c r="AK136" s="29"/>
      <c r="AL136" s="29"/>
    </row>
    <row r="137" spans="8:38" x14ac:dyDescent="0.25">
      <c r="H137" s="29" t="s">
        <v>24</v>
      </c>
      <c r="I137" s="29"/>
      <c r="J137" s="29"/>
      <c r="K137" s="29"/>
      <c r="L137" s="29"/>
      <c r="M137" s="29"/>
      <c r="N137" s="29"/>
      <c r="O137" s="29"/>
      <c r="P137" s="29"/>
      <c r="Q137" s="29"/>
      <c r="R137" s="29"/>
      <c r="S137" s="29"/>
      <c r="T137" s="29"/>
      <c r="U137" s="29"/>
      <c r="V137" s="29"/>
      <c r="W137" s="29"/>
      <c r="X137" s="29"/>
      <c r="Y137" s="29"/>
      <c r="Z137" s="29"/>
      <c r="AA137" s="29"/>
      <c r="AB137" s="29"/>
      <c r="AC137" s="29"/>
      <c r="AD137" s="29"/>
      <c r="AE137" s="29"/>
      <c r="AF137" s="29"/>
      <c r="AG137" s="29"/>
      <c r="AH137" s="29"/>
      <c r="AI137" s="29"/>
      <c r="AJ137" s="29"/>
      <c r="AK137" s="29"/>
      <c r="AL137" s="29"/>
    </row>
    <row r="138" spans="8:38" x14ac:dyDescent="0.25">
      <c r="H138" s="29" t="s">
        <v>53</v>
      </c>
      <c r="I138" s="29"/>
      <c r="J138" s="29"/>
      <c r="K138" s="29"/>
      <c r="L138" s="29"/>
      <c r="M138" s="29"/>
      <c r="N138" s="29"/>
      <c r="O138" s="29"/>
      <c r="P138" s="29"/>
      <c r="Q138" s="29"/>
      <c r="R138" s="29"/>
      <c r="S138" s="29"/>
      <c r="T138" s="29"/>
      <c r="U138" s="29"/>
      <c r="V138" s="29"/>
      <c r="W138" s="29"/>
      <c r="X138" s="29"/>
      <c r="Y138" s="29"/>
      <c r="Z138" s="29"/>
      <c r="AA138" s="29"/>
      <c r="AB138" s="29"/>
      <c r="AC138" s="29"/>
      <c r="AD138" s="29"/>
      <c r="AE138" s="29"/>
      <c r="AF138" s="29"/>
      <c r="AG138" s="29"/>
      <c r="AH138" s="29"/>
      <c r="AI138" s="29"/>
      <c r="AJ138" s="29"/>
      <c r="AK138" s="29"/>
      <c r="AL138" s="29"/>
    </row>
    <row r="139" spans="8:38" x14ac:dyDescent="0.25">
      <c r="H139" s="29" t="s">
        <v>54</v>
      </c>
      <c r="I139" s="29"/>
      <c r="J139" s="29"/>
      <c r="K139" s="29"/>
      <c r="L139" s="29"/>
      <c r="M139" s="29"/>
      <c r="N139" s="29"/>
      <c r="O139" s="29"/>
      <c r="P139" s="29"/>
      <c r="Q139" s="29"/>
      <c r="R139" s="29"/>
      <c r="S139" s="29"/>
      <c r="T139" s="29"/>
      <c r="U139" s="29"/>
      <c r="V139" s="29"/>
      <c r="W139" s="29"/>
      <c r="X139" s="29"/>
      <c r="Y139" s="29"/>
      <c r="Z139" s="29"/>
      <c r="AA139" s="29"/>
      <c r="AB139" s="29"/>
      <c r="AC139" s="29"/>
      <c r="AD139" s="29"/>
      <c r="AE139" s="29"/>
      <c r="AF139" s="29"/>
      <c r="AG139" s="29"/>
      <c r="AH139" s="29"/>
      <c r="AI139" s="29"/>
      <c r="AJ139" s="29"/>
      <c r="AK139" s="29"/>
      <c r="AL139" s="29"/>
    </row>
    <row r="140" spans="8:38" x14ac:dyDescent="0.25">
      <c r="H140" s="29" t="s">
        <v>55</v>
      </c>
      <c r="I140" s="29"/>
      <c r="J140" s="29"/>
      <c r="K140" s="29"/>
      <c r="L140" s="29"/>
      <c r="M140" s="29"/>
      <c r="N140" s="29"/>
      <c r="O140" s="29"/>
      <c r="P140" s="29"/>
      <c r="Q140" s="29"/>
      <c r="R140" s="29"/>
      <c r="S140" s="29"/>
      <c r="T140" s="29"/>
      <c r="U140" s="29"/>
      <c r="V140" s="29"/>
      <c r="W140" s="29"/>
      <c r="X140" s="29"/>
      <c r="Y140" s="29"/>
      <c r="Z140" s="29"/>
      <c r="AA140" s="29"/>
      <c r="AB140" s="29"/>
      <c r="AC140" s="29"/>
      <c r="AD140" s="29"/>
      <c r="AE140" s="29"/>
      <c r="AF140" s="29"/>
      <c r="AG140" s="29"/>
      <c r="AH140" s="29"/>
      <c r="AI140" s="29"/>
      <c r="AJ140" s="29"/>
      <c r="AK140" s="29"/>
      <c r="AL140" s="29"/>
    </row>
    <row r="141" spans="8:38" x14ac:dyDescent="0.25">
      <c r="H141" s="29" t="s">
        <v>56</v>
      </c>
      <c r="I141" s="29"/>
      <c r="J141" s="29"/>
      <c r="K141" s="29"/>
      <c r="L141" s="29"/>
      <c r="M141" s="29"/>
      <c r="N141" s="29"/>
      <c r="O141" s="29"/>
      <c r="P141" s="29"/>
      <c r="Q141" s="29"/>
      <c r="R141" s="29"/>
      <c r="S141" s="29"/>
      <c r="T141" s="29"/>
      <c r="U141" s="29"/>
      <c r="V141" s="29"/>
      <c r="W141" s="29"/>
      <c r="X141" s="29"/>
      <c r="Y141" s="29"/>
      <c r="Z141" s="29"/>
      <c r="AA141" s="29"/>
      <c r="AB141" s="29"/>
      <c r="AC141" s="29"/>
      <c r="AD141" s="29"/>
      <c r="AE141" s="29"/>
      <c r="AF141" s="29"/>
      <c r="AG141" s="29"/>
      <c r="AH141" s="29"/>
      <c r="AI141" s="29"/>
      <c r="AJ141" s="29"/>
      <c r="AK141" s="29"/>
      <c r="AL141" s="29"/>
    </row>
  </sheetData>
  <customSheetViews>
    <customSheetView guid="{CD5EA392-D13D-45C7-91A8-BEACDB74E116}" scale="55" topLeftCell="A10">
      <selection activeCell="M46" sqref="M46"/>
      <colBreaks count="1" manualBreakCount="1">
        <brk id="39" min="33" max="100" man="1"/>
      </colBreaks>
      <pageMargins left="0.7" right="0.7" top="0.75" bottom="0.75" header="0.3" footer="0.3"/>
      <pageSetup paperSize="9" scale="40" orientation="landscape" r:id="rId1"/>
    </customSheetView>
  </customSheetViews>
  <mergeCells count="6">
    <mergeCell ref="A108:E108"/>
    <mergeCell ref="A18:E18"/>
    <mergeCell ref="A36:E36"/>
    <mergeCell ref="A54:E54"/>
    <mergeCell ref="A72:E72"/>
    <mergeCell ref="A90:E90"/>
  </mergeCells>
  <pageMargins left="0.7" right="0.7" top="0.75" bottom="0.75" header="0.3" footer="0.3"/>
  <pageSetup paperSize="9" scale="40" orientation="landscape" r:id="rId2"/>
  <colBreaks count="1" manualBreakCount="1">
    <brk id="39" min="34" max="101"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BS141"/>
  <sheetViews>
    <sheetView topLeftCell="A4" zoomScale="55" zoomScaleNormal="55" zoomScaleSheetLayoutView="25" workbookViewId="0">
      <selection activeCell="G51" sqref="G51"/>
    </sheetView>
  </sheetViews>
  <sheetFormatPr defaultColWidth="8.85546875" defaultRowHeight="15" x14ac:dyDescent="0.25"/>
  <cols>
    <col min="1" max="1" width="38.7109375" style="43" customWidth="1"/>
    <col min="2" max="7" width="15.7109375" style="43" customWidth="1"/>
    <col min="8" max="25" width="10.7109375" style="43" customWidth="1"/>
    <col min="26" max="38" width="8.85546875" style="43"/>
    <col min="39" max="40" width="11.85546875" style="17" customWidth="1"/>
    <col min="41" max="41" width="8.85546875" style="43"/>
    <col min="42" max="42" width="10.140625" style="43" customWidth="1"/>
    <col min="43" max="43" width="10.7109375" style="43" customWidth="1"/>
    <col min="44" max="44" width="9" style="43" customWidth="1"/>
    <col min="45" max="16384" width="8.85546875" style="43"/>
  </cols>
  <sheetData>
    <row r="1" spans="1:6" x14ac:dyDescent="0.25">
      <c r="A1" s="14" t="s">
        <v>63</v>
      </c>
    </row>
    <row r="2" spans="1:6" x14ac:dyDescent="0.25">
      <c r="A2" s="14" t="s">
        <v>64</v>
      </c>
    </row>
    <row r="3" spans="1:6" x14ac:dyDescent="0.25">
      <c r="A3" s="14"/>
    </row>
    <row r="4" spans="1:6" x14ac:dyDescent="0.25">
      <c r="D4" s="43" t="s">
        <v>62</v>
      </c>
    </row>
    <row r="5" spans="1:6" x14ac:dyDescent="0.25">
      <c r="A5" s="7" t="s">
        <v>3</v>
      </c>
      <c r="B5" s="15">
        <f>Assumptions!B5</f>
        <v>62.32</v>
      </c>
      <c r="C5" s="11"/>
      <c r="D5" s="11" t="s">
        <v>59</v>
      </c>
      <c r="E5" s="43" t="s">
        <v>58</v>
      </c>
      <c r="F5" s="43" t="s">
        <v>60</v>
      </c>
    </row>
    <row r="6" spans="1:6" x14ac:dyDescent="0.25">
      <c r="A6" s="8" t="s">
        <v>2</v>
      </c>
      <c r="B6" s="15">
        <f>Assumptions!B6</f>
        <v>0.1</v>
      </c>
      <c r="C6" s="13"/>
      <c r="D6" s="13"/>
    </row>
    <row r="7" spans="1:6" x14ac:dyDescent="0.25">
      <c r="A7" s="8" t="s">
        <v>1</v>
      </c>
      <c r="B7" s="15">
        <f>Assumptions!B7</f>
        <v>40</v>
      </c>
      <c r="C7" s="12"/>
      <c r="D7" s="12"/>
      <c r="E7" s="43" t="s">
        <v>59</v>
      </c>
      <c r="F7" s="43" t="s">
        <v>61</v>
      </c>
    </row>
    <row r="8" spans="1:6" x14ac:dyDescent="0.25">
      <c r="A8" s="8" t="s">
        <v>23</v>
      </c>
      <c r="B8" s="15">
        <f>Assumptions!B8</f>
        <v>0.3</v>
      </c>
      <c r="C8" s="10"/>
      <c r="D8" s="10"/>
    </row>
    <row r="9" spans="1:6" x14ac:dyDescent="0.25">
      <c r="A9" s="8" t="s">
        <v>22</v>
      </c>
      <c r="B9" s="15">
        <f>Assumptions!B9</f>
        <v>0.7</v>
      </c>
      <c r="C9" s="10"/>
      <c r="D9" s="10"/>
    </row>
    <row r="10" spans="1:6" x14ac:dyDescent="0.25">
      <c r="A10" s="8" t="s">
        <v>30</v>
      </c>
      <c r="B10" s="15">
        <f>Assumptions!B10</f>
        <v>0.25</v>
      </c>
      <c r="C10" s="10"/>
      <c r="D10" s="10"/>
    </row>
    <row r="11" spans="1:6" x14ac:dyDescent="0.25">
      <c r="A11" s="8" t="s">
        <v>31</v>
      </c>
      <c r="B11" s="15">
        <f>Assumptions!B11</f>
        <v>0.25</v>
      </c>
      <c r="C11" s="2"/>
      <c r="D11" s="2"/>
    </row>
    <row r="12" spans="1:6" x14ac:dyDescent="0.25">
      <c r="A12" s="8" t="s">
        <v>32</v>
      </c>
      <c r="B12" s="15">
        <f>Assumptions!B12</f>
        <v>0.25</v>
      </c>
      <c r="C12" s="2"/>
      <c r="D12" s="2"/>
    </row>
    <row r="13" spans="1:6" x14ac:dyDescent="0.25">
      <c r="A13" s="9" t="s">
        <v>33</v>
      </c>
      <c r="B13" s="15">
        <f>Assumptions!B13</f>
        <v>0.25</v>
      </c>
      <c r="C13" s="2"/>
      <c r="D13" s="2"/>
    </row>
    <row r="14" spans="1:6" x14ac:dyDescent="0.25">
      <c r="A14" s="9" t="s">
        <v>83</v>
      </c>
      <c r="B14" s="15">
        <f>Assumptions!B14</f>
        <v>1</v>
      </c>
      <c r="C14" s="2"/>
      <c r="D14" s="2"/>
    </row>
    <row r="15" spans="1:6" x14ac:dyDescent="0.25">
      <c r="A15" s="25"/>
      <c r="B15" s="24"/>
      <c r="C15" s="2"/>
      <c r="D15" s="2"/>
    </row>
    <row r="16" spans="1:6" x14ac:dyDescent="0.25">
      <c r="A16" s="17"/>
      <c r="B16" s="5"/>
      <c r="C16" s="2"/>
      <c r="D16" s="2"/>
    </row>
    <row r="17" spans="1:46" x14ac:dyDescent="0.25">
      <c r="A17" s="20"/>
    </row>
    <row r="18" spans="1:46" x14ac:dyDescent="0.25">
      <c r="A18" s="226" t="s">
        <v>6</v>
      </c>
      <c r="B18" s="226"/>
      <c r="C18" s="226"/>
      <c r="D18" s="226"/>
      <c r="E18" s="226"/>
    </row>
    <row r="19" spans="1:46" s="16" customFormat="1" ht="45" x14ac:dyDescent="0.25">
      <c r="A19" s="21" t="s">
        <v>4</v>
      </c>
      <c r="B19" s="22" t="s">
        <v>17</v>
      </c>
      <c r="C19" s="22" t="s">
        <v>5</v>
      </c>
      <c r="D19" s="6" t="s">
        <v>0</v>
      </c>
      <c r="E19" s="22" t="s">
        <v>18</v>
      </c>
      <c r="F19" s="1"/>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17"/>
      <c r="AN19" s="17"/>
      <c r="AO19" s="43"/>
      <c r="AP19" s="43"/>
      <c r="AQ19" s="43"/>
      <c r="AR19" s="43"/>
      <c r="AS19" s="43"/>
      <c r="AT19" s="43"/>
    </row>
    <row r="20" spans="1:46" s="16" customFormat="1" x14ac:dyDescent="0.25">
      <c r="A20" s="23" t="s">
        <v>9</v>
      </c>
      <c r="B20" s="31">
        <f>B56</f>
        <v>60.57</v>
      </c>
      <c r="C20" s="31">
        <f>C56</f>
        <v>113.59</v>
      </c>
      <c r="D20" s="31">
        <f t="shared" ref="D20:D33" si="0">$B$10*D38+$B$11*D56+$B$12*D74+$B$14*D92</f>
        <v>17.038499999999999</v>
      </c>
      <c r="E20" s="3">
        <f t="shared" ref="E20:E33" si="1">D20*$B$5/1000</f>
        <v>1.06183932</v>
      </c>
      <c r="F20" s="4"/>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17"/>
      <c r="AN20" s="17"/>
      <c r="AO20" s="43"/>
      <c r="AP20" s="43"/>
      <c r="AQ20" s="43"/>
      <c r="AR20" s="43"/>
      <c r="AS20" s="43"/>
      <c r="AT20" s="43"/>
    </row>
    <row r="21" spans="1:46" s="16" customFormat="1" x14ac:dyDescent="0.25">
      <c r="A21" s="23" t="s">
        <v>10</v>
      </c>
      <c r="B21" s="31">
        <f t="shared" ref="B21:C33" si="2">B57</f>
        <v>93.31</v>
      </c>
      <c r="C21" s="31">
        <f t="shared" si="2"/>
        <v>270.12999999999994</v>
      </c>
      <c r="D21" s="31">
        <f>$B$10*D39+$B$11*D57+$B$12*D75+$B$13*D93</f>
        <v>40.98749999999999</v>
      </c>
      <c r="E21" s="3">
        <f t="shared" si="1"/>
        <v>2.5543409999999995</v>
      </c>
      <c r="F21" s="4"/>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17"/>
      <c r="AN21" s="17"/>
      <c r="AO21" s="43"/>
      <c r="AP21" s="43"/>
      <c r="AQ21" s="43"/>
      <c r="AR21" s="43"/>
      <c r="AS21" s="43"/>
      <c r="AT21" s="43"/>
    </row>
    <row r="22" spans="1:46" s="16" customFormat="1" x14ac:dyDescent="0.25">
      <c r="A22" s="23" t="s">
        <v>11</v>
      </c>
      <c r="B22" s="31">
        <f t="shared" si="2"/>
        <v>108.75999999999999</v>
      </c>
      <c r="C22" s="31">
        <f t="shared" si="2"/>
        <v>363.43</v>
      </c>
      <c r="D22" s="99">
        <f>$B$10*D40+$B$11*D58+$B$12*D76+$B$13*D94</f>
        <v>31.029</v>
      </c>
      <c r="E22" s="3">
        <f t="shared" si="1"/>
        <v>1.93372728</v>
      </c>
      <c r="F22" s="4"/>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17"/>
      <c r="AN22" s="17"/>
      <c r="AO22" s="43"/>
      <c r="AP22" s="43"/>
      <c r="AQ22" s="43"/>
      <c r="AR22" s="43"/>
      <c r="AS22" s="43"/>
      <c r="AT22" s="43"/>
    </row>
    <row r="23" spans="1:46" s="16" customFormat="1" x14ac:dyDescent="0.25">
      <c r="A23" s="23" t="s">
        <v>12</v>
      </c>
      <c r="B23" s="31">
        <f t="shared" si="2"/>
        <v>0</v>
      </c>
      <c r="C23" s="31">
        <f t="shared" si="2"/>
        <v>0</v>
      </c>
      <c r="D23" s="31">
        <f t="shared" si="0"/>
        <v>0</v>
      </c>
      <c r="E23" s="3">
        <f t="shared" si="1"/>
        <v>0</v>
      </c>
      <c r="F23" s="4"/>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17"/>
      <c r="AN23" s="17"/>
      <c r="AO23" s="43"/>
      <c r="AP23" s="43"/>
      <c r="AQ23" s="43"/>
      <c r="AR23" s="43"/>
      <c r="AS23" s="43"/>
      <c r="AT23" s="43"/>
    </row>
    <row r="24" spans="1:46" s="16" customFormat="1" x14ac:dyDescent="0.25">
      <c r="A24" s="23" t="s">
        <v>13</v>
      </c>
      <c r="B24" s="31">
        <f t="shared" si="2"/>
        <v>0</v>
      </c>
      <c r="C24" s="31">
        <f t="shared" si="2"/>
        <v>0</v>
      </c>
      <c r="D24" s="31">
        <f t="shared" si="0"/>
        <v>0</v>
      </c>
      <c r="E24" s="3">
        <f t="shared" si="1"/>
        <v>0</v>
      </c>
      <c r="F24" s="4"/>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17"/>
      <c r="AN24" s="17"/>
      <c r="AO24" s="43"/>
      <c r="AP24" s="43"/>
      <c r="AQ24" s="43"/>
      <c r="AR24" s="43"/>
      <c r="AS24" s="43"/>
      <c r="AT24" s="43"/>
    </row>
    <row r="25" spans="1:46" s="16" customFormat="1" x14ac:dyDescent="0.25">
      <c r="A25" s="23" t="s">
        <v>52</v>
      </c>
      <c r="B25" s="31">
        <f t="shared" si="2"/>
        <v>0</v>
      </c>
      <c r="C25" s="31">
        <f t="shared" si="2"/>
        <v>0</v>
      </c>
      <c r="D25" s="31">
        <f t="shared" si="0"/>
        <v>0</v>
      </c>
      <c r="E25" s="3">
        <f t="shared" si="1"/>
        <v>0</v>
      </c>
      <c r="F25" s="4"/>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17"/>
      <c r="AN25" s="17"/>
      <c r="AO25" s="43"/>
      <c r="AP25" s="43"/>
      <c r="AQ25" s="43"/>
      <c r="AR25" s="43"/>
      <c r="AS25" s="43"/>
      <c r="AT25" s="43"/>
    </row>
    <row r="26" spans="1:46" s="16" customFormat="1" x14ac:dyDescent="0.25">
      <c r="A26" s="23" t="s">
        <v>14</v>
      </c>
      <c r="B26" s="31">
        <f t="shared" si="2"/>
        <v>0</v>
      </c>
      <c r="C26" s="31">
        <f t="shared" si="2"/>
        <v>0</v>
      </c>
      <c r="D26" s="31">
        <f t="shared" si="0"/>
        <v>0</v>
      </c>
      <c r="E26" s="3">
        <f t="shared" si="1"/>
        <v>0</v>
      </c>
      <c r="F26" s="4"/>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17"/>
      <c r="AN26" s="17"/>
      <c r="AO26" s="43"/>
      <c r="AP26" s="43"/>
      <c r="AQ26" s="43"/>
      <c r="AR26" s="43"/>
      <c r="AS26" s="43"/>
      <c r="AT26" s="43"/>
    </row>
    <row r="27" spans="1:46" s="16" customFormat="1" x14ac:dyDescent="0.25">
      <c r="A27" s="23" t="s">
        <v>15</v>
      </c>
      <c r="B27" s="31">
        <f t="shared" si="2"/>
        <v>0</v>
      </c>
      <c r="C27" s="31">
        <f t="shared" si="2"/>
        <v>0</v>
      </c>
      <c r="D27" s="31">
        <f t="shared" si="0"/>
        <v>0</v>
      </c>
      <c r="E27" s="3">
        <f t="shared" si="1"/>
        <v>0</v>
      </c>
      <c r="F27" s="4"/>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17"/>
      <c r="AN27" s="17"/>
      <c r="AO27" s="43"/>
      <c r="AP27" s="43"/>
      <c r="AQ27" s="43"/>
      <c r="AR27" s="43"/>
      <c r="AS27" s="43"/>
      <c r="AT27" s="43"/>
    </row>
    <row r="28" spans="1:46" s="16" customFormat="1" x14ac:dyDescent="0.25">
      <c r="A28" s="23" t="s">
        <v>16</v>
      </c>
      <c r="B28" s="31">
        <f t="shared" si="2"/>
        <v>0</v>
      </c>
      <c r="C28" s="31">
        <f t="shared" si="2"/>
        <v>0</v>
      </c>
      <c r="D28" s="31">
        <f t="shared" si="0"/>
        <v>0</v>
      </c>
      <c r="E28" s="3">
        <f t="shared" si="1"/>
        <v>0</v>
      </c>
      <c r="F28" s="4"/>
      <c r="G28" s="43"/>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3"/>
      <c r="AK28" s="43"/>
      <c r="AL28" s="43"/>
      <c r="AM28" s="17"/>
      <c r="AN28" s="17"/>
      <c r="AO28" s="43"/>
      <c r="AP28" s="43"/>
      <c r="AQ28" s="43"/>
      <c r="AR28" s="43"/>
      <c r="AS28" s="43"/>
      <c r="AT28" s="43"/>
    </row>
    <row r="29" spans="1:46" s="16" customFormat="1" x14ac:dyDescent="0.25">
      <c r="A29" s="23" t="s">
        <v>24</v>
      </c>
      <c r="B29" s="31">
        <f t="shared" si="2"/>
        <v>0</v>
      </c>
      <c r="C29" s="31">
        <f t="shared" si="2"/>
        <v>0</v>
      </c>
      <c r="D29" s="31">
        <f t="shared" si="0"/>
        <v>0</v>
      </c>
      <c r="E29" s="3">
        <f t="shared" si="1"/>
        <v>0</v>
      </c>
      <c r="F29" s="4"/>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17"/>
      <c r="AN29" s="17"/>
      <c r="AO29" s="43"/>
      <c r="AP29" s="43"/>
      <c r="AQ29" s="43"/>
      <c r="AR29" s="43"/>
      <c r="AS29" s="43"/>
      <c r="AT29" s="43"/>
    </row>
    <row r="30" spans="1:46" s="16" customFormat="1" x14ac:dyDescent="0.25">
      <c r="A30" s="23" t="s">
        <v>53</v>
      </c>
      <c r="B30" s="31">
        <f t="shared" si="2"/>
        <v>0</v>
      </c>
      <c r="C30" s="31">
        <f t="shared" si="2"/>
        <v>0</v>
      </c>
      <c r="D30" s="31">
        <f t="shared" si="0"/>
        <v>0</v>
      </c>
      <c r="E30" s="3">
        <f t="shared" si="1"/>
        <v>0</v>
      </c>
      <c r="F30" s="4"/>
      <c r="G30" s="43"/>
      <c r="H30" s="43"/>
      <c r="I30" s="43"/>
      <c r="J30" s="43"/>
      <c r="K30" s="43"/>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43"/>
      <c r="AM30" s="17"/>
      <c r="AN30" s="17"/>
      <c r="AO30" s="43"/>
      <c r="AP30" s="43"/>
      <c r="AQ30" s="43"/>
      <c r="AR30" s="43"/>
      <c r="AS30" s="43"/>
      <c r="AT30" s="43"/>
    </row>
    <row r="31" spans="1:46" s="16" customFormat="1" x14ac:dyDescent="0.25">
      <c r="A31" s="23" t="s">
        <v>54</v>
      </c>
      <c r="B31" s="31">
        <f t="shared" si="2"/>
        <v>0</v>
      </c>
      <c r="C31" s="31">
        <f t="shared" si="2"/>
        <v>0</v>
      </c>
      <c r="D31" s="31">
        <f t="shared" si="0"/>
        <v>0</v>
      </c>
      <c r="E31" s="3">
        <f t="shared" si="1"/>
        <v>0</v>
      </c>
      <c r="F31" s="4"/>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17"/>
      <c r="AN31" s="17"/>
      <c r="AO31" s="43"/>
      <c r="AP31" s="43"/>
      <c r="AQ31" s="43"/>
      <c r="AR31" s="43"/>
      <c r="AS31" s="43"/>
      <c r="AT31" s="43"/>
    </row>
    <row r="32" spans="1:46" s="16" customFormat="1" x14ac:dyDescent="0.25">
      <c r="A32" s="23" t="s">
        <v>55</v>
      </c>
      <c r="B32" s="31">
        <f t="shared" si="2"/>
        <v>0</v>
      </c>
      <c r="C32" s="31">
        <f t="shared" si="2"/>
        <v>0</v>
      </c>
      <c r="D32" s="31">
        <f t="shared" si="0"/>
        <v>0</v>
      </c>
      <c r="E32" s="3">
        <f t="shared" si="1"/>
        <v>0</v>
      </c>
      <c r="F32" s="4"/>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17"/>
      <c r="AN32" s="17"/>
      <c r="AO32" s="43"/>
      <c r="AP32" s="43"/>
      <c r="AQ32" s="43"/>
      <c r="AR32" s="43"/>
      <c r="AS32" s="43"/>
      <c r="AT32" s="43"/>
    </row>
    <row r="33" spans="1:71" s="16" customFormat="1" x14ac:dyDescent="0.25">
      <c r="A33" s="23" t="s">
        <v>56</v>
      </c>
      <c r="B33" s="31">
        <f t="shared" si="2"/>
        <v>0</v>
      </c>
      <c r="C33" s="31">
        <f t="shared" si="2"/>
        <v>0</v>
      </c>
      <c r="D33" s="31">
        <f t="shared" si="0"/>
        <v>0</v>
      </c>
      <c r="E33" s="3">
        <f t="shared" si="1"/>
        <v>0</v>
      </c>
      <c r="F33" s="4"/>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17"/>
      <c r="AN33" s="17"/>
      <c r="AO33" s="43"/>
      <c r="AP33" s="43"/>
      <c r="AQ33" s="43"/>
      <c r="AR33" s="43"/>
      <c r="AS33" s="43"/>
      <c r="AT33" s="43"/>
    </row>
    <row r="34" spans="1:71" s="16" customFormat="1" x14ac:dyDescent="0.25">
      <c r="A34" s="23"/>
      <c r="B34" s="23"/>
      <c r="C34" s="23"/>
      <c r="D34" s="23"/>
      <c r="E34" s="23"/>
      <c r="F34" s="4"/>
      <c r="G34" s="43"/>
      <c r="H34" s="43"/>
      <c r="I34" s="43"/>
      <c r="J34" s="43"/>
      <c r="K34" s="43"/>
      <c r="L34" s="43"/>
      <c r="M34" s="43"/>
      <c r="N34" s="43"/>
      <c r="O34" s="43"/>
      <c r="P34" s="43"/>
      <c r="Q34" s="43"/>
      <c r="R34" s="43"/>
      <c r="S34" s="43"/>
      <c r="T34" s="43"/>
      <c r="U34" s="43"/>
      <c r="V34" s="43"/>
      <c r="W34" s="43"/>
      <c r="X34" s="43"/>
      <c r="Y34" s="43"/>
      <c r="Z34" s="43"/>
      <c r="AA34" s="43"/>
      <c r="AB34" s="43"/>
      <c r="AC34" s="43"/>
      <c r="AD34" s="43"/>
      <c r="AE34" s="43"/>
      <c r="AF34" s="43"/>
      <c r="AG34" s="43"/>
      <c r="AH34" s="43"/>
      <c r="AI34" s="43"/>
      <c r="AJ34" s="43"/>
      <c r="AK34" s="43"/>
      <c r="AL34" s="43"/>
      <c r="AM34" s="17"/>
      <c r="AN34" s="17"/>
      <c r="AO34" s="43"/>
      <c r="AP34" s="43"/>
      <c r="AQ34" s="43"/>
      <c r="AR34" s="43"/>
      <c r="AS34" s="43"/>
      <c r="AT34" s="43"/>
    </row>
    <row r="35" spans="1:71" s="16" customFormat="1" x14ac:dyDescent="0.25">
      <c r="H35" s="43" t="s">
        <v>36</v>
      </c>
      <c r="I35" s="43"/>
      <c r="J35" s="43"/>
      <c r="K35" s="43"/>
      <c r="L35" s="43"/>
      <c r="M35" s="43"/>
      <c r="N35" s="43"/>
      <c r="O35" s="43"/>
      <c r="P35" s="43"/>
      <c r="Q35" s="43"/>
      <c r="R35" s="43"/>
      <c r="S35" s="43"/>
      <c r="T35" s="43"/>
      <c r="U35" s="43"/>
      <c r="V35" s="43"/>
      <c r="W35" s="43"/>
      <c r="X35" s="43"/>
      <c r="Y35" s="43"/>
      <c r="Z35" s="43"/>
      <c r="AA35" s="43"/>
      <c r="AB35" s="43"/>
      <c r="AC35" s="43"/>
      <c r="AD35" s="43"/>
      <c r="AE35" s="43"/>
      <c r="AF35" s="43"/>
      <c r="AG35" s="43"/>
      <c r="AH35" s="43"/>
      <c r="AI35" s="43"/>
      <c r="AJ35" s="43"/>
      <c r="AK35" s="43"/>
      <c r="AL35" s="43"/>
      <c r="AM35" s="17"/>
      <c r="AN35" s="17"/>
      <c r="AO35" s="43" t="s">
        <v>25</v>
      </c>
      <c r="AP35" s="43"/>
      <c r="AQ35" s="43"/>
      <c r="AR35" s="43"/>
      <c r="AS35" s="43"/>
      <c r="AT35" s="43"/>
      <c r="AU35" s="43"/>
      <c r="AV35" s="43"/>
      <c r="AW35" s="43"/>
      <c r="AX35" s="43"/>
      <c r="AY35" s="43"/>
      <c r="AZ35" s="43"/>
      <c r="BA35" s="43"/>
      <c r="BB35" s="43"/>
      <c r="BC35" s="43"/>
      <c r="BD35" s="43"/>
      <c r="BE35" s="43"/>
      <c r="BF35" s="43"/>
      <c r="BG35" s="43"/>
      <c r="BH35" s="43"/>
      <c r="BI35" s="43"/>
    </row>
    <row r="36" spans="1:71" s="16" customFormat="1" ht="15.75" x14ac:dyDescent="0.25">
      <c r="A36" s="260" t="s">
        <v>34</v>
      </c>
      <c r="B36" s="260"/>
      <c r="C36" s="260"/>
      <c r="D36" s="260"/>
      <c r="E36" s="260"/>
      <c r="H36" s="29"/>
      <c r="I36" s="29" t="s">
        <v>40</v>
      </c>
      <c r="J36" s="29" t="s">
        <v>40</v>
      </c>
      <c r="K36" s="29" t="s">
        <v>40</v>
      </c>
      <c r="L36" s="29" t="s">
        <v>40</v>
      </c>
      <c r="M36" s="29" t="s">
        <v>40</v>
      </c>
      <c r="N36" s="29" t="s">
        <v>40</v>
      </c>
      <c r="O36" s="29" t="s">
        <v>40</v>
      </c>
      <c r="P36" s="29" t="s">
        <v>40</v>
      </c>
      <c r="Q36" s="29" t="s">
        <v>40</v>
      </c>
      <c r="R36" s="29" t="s">
        <v>40</v>
      </c>
      <c r="S36" s="29" t="s">
        <v>41</v>
      </c>
      <c r="T36" s="29" t="s">
        <v>41</v>
      </c>
      <c r="U36" s="29" t="s">
        <v>41</v>
      </c>
      <c r="V36" s="29" t="s">
        <v>41</v>
      </c>
      <c r="W36" s="29" t="s">
        <v>41</v>
      </c>
      <c r="X36" s="29" t="s">
        <v>41</v>
      </c>
      <c r="Y36" s="29" t="s">
        <v>41</v>
      </c>
      <c r="Z36" s="29" t="s">
        <v>41</v>
      </c>
      <c r="AA36" s="29" t="s">
        <v>41</v>
      </c>
      <c r="AB36" s="29" t="s">
        <v>41</v>
      </c>
      <c r="AC36" s="29" t="s">
        <v>42</v>
      </c>
      <c r="AD36" s="29" t="s">
        <v>42</v>
      </c>
      <c r="AE36" s="29" t="s">
        <v>42</v>
      </c>
      <c r="AF36" s="29" t="s">
        <v>42</v>
      </c>
      <c r="AG36" s="29" t="s">
        <v>42</v>
      </c>
      <c r="AH36" s="29" t="s">
        <v>42</v>
      </c>
      <c r="AI36" s="29" t="s">
        <v>42</v>
      </c>
      <c r="AJ36" s="29" t="s">
        <v>42</v>
      </c>
      <c r="AK36" s="29" t="s">
        <v>42</v>
      </c>
      <c r="AL36" s="29" t="s">
        <v>42</v>
      </c>
      <c r="AM36" s="17"/>
      <c r="AN36" s="17"/>
      <c r="AO36" s="29"/>
      <c r="AP36" s="29" t="s">
        <v>40</v>
      </c>
      <c r="AQ36" s="29" t="s">
        <v>40</v>
      </c>
      <c r="AR36" s="29" t="s">
        <v>40</v>
      </c>
      <c r="AS36" s="29" t="s">
        <v>40</v>
      </c>
      <c r="AT36" s="29" t="s">
        <v>40</v>
      </c>
      <c r="AU36" s="29" t="s">
        <v>40</v>
      </c>
      <c r="AV36" s="29" t="s">
        <v>40</v>
      </c>
      <c r="AW36" s="29" t="s">
        <v>40</v>
      </c>
      <c r="AX36" s="29" t="s">
        <v>40</v>
      </c>
      <c r="AY36" s="29" t="s">
        <v>40</v>
      </c>
      <c r="AZ36" s="29" t="s">
        <v>41</v>
      </c>
      <c r="BA36" s="29" t="s">
        <v>41</v>
      </c>
      <c r="BB36" s="29" t="s">
        <v>41</v>
      </c>
      <c r="BC36" s="29" t="s">
        <v>41</v>
      </c>
      <c r="BD36" s="29" t="s">
        <v>41</v>
      </c>
      <c r="BE36" s="29" t="s">
        <v>41</v>
      </c>
      <c r="BF36" s="29" t="s">
        <v>41</v>
      </c>
      <c r="BG36" s="29" t="s">
        <v>41</v>
      </c>
      <c r="BH36" s="29" t="s">
        <v>41</v>
      </c>
      <c r="BI36" s="29" t="s">
        <v>41</v>
      </c>
      <c r="BJ36" s="29" t="s">
        <v>42</v>
      </c>
      <c r="BK36" s="29" t="s">
        <v>42</v>
      </c>
      <c r="BL36" s="29" t="s">
        <v>42</v>
      </c>
      <c r="BM36" s="29" t="s">
        <v>42</v>
      </c>
      <c r="BN36" s="29" t="s">
        <v>42</v>
      </c>
      <c r="BO36" s="29" t="s">
        <v>42</v>
      </c>
      <c r="BP36" s="29" t="s">
        <v>42</v>
      </c>
      <c r="BQ36" s="29" t="s">
        <v>42</v>
      </c>
      <c r="BR36" s="29" t="s">
        <v>42</v>
      </c>
      <c r="BS36" s="29" t="s">
        <v>42</v>
      </c>
    </row>
    <row r="37" spans="1:71" s="16" customFormat="1" ht="45.75" thickBot="1" x14ac:dyDescent="0.3">
      <c r="A37" s="21" t="s">
        <v>4</v>
      </c>
      <c r="B37" s="22" t="s">
        <v>17</v>
      </c>
      <c r="C37" s="22" t="s">
        <v>5</v>
      </c>
      <c r="D37" s="6" t="s">
        <v>0</v>
      </c>
      <c r="E37" s="22" t="s">
        <v>7</v>
      </c>
      <c r="H37" s="28" t="s">
        <v>4</v>
      </c>
      <c r="I37" s="28" t="s">
        <v>43</v>
      </c>
      <c r="J37" s="28" t="s">
        <v>44</v>
      </c>
      <c r="K37" s="28" t="s">
        <v>57</v>
      </c>
      <c r="L37" s="28" t="s">
        <v>50</v>
      </c>
      <c r="M37" s="28" t="s">
        <v>47</v>
      </c>
      <c r="N37" s="28" t="s">
        <v>48</v>
      </c>
      <c r="O37" s="28" t="s">
        <v>46</v>
      </c>
      <c r="P37" s="28" t="s">
        <v>51</v>
      </c>
      <c r="Q37" s="28" t="s">
        <v>49</v>
      </c>
      <c r="R37" s="28" t="s">
        <v>45</v>
      </c>
      <c r="S37" s="28" t="s">
        <v>43</v>
      </c>
      <c r="T37" s="28" t="s">
        <v>44</v>
      </c>
      <c r="U37" s="28" t="s">
        <v>57</v>
      </c>
      <c r="V37" s="28" t="s">
        <v>50</v>
      </c>
      <c r="W37" s="28" t="s">
        <v>47</v>
      </c>
      <c r="X37" s="28" t="s">
        <v>48</v>
      </c>
      <c r="Y37" s="28" t="s">
        <v>46</v>
      </c>
      <c r="Z37" s="28" t="s">
        <v>51</v>
      </c>
      <c r="AA37" s="28" t="s">
        <v>49</v>
      </c>
      <c r="AB37" s="28" t="s">
        <v>45</v>
      </c>
      <c r="AC37" s="28" t="s">
        <v>43</v>
      </c>
      <c r="AD37" s="28" t="s">
        <v>44</v>
      </c>
      <c r="AE37" s="28" t="s">
        <v>57</v>
      </c>
      <c r="AF37" s="28" t="s">
        <v>50</v>
      </c>
      <c r="AG37" s="28" t="s">
        <v>47</v>
      </c>
      <c r="AH37" s="28" t="s">
        <v>48</v>
      </c>
      <c r="AI37" s="28" t="s">
        <v>46</v>
      </c>
      <c r="AJ37" s="28" t="s">
        <v>51</v>
      </c>
      <c r="AK37" s="28" t="s">
        <v>49</v>
      </c>
      <c r="AL37" s="28" t="s">
        <v>45</v>
      </c>
      <c r="AM37" s="17"/>
      <c r="AN37" s="17"/>
      <c r="AO37" s="28" t="s">
        <v>4</v>
      </c>
      <c r="AP37" s="28" t="s">
        <v>43</v>
      </c>
      <c r="AQ37" s="28" t="s">
        <v>44</v>
      </c>
      <c r="AR37" s="28" t="s">
        <v>57</v>
      </c>
      <c r="AS37" s="28" t="s">
        <v>50</v>
      </c>
      <c r="AT37" s="28" t="s">
        <v>47</v>
      </c>
      <c r="AU37" s="28" t="s">
        <v>48</v>
      </c>
      <c r="AV37" s="28" t="s">
        <v>46</v>
      </c>
      <c r="AW37" s="28" t="s">
        <v>51</v>
      </c>
      <c r="AX37" s="28" t="s">
        <v>49</v>
      </c>
      <c r="AY37" s="28" t="s">
        <v>45</v>
      </c>
      <c r="AZ37" s="28" t="s">
        <v>43</v>
      </c>
      <c r="BA37" s="28" t="s">
        <v>44</v>
      </c>
      <c r="BB37" s="28" t="s">
        <v>57</v>
      </c>
      <c r="BC37" s="28" t="s">
        <v>50</v>
      </c>
      <c r="BD37" s="28" t="s">
        <v>47</v>
      </c>
      <c r="BE37" s="28" t="s">
        <v>48</v>
      </c>
      <c r="BF37" s="28" t="s">
        <v>46</v>
      </c>
      <c r="BG37" s="28" t="s">
        <v>51</v>
      </c>
      <c r="BH37" s="28" t="s">
        <v>49</v>
      </c>
      <c r="BI37" s="28" t="s">
        <v>45</v>
      </c>
      <c r="BJ37" s="28" t="s">
        <v>43</v>
      </c>
      <c r="BK37" s="28" t="s">
        <v>44</v>
      </c>
      <c r="BL37" s="28" t="s">
        <v>57</v>
      </c>
      <c r="BM37" s="28" t="s">
        <v>50</v>
      </c>
      <c r="BN37" s="28" t="s">
        <v>47</v>
      </c>
      <c r="BO37" s="28" t="s">
        <v>48</v>
      </c>
      <c r="BP37" s="28" t="s">
        <v>46</v>
      </c>
      <c r="BQ37" s="28" t="s">
        <v>51</v>
      </c>
      <c r="BR37" s="28" t="s">
        <v>49</v>
      </c>
      <c r="BS37" s="28" t="s">
        <v>45</v>
      </c>
    </row>
    <row r="38" spans="1:71" s="16" customFormat="1" x14ac:dyDescent="0.25">
      <c r="A38" s="23" t="s">
        <v>9</v>
      </c>
      <c r="B38" s="23">
        <f>IF($D$5="P",S38+T38+U38,SUM(S38:AB38))</f>
        <v>60.57</v>
      </c>
      <c r="C38" s="23">
        <f>IF($D$5="P",SUM(I38:K38),SUM(I38:R38))</f>
        <v>113.59</v>
      </c>
      <c r="D38" s="23">
        <f>IF($D$5="P",$B$8*SUM(I38:K38)+$B$9*SUM(I56:K56),$B$8*SUM(I38:R38)+$B$9*SUM(I56:R56))</f>
        <v>34.076999999999998</v>
      </c>
      <c r="E38" s="23">
        <f t="shared" ref="E38:E51" si="3">D38*$B$5</f>
        <v>2123.6786400000001</v>
      </c>
      <c r="H38" s="27" t="s">
        <v>9</v>
      </c>
      <c r="I38" s="27">
        <v>78.2</v>
      </c>
      <c r="J38" s="27">
        <v>19.350000000000001</v>
      </c>
      <c r="K38" s="27">
        <v>0</v>
      </c>
      <c r="L38" s="27">
        <v>0</v>
      </c>
      <c r="M38" s="27">
        <v>16.04</v>
      </c>
      <c r="N38" s="27">
        <v>0</v>
      </c>
      <c r="O38" s="27">
        <v>0</v>
      </c>
      <c r="P38" s="27">
        <v>0</v>
      </c>
      <c r="Q38" s="27">
        <v>0</v>
      </c>
      <c r="R38" s="27">
        <v>0</v>
      </c>
      <c r="S38" s="27">
        <v>28.52</v>
      </c>
      <c r="T38" s="27">
        <v>16.010000000000002</v>
      </c>
      <c r="U38" s="27">
        <v>0</v>
      </c>
      <c r="V38" s="27">
        <v>0</v>
      </c>
      <c r="W38" s="27">
        <v>16.04</v>
      </c>
      <c r="X38" s="27">
        <v>0</v>
      </c>
      <c r="Y38" s="27">
        <v>0</v>
      </c>
      <c r="Z38" s="27">
        <v>0</v>
      </c>
      <c r="AA38" s="27">
        <v>0</v>
      </c>
      <c r="AB38" s="27">
        <v>0</v>
      </c>
      <c r="AC38" s="27">
        <v>3</v>
      </c>
      <c r="AD38" s="27">
        <v>3</v>
      </c>
      <c r="AE38" s="27">
        <v>0</v>
      </c>
      <c r="AF38" s="27">
        <v>0</v>
      </c>
      <c r="AG38" s="27">
        <v>1</v>
      </c>
      <c r="AH38" s="27">
        <v>0</v>
      </c>
      <c r="AI38" s="27">
        <v>0</v>
      </c>
      <c r="AJ38" s="27">
        <v>0</v>
      </c>
      <c r="AK38" s="27">
        <v>0</v>
      </c>
      <c r="AL38" s="27">
        <v>0</v>
      </c>
      <c r="AM38" s="17"/>
      <c r="AN38" s="17"/>
      <c r="AO38" s="27" t="s">
        <v>9</v>
      </c>
      <c r="AP38" s="27">
        <v>78.2</v>
      </c>
      <c r="AQ38" s="27">
        <v>19.350000000000001</v>
      </c>
      <c r="AR38" s="27">
        <v>0</v>
      </c>
      <c r="AS38" s="27">
        <v>0</v>
      </c>
      <c r="AT38" s="27">
        <v>16.04</v>
      </c>
      <c r="AU38" s="27">
        <v>0</v>
      </c>
      <c r="AV38" s="27">
        <v>0</v>
      </c>
      <c r="AW38" s="27">
        <v>0</v>
      </c>
      <c r="AX38" s="27">
        <v>0</v>
      </c>
      <c r="AY38" s="27">
        <v>0</v>
      </c>
      <c r="AZ38" s="27">
        <v>28.52</v>
      </c>
      <c r="BA38" s="27">
        <v>16.010000000000002</v>
      </c>
      <c r="BB38" s="27">
        <v>0</v>
      </c>
      <c r="BC38" s="27">
        <v>0</v>
      </c>
      <c r="BD38" s="27">
        <v>16.04</v>
      </c>
      <c r="BE38" s="27">
        <v>0</v>
      </c>
      <c r="BF38" s="27">
        <v>0</v>
      </c>
      <c r="BG38" s="27">
        <v>0</v>
      </c>
      <c r="BH38" s="27">
        <v>0</v>
      </c>
      <c r="BI38" s="27">
        <v>0</v>
      </c>
      <c r="BJ38" s="27">
        <v>3</v>
      </c>
      <c r="BK38" s="27">
        <v>3</v>
      </c>
      <c r="BL38" s="27">
        <v>0</v>
      </c>
      <c r="BM38" s="27">
        <v>0</v>
      </c>
      <c r="BN38" s="27">
        <v>1</v>
      </c>
      <c r="BO38" s="27">
        <v>0</v>
      </c>
      <c r="BP38" s="27">
        <v>0</v>
      </c>
      <c r="BQ38" s="27">
        <v>0</v>
      </c>
      <c r="BR38" s="27">
        <v>0</v>
      </c>
      <c r="BS38" s="27">
        <v>0</v>
      </c>
    </row>
    <row r="39" spans="1:71" s="16" customFormat="1" x14ac:dyDescent="0.25">
      <c r="A39" s="23" t="s">
        <v>10</v>
      </c>
      <c r="B39" s="23">
        <f t="shared" ref="B39:B51" si="4">IF($D$5="P",S39+T39+U39,SUM(S39:AB39))</f>
        <v>93.31</v>
      </c>
      <c r="C39" s="23">
        <f t="shared" ref="C39:C51" si="5">IF($D$5="P",SUM(I39:K39),SUM(I39:R39))</f>
        <v>270.12999999999994</v>
      </c>
      <c r="D39" s="23">
        <f t="shared" ref="D39:D51" si="6">IF($D$5="P",$B$8*SUM(I39:K39)+$B$9*SUM(I57:K57),$B$8*SUM(I39:R39)+$B$9*SUM(I57:R57))</f>
        <v>81.038999999999973</v>
      </c>
      <c r="E39" s="23">
        <f t="shared" si="3"/>
        <v>5050.3504799999982</v>
      </c>
      <c r="H39" s="29" t="s">
        <v>10</v>
      </c>
      <c r="I39" s="29">
        <v>248.13</v>
      </c>
      <c r="J39" s="29">
        <v>0</v>
      </c>
      <c r="K39" s="29">
        <v>0</v>
      </c>
      <c r="L39" s="29">
        <v>0</v>
      </c>
      <c r="M39" s="29">
        <v>17.34</v>
      </c>
      <c r="N39" s="29">
        <v>0.14000000000000001</v>
      </c>
      <c r="O39" s="29">
        <v>0</v>
      </c>
      <c r="P39" s="29">
        <v>0</v>
      </c>
      <c r="Q39" s="29">
        <v>0</v>
      </c>
      <c r="R39" s="29">
        <v>4.5199999999999996</v>
      </c>
      <c r="S39" s="29">
        <v>71.31</v>
      </c>
      <c r="T39" s="29">
        <v>0</v>
      </c>
      <c r="U39" s="29">
        <v>0</v>
      </c>
      <c r="V39" s="29">
        <v>0</v>
      </c>
      <c r="W39" s="29">
        <v>17.34</v>
      </c>
      <c r="X39" s="29">
        <v>0.14000000000000001</v>
      </c>
      <c r="Y39" s="29">
        <v>0</v>
      </c>
      <c r="Z39" s="29">
        <v>0</v>
      </c>
      <c r="AA39" s="29">
        <v>0</v>
      </c>
      <c r="AB39" s="29">
        <v>4.5199999999999996</v>
      </c>
      <c r="AC39" s="29">
        <v>5</v>
      </c>
      <c r="AD39" s="29">
        <v>0</v>
      </c>
      <c r="AE39" s="29">
        <v>0</v>
      </c>
      <c r="AF39" s="29">
        <v>0</v>
      </c>
      <c r="AG39" s="29">
        <v>1</v>
      </c>
      <c r="AH39" s="29">
        <v>1</v>
      </c>
      <c r="AI39" s="29">
        <v>0</v>
      </c>
      <c r="AJ39" s="29">
        <v>0</v>
      </c>
      <c r="AK39" s="29">
        <v>0</v>
      </c>
      <c r="AL39" s="29">
        <v>1</v>
      </c>
      <c r="AM39" s="17"/>
      <c r="AN39" s="17"/>
      <c r="AO39" s="29" t="s">
        <v>10</v>
      </c>
      <c r="AP39" s="29">
        <v>248.13</v>
      </c>
      <c r="AQ39" s="29">
        <v>0</v>
      </c>
      <c r="AR39" s="29">
        <v>0</v>
      </c>
      <c r="AS39" s="29">
        <v>0</v>
      </c>
      <c r="AT39" s="29">
        <v>17.34</v>
      </c>
      <c r="AU39" s="29">
        <v>0.14000000000000001</v>
      </c>
      <c r="AV39" s="29">
        <v>0</v>
      </c>
      <c r="AW39" s="29">
        <v>0</v>
      </c>
      <c r="AX39" s="29">
        <v>0</v>
      </c>
      <c r="AY39" s="29">
        <v>4.5199999999999996</v>
      </c>
      <c r="AZ39" s="29">
        <v>71.31</v>
      </c>
      <c r="BA39" s="29">
        <v>0</v>
      </c>
      <c r="BB39" s="29">
        <v>0</v>
      </c>
      <c r="BC39" s="29">
        <v>0</v>
      </c>
      <c r="BD39" s="29">
        <v>17.34</v>
      </c>
      <c r="BE39" s="29">
        <v>0.14000000000000001</v>
      </c>
      <c r="BF39" s="29">
        <v>0</v>
      </c>
      <c r="BG39" s="29">
        <v>0</v>
      </c>
      <c r="BH39" s="29">
        <v>0</v>
      </c>
      <c r="BI39" s="29">
        <v>4.5199999999999996</v>
      </c>
      <c r="BJ39" s="29">
        <v>5</v>
      </c>
      <c r="BK39" s="29">
        <v>0</v>
      </c>
      <c r="BL39" s="29">
        <v>0</v>
      </c>
      <c r="BM39" s="29">
        <v>0</v>
      </c>
      <c r="BN39" s="29">
        <v>1</v>
      </c>
      <c r="BO39" s="29">
        <v>1</v>
      </c>
      <c r="BP39" s="29">
        <v>0</v>
      </c>
      <c r="BQ39" s="29">
        <v>0</v>
      </c>
      <c r="BR39" s="29">
        <v>0</v>
      </c>
      <c r="BS39" s="29">
        <v>1</v>
      </c>
    </row>
    <row r="40" spans="1:71" s="16" customFormat="1" x14ac:dyDescent="0.25">
      <c r="A40" s="23" t="s">
        <v>11</v>
      </c>
      <c r="B40" s="23">
        <f t="shared" si="4"/>
        <v>0.15</v>
      </c>
      <c r="C40" s="23">
        <f t="shared" si="5"/>
        <v>0.15</v>
      </c>
      <c r="D40" s="23">
        <f t="shared" si="6"/>
        <v>4.4999999999999998E-2</v>
      </c>
      <c r="E40" s="23">
        <f t="shared" si="3"/>
        <v>2.8043999999999998</v>
      </c>
      <c r="H40" s="29" t="s">
        <v>11</v>
      </c>
      <c r="I40" s="29">
        <v>0</v>
      </c>
      <c r="J40" s="29">
        <v>0</v>
      </c>
      <c r="K40" s="29">
        <v>0</v>
      </c>
      <c r="L40" s="29">
        <v>0</v>
      </c>
      <c r="M40" s="29">
        <v>0</v>
      </c>
      <c r="N40" s="29">
        <v>0</v>
      </c>
      <c r="O40" s="29">
        <v>0</v>
      </c>
      <c r="P40" s="29">
        <v>0</v>
      </c>
      <c r="Q40" s="29">
        <v>0.15</v>
      </c>
      <c r="R40" s="29">
        <v>0</v>
      </c>
      <c r="S40" s="29">
        <v>0</v>
      </c>
      <c r="T40" s="29">
        <v>0</v>
      </c>
      <c r="U40" s="29">
        <v>0</v>
      </c>
      <c r="V40" s="29">
        <v>0</v>
      </c>
      <c r="W40" s="29">
        <v>0</v>
      </c>
      <c r="X40" s="29">
        <v>0</v>
      </c>
      <c r="Y40" s="29">
        <v>0</v>
      </c>
      <c r="Z40" s="29">
        <v>0</v>
      </c>
      <c r="AA40" s="29">
        <v>0.15</v>
      </c>
      <c r="AB40" s="29">
        <v>0</v>
      </c>
      <c r="AC40" s="29">
        <v>0</v>
      </c>
      <c r="AD40" s="29">
        <v>0</v>
      </c>
      <c r="AE40" s="29">
        <v>0</v>
      </c>
      <c r="AF40" s="29">
        <v>0</v>
      </c>
      <c r="AG40" s="29">
        <v>0</v>
      </c>
      <c r="AH40" s="29">
        <v>0</v>
      </c>
      <c r="AI40" s="29">
        <v>0</v>
      </c>
      <c r="AJ40" s="29">
        <v>0</v>
      </c>
      <c r="AK40" s="29">
        <v>1</v>
      </c>
      <c r="AL40" s="29">
        <v>0</v>
      </c>
      <c r="AM40" s="17"/>
      <c r="AN40" s="17"/>
      <c r="AO40" s="29" t="s">
        <v>11</v>
      </c>
      <c r="AP40" s="29">
        <v>351.94</v>
      </c>
      <c r="AQ40" s="29">
        <v>0</v>
      </c>
      <c r="AR40" s="29">
        <v>0</v>
      </c>
      <c r="AS40" s="29">
        <v>0</v>
      </c>
      <c r="AT40" s="29">
        <v>0.27</v>
      </c>
      <c r="AU40" s="29">
        <v>3.6</v>
      </c>
      <c r="AV40" s="29">
        <v>0</v>
      </c>
      <c r="AW40" s="29">
        <v>0</v>
      </c>
      <c r="AX40" s="29">
        <v>0</v>
      </c>
      <c r="AY40" s="29">
        <v>7.62</v>
      </c>
      <c r="AZ40" s="29">
        <v>97.27</v>
      </c>
      <c r="BA40" s="29">
        <v>0</v>
      </c>
      <c r="BB40" s="29">
        <v>0</v>
      </c>
      <c r="BC40" s="29">
        <v>0</v>
      </c>
      <c r="BD40" s="29">
        <v>0.27</v>
      </c>
      <c r="BE40" s="29">
        <v>3.6</v>
      </c>
      <c r="BF40" s="29">
        <v>0</v>
      </c>
      <c r="BG40" s="29">
        <v>0</v>
      </c>
      <c r="BH40" s="29">
        <v>0</v>
      </c>
      <c r="BI40" s="29">
        <v>7.62</v>
      </c>
      <c r="BJ40" s="29">
        <v>5</v>
      </c>
      <c r="BK40" s="29">
        <v>0</v>
      </c>
      <c r="BL40" s="29">
        <v>0</v>
      </c>
      <c r="BM40" s="29">
        <v>0</v>
      </c>
      <c r="BN40" s="29">
        <v>1</v>
      </c>
      <c r="BO40" s="29">
        <v>1</v>
      </c>
      <c r="BP40" s="29">
        <v>0</v>
      </c>
      <c r="BQ40" s="29">
        <v>0</v>
      </c>
      <c r="BR40" s="29">
        <v>0</v>
      </c>
      <c r="BS40" s="29">
        <v>1</v>
      </c>
    </row>
    <row r="41" spans="1:71" s="16" customFormat="1" x14ac:dyDescent="0.25">
      <c r="A41" s="23" t="s">
        <v>12</v>
      </c>
      <c r="B41" s="23">
        <f t="shared" si="4"/>
        <v>0</v>
      </c>
      <c r="C41" s="23">
        <f t="shared" si="5"/>
        <v>0</v>
      </c>
      <c r="D41" s="23">
        <f t="shared" si="6"/>
        <v>0</v>
      </c>
      <c r="E41" s="23">
        <f t="shared" si="3"/>
        <v>0</v>
      </c>
      <c r="H41" s="29" t="s">
        <v>12</v>
      </c>
      <c r="I41" s="29"/>
      <c r="J41" s="29"/>
      <c r="K41" s="29"/>
      <c r="L41" s="29"/>
      <c r="M41" s="29"/>
      <c r="N41" s="29"/>
      <c r="O41" s="29"/>
      <c r="P41" s="29"/>
      <c r="Q41" s="29"/>
      <c r="R41" s="29"/>
      <c r="S41" s="29"/>
      <c r="T41" s="29"/>
      <c r="U41" s="29"/>
      <c r="V41" s="29"/>
      <c r="W41" s="29"/>
      <c r="X41" s="29"/>
      <c r="Y41" s="29"/>
      <c r="Z41" s="29"/>
      <c r="AA41" s="29"/>
      <c r="AB41" s="29"/>
      <c r="AC41" s="29"/>
      <c r="AD41" s="29"/>
      <c r="AE41" s="29"/>
      <c r="AF41" s="29"/>
      <c r="AG41" s="29"/>
      <c r="AH41" s="29"/>
      <c r="AI41" s="29"/>
      <c r="AJ41" s="29"/>
      <c r="AK41" s="29"/>
      <c r="AL41" s="29"/>
      <c r="AM41" s="17"/>
      <c r="AN41" s="17"/>
      <c r="AO41" s="29" t="s">
        <v>12</v>
      </c>
      <c r="AP41" s="29"/>
      <c r="AQ41" s="29"/>
      <c r="AR41" s="29"/>
      <c r="AS41" s="29"/>
      <c r="AT41" s="29"/>
      <c r="AU41" s="29"/>
      <c r="AV41" s="29"/>
      <c r="AW41" s="29"/>
      <c r="AX41" s="29"/>
      <c r="AY41" s="29"/>
      <c r="AZ41" s="29"/>
      <c r="BA41" s="29"/>
      <c r="BB41" s="29"/>
      <c r="BC41" s="29"/>
      <c r="BD41" s="29"/>
      <c r="BE41" s="29"/>
      <c r="BF41" s="29"/>
      <c r="BG41" s="29"/>
      <c r="BH41" s="29"/>
      <c r="BI41" s="29"/>
      <c r="BJ41" s="29"/>
      <c r="BK41" s="29"/>
      <c r="BL41" s="29"/>
      <c r="BM41" s="29"/>
      <c r="BN41" s="29"/>
      <c r="BO41" s="29"/>
      <c r="BP41" s="29"/>
      <c r="BQ41" s="29"/>
      <c r="BR41" s="29"/>
      <c r="BS41" s="29"/>
    </row>
    <row r="42" spans="1:71" s="16" customFormat="1" x14ac:dyDescent="0.25">
      <c r="A42" s="23" t="s">
        <v>13</v>
      </c>
      <c r="B42" s="23">
        <f t="shared" si="4"/>
        <v>0</v>
      </c>
      <c r="C42" s="23">
        <f t="shared" si="5"/>
        <v>0</v>
      </c>
      <c r="D42" s="23">
        <f t="shared" si="6"/>
        <v>0</v>
      </c>
      <c r="E42" s="23">
        <f t="shared" si="3"/>
        <v>0</v>
      </c>
      <c r="H42" s="29" t="s">
        <v>13</v>
      </c>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29"/>
      <c r="AK42" s="29"/>
      <c r="AL42" s="29"/>
      <c r="AM42" s="17"/>
      <c r="AN42" s="17"/>
      <c r="AO42" s="29" t="s">
        <v>13</v>
      </c>
      <c r="AP42" s="29"/>
      <c r="AQ42" s="29"/>
      <c r="AR42" s="29"/>
      <c r="AS42" s="29"/>
      <c r="AT42" s="29"/>
      <c r="AU42" s="29"/>
      <c r="AV42" s="29"/>
      <c r="AW42" s="29"/>
      <c r="AX42" s="29"/>
      <c r="AY42" s="29"/>
      <c r="AZ42" s="29"/>
      <c r="BA42" s="29"/>
      <c r="BB42" s="29"/>
      <c r="BC42" s="29"/>
      <c r="BD42" s="29"/>
      <c r="BE42" s="29"/>
      <c r="BF42" s="29"/>
      <c r="BG42" s="29"/>
      <c r="BH42" s="29"/>
      <c r="BI42" s="29"/>
      <c r="BJ42" s="29"/>
      <c r="BK42" s="29"/>
      <c r="BL42" s="29"/>
      <c r="BM42" s="29"/>
      <c r="BN42" s="29"/>
      <c r="BO42" s="29"/>
      <c r="BP42" s="29"/>
      <c r="BQ42" s="29"/>
      <c r="BR42" s="29"/>
      <c r="BS42" s="29"/>
    </row>
    <row r="43" spans="1:71" s="16" customFormat="1" x14ac:dyDescent="0.25">
      <c r="A43" s="23" t="s">
        <v>52</v>
      </c>
      <c r="B43" s="23">
        <f t="shared" si="4"/>
        <v>0</v>
      </c>
      <c r="C43" s="23">
        <f t="shared" si="5"/>
        <v>0</v>
      </c>
      <c r="D43" s="23">
        <f t="shared" si="6"/>
        <v>0</v>
      </c>
      <c r="E43" s="23">
        <f t="shared" si="3"/>
        <v>0</v>
      </c>
      <c r="H43" s="29" t="s">
        <v>52</v>
      </c>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29"/>
      <c r="AI43" s="29"/>
      <c r="AJ43" s="29"/>
      <c r="AK43" s="29"/>
      <c r="AL43" s="29"/>
      <c r="AM43" s="17"/>
      <c r="AN43" s="17"/>
      <c r="AO43" s="29" t="s">
        <v>52</v>
      </c>
      <c r="AP43" s="29"/>
      <c r="AQ43" s="29"/>
      <c r="AR43" s="29"/>
      <c r="AS43" s="29"/>
      <c r="AT43" s="29"/>
      <c r="AU43" s="29"/>
      <c r="AV43" s="29"/>
      <c r="AW43" s="29"/>
      <c r="AX43" s="29"/>
      <c r="AY43" s="29"/>
      <c r="AZ43" s="29"/>
      <c r="BA43" s="29"/>
      <c r="BB43" s="29"/>
      <c r="BC43" s="29"/>
      <c r="BD43" s="29"/>
      <c r="BE43" s="29"/>
      <c r="BF43" s="29"/>
      <c r="BG43" s="29"/>
      <c r="BH43" s="29"/>
      <c r="BI43" s="29"/>
      <c r="BJ43" s="29"/>
      <c r="BK43" s="29"/>
      <c r="BL43" s="29"/>
      <c r="BM43" s="29"/>
      <c r="BN43" s="29"/>
      <c r="BO43" s="29"/>
      <c r="BP43" s="29"/>
      <c r="BQ43" s="29"/>
      <c r="BR43" s="29"/>
      <c r="BS43" s="29"/>
    </row>
    <row r="44" spans="1:71" s="16" customFormat="1" x14ac:dyDescent="0.25">
      <c r="A44" s="23" t="s">
        <v>14</v>
      </c>
      <c r="B44" s="23">
        <f t="shared" si="4"/>
        <v>0</v>
      </c>
      <c r="C44" s="23">
        <f t="shared" si="5"/>
        <v>0</v>
      </c>
      <c r="D44" s="23">
        <f t="shared" si="6"/>
        <v>0</v>
      </c>
      <c r="E44" s="23">
        <f t="shared" si="3"/>
        <v>0</v>
      </c>
      <c r="H44" s="29" t="s">
        <v>14</v>
      </c>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29"/>
      <c r="AJ44" s="29"/>
      <c r="AK44" s="29"/>
      <c r="AL44" s="29"/>
      <c r="AM44" s="17"/>
      <c r="AN44" s="17"/>
      <c r="AO44" s="29" t="s">
        <v>14</v>
      </c>
      <c r="AP44" s="29"/>
      <c r="AQ44" s="29"/>
      <c r="AR44" s="29"/>
      <c r="AS44" s="29"/>
      <c r="AT44" s="29"/>
      <c r="AU44" s="29"/>
      <c r="AV44" s="29"/>
      <c r="AW44" s="29"/>
      <c r="AX44" s="29"/>
      <c r="AY44" s="29"/>
      <c r="AZ44" s="29"/>
      <c r="BA44" s="29"/>
      <c r="BB44" s="29"/>
      <c r="BC44" s="29"/>
      <c r="BD44" s="29"/>
      <c r="BE44" s="29"/>
      <c r="BF44" s="29"/>
      <c r="BG44" s="29"/>
      <c r="BH44" s="29"/>
      <c r="BI44" s="29"/>
      <c r="BJ44" s="29"/>
      <c r="BK44" s="29"/>
      <c r="BL44" s="29"/>
      <c r="BM44" s="29"/>
      <c r="BN44" s="29"/>
      <c r="BO44" s="29"/>
      <c r="BP44" s="29"/>
      <c r="BQ44" s="29"/>
      <c r="BR44" s="29"/>
      <c r="BS44" s="29"/>
    </row>
    <row r="45" spans="1:71" s="16" customFormat="1" x14ac:dyDescent="0.25">
      <c r="A45" s="23" t="s">
        <v>15</v>
      </c>
      <c r="B45" s="23">
        <f t="shared" si="4"/>
        <v>0</v>
      </c>
      <c r="C45" s="23">
        <f t="shared" si="5"/>
        <v>0</v>
      </c>
      <c r="D45" s="23">
        <f t="shared" si="6"/>
        <v>0</v>
      </c>
      <c r="E45" s="23">
        <f t="shared" si="3"/>
        <v>0</v>
      </c>
      <c r="H45" s="29" t="s">
        <v>15</v>
      </c>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29"/>
      <c r="AJ45" s="29"/>
      <c r="AK45" s="29"/>
      <c r="AL45" s="29"/>
      <c r="AM45" s="17"/>
      <c r="AN45" s="17"/>
      <c r="AO45" s="29" t="s">
        <v>15</v>
      </c>
      <c r="AP45" s="29"/>
      <c r="AQ45" s="29"/>
      <c r="AR45" s="29"/>
      <c r="AS45" s="29"/>
      <c r="AT45" s="29"/>
      <c r="AU45" s="29"/>
      <c r="AV45" s="29"/>
      <c r="AW45" s="29"/>
      <c r="AX45" s="29"/>
      <c r="AY45" s="29"/>
      <c r="AZ45" s="29"/>
      <c r="BA45" s="29"/>
      <c r="BB45" s="29"/>
      <c r="BC45" s="29"/>
      <c r="BD45" s="29"/>
      <c r="BE45" s="29"/>
      <c r="BF45" s="29"/>
      <c r="BG45" s="29"/>
      <c r="BH45" s="29"/>
      <c r="BI45" s="29"/>
      <c r="BJ45" s="29"/>
      <c r="BK45" s="29"/>
      <c r="BL45" s="29"/>
      <c r="BM45" s="29"/>
      <c r="BN45" s="29"/>
      <c r="BO45" s="29"/>
      <c r="BP45" s="29"/>
      <c r="BQ45" s="29"/>
      <c r="BR45" s="29"/>
      <c r="BS45" s="29"/>
    </row>
    <row r="46" spans="1:71" s="16" customFormat="1" x14ac:dyDescent="0.25">
      <c r="A46" s="23" t="s">
        <v>16</v>
      </c>
      <c r="B46" s="23">
        <f t="shared" si="4"/>
        <v>0</v>
      </c>
      <c r="C46" s="23">
        <f t="shared" si="5"/>
        <v>0</v>
      </c>
      <c r="D46" s="23">
        <f t="shared" si="6"/>
        <v>0</v>
      </c>
      <c r="E46" s="23">
        <f t="shared" si="3"/>
        <v>0</v>
      </c>
      <c r="H46" s="29" t="s">
        <v>16</v>
      </c>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29"/>
      <c r="AI46" s="29"/>
      <c r="AJ46" s="29"/>
      <c r="AK46" s="29"/>
      <c r="AL46" s="29"/>
      <c r="AM46" s="17"/>
      <c r="AN46" s="17"/>
      <c r="AO46" s="29" t="s">
        <v>16</v>
      </c>
      <c r="AP46" s="29"/>
      <c r="AQ46" s="29"/>
      <c r="AR46" s="29"/>
      <c r="AS46" s="29"/>
      <c r="AT46" s="29"/>
      <c r="AU46" s="29"/>
      <c r="AV46" s="29"/>
      <c r="AW46" s="29"/>
      <c r="AX46" s="29"/>
      <c r="AY46" s="29"/>
      <c r="AZ46" s="29"/>
      <c r="BA46" s="29"/>
      <c r="BB46" s="29"/>
      <c r="BC46" s="29"/>
      <c r="BD46" s="29"/>
      <c r="BE46" s="29"/>
      <c r="BF46" s="29"/>
      <c r="BG46" s="29"/>
      <c r="BH46" s="29"/>
      <c r="BI46" s="29"/>
      <c r="BJ46" s="29"/>
      <c r="BK46" s="29"/>
      <c r="BL46" s="29"/>
      <c r="BM46" s="29"/>
      <c r="BN46" s="29"/>
      <c r="BO46" s="29"/>
      <c r="BP46" s="29"/>
      <c r="BQ46" s="29"/>
      <c r="BR46" s="29"/>
      <c r="BS46" s="29"/>
    </row>
    <row r="47" spans="1:71" s="16" customFormat="1" x14ac:dyDescent="0.25">
      <c r="A47" s="23" t="s">
        <v>24</v>
      </c>
      <c r="B47" s="23">
        <f t="shared" si="4"/>
        <v>0</v>
      </c>
      <c r="C47" s="23">
        <f t="shared" si="5"/>
        <v>0</v>
      </c>
      <c r="D47" s="23">
        <f t="shared" si="6"/>
        <v>0</v>
      </c>
      <c r="E47" s="23">
        <f t="shared" si="3"/>
        <v>0</v>
      </c>
      <c r="H47" s="29" t="s">
        <v>24</v>
      </c>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29"/>
      <c r="AI47" s="29"/>
      <c r="AJ47" s="29"/>
      <c r="AK47" s="29"/>
      <c r="AL47" s="29"/>
      <c r="AM47" s="17"/>
      <c r="AN47" s="17"/>
      <c r="AO47" s="29" t="s">
        <v>24</v>
      </c>
      <c r="AP47" s="29"/>
      <c r="AQ47" s="29"/>
      <c r="AR47" s="29"/>
      <c r="AS47" s="29"/>
      <c r="AT47" s="29"/>
      <c r="AU47" s="29"/>
      <c r="AV47" s="29"/>
      <c r="AW47" s="29"/>
      <c r="AX47" s="29"/>
      <c r="AY47" s="29"/>
      <c r="AZ47" s="29"/>
      <c r="BA47" s="29"/>
      <c r="BB47" s="29"/>
      <c r="BC47" s="29"/>
      <c r="BD47" s="29"/>
      <c r="BE47" s="29"/>
      <c r="BF47" s="29"/>
      <c r="BG47" s="29"/>
      <c r="BH47" s="29"/>
      <c r="BI47" s="29"/>
      <c r="BJ47" s="29"/>
      <c r="BK47" s="29"/>
      <c r="BL47" s="29"/>
      <c r="BM47" s="29"/>
      <c r="BN47" s="29"/>
      <c r="BO47" s="29"/>
      <c r="BP47" s="29"/>
      <c r="BQ47" s="29"/>
      <c r="BR47" s="29"/>
      <c r="BS47" s="29"/>
    </row>
    <row r="48" spans="1:71" s="16" customFormat="1" x14ac:dyDescent="0.25">
      <c r="A48" s="23" t="s">
        <v>53</v>
      </c>
      <c r="B48" s="23">
        <f t="shared" si="4"/>
        <v>0</v>
      </c>
      <c r="C48" s="23">
        <f t="shared" si="5"/>
        <v>0</v>
      </c>
      <c r="D48" s="23">
        <f t="shared" si="6"/>
        <v>0</v>
      </c>
      <c r="E48" s="23">
        <f t="shared" si="3"/>
        <v>0</v>
      </c>
      <c r="H48" s="29" t="s">
        <v>53</v>
      </c>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29"/>
      <c r="AH48" s="29"/>
      <c r="AI48" s="29"/>
      <c r="AJ48" s="29"/>
      <c r="AK48" s="29"/>
      <c r="AL48" s="29"/>
      <c r="AM48" s="17"/>
      <c r="AN48" s="17"/>
      <c r="AO48" s="29" t="s">
        <v>53</v>
      </c>
      <c r="AP48" s="29"/>
      <c r="AQ48" s="29"/>
      <c r="AR48" s="29"/>
      <c r="AS48" s="29"/>
      <c r="AT48" s="29"/>
      <c r="AU48" s="29"/>
      <c r="AV48" s="29"/>
      <c r="AW48" s="29"/>
      <c r="AX48" s="29"/>
      <c r="AY48" s="29"/>
      <c r="AZ48" s="29"/>
      <c r="BA48" s="29"/>
      <c r="BB48" s="29"/>
      <c r="BC48" s="29"/>
      <c r="BD48" s="29"/>
      <c r="BE48" s="29"/>
      <c r="BF48" s="29"/>
      <c r="BG48" s="29"/>
      <c r="BH48" s="29"/>
      <c r="BI48" s="29"/>
      <c r="BJ48" s="29"/>
      <c r="BK48" s="29"/>
      <c r="BL48" s="29"/>
      <c r="BM48" s="29"/>
      <c r="BN48" s="29"/>
      <c r="BO48" s="29"/>
      <c r="BP48" s="29"/>
      <c r="BQ48" s="29"/>
      <c r="BR48" s="29"/>
      <c r="BS48" s="29"/>
    </row>
    <row r="49" spans="1:71" s="16" customFormat="1" x14ac:dyDescent="0.25">
      <c r="A49" s="23" t="s">
        <v>54</v>
      </c>
      <c r="B49" s="23">
        <f t="shared" si="4"/>
        <v>0</v>
      </c>
      <c r="C49" s="23">
        <f t="shared" si="5"/>
        <v>0</v>
      </c>
      <c r="D49" s="23">
        <f t="shared" si="6"/>
        <v>0</v>
      </c>
      <c r="E49" s="23">
        <f t="shared" si="3"/>
        <v>0</v>
      </c>
      <c r="H49" s="29" t="s">
        <v>54</v>
      </c>
      <c r="I49" s="29"/>
      <c r="J49" s="29"/>
      <c r="K49" s="29"/>
      <c r="L49" s="29"/>
      <c r="M49" s="29"/>
      <c r="N49" s="29"/>
      <c r="O49" s="29"/>
      <c r="P49" s="29"/>
      <c r="Q49" s="29"/>
      <c r="R49" s="29"/>
      <c r="S49" s="29"/>
      <c r="T49" s="29"/>
      <c r="U49" s="29"/>
      <c r="V49" s="29"/>
      <c r="W49" s="29"/>
      <c r="X49" s="29"/>
      <c r="Y49" s="29"/>
      <c r="Z49" s="29"/>
      <c r="AA49" s="29"/>
      <c r="AB49" s="29"/>
      <c r="AC49" s="29"/>
      <c r="AD49" s="29"/>
      <c r="AE49" s="29"/>
      <c r="AF49" s="29"/>
      <c r="AG49" s="29"/>
      <c r="AH49" s="29"/>
      <c r="AI49" s="29"/>
      <c r="AJ49" s="29"/>
      <c r="AK49" s="29"/>
      <c r="AL49" s="29"/>
      <c r="AM49" s="17"/>
      <c r="AN49" s="17"/>
      <c r="AO49" s="29" t="s">
        <v>54</v>
      </c>
      <c r="AP49" s="29"/>
      <c r="AQ49" s="29"/>
      <c r="AR49" s="29"/>
      <c r="AS49" s="29"/>
      <c r="AT49" s="29"/>
      <c r="AU49" s="29"/>
      <c r="AV49" s="29"/>
      <c r="AW49" s="29"/>
      <c r="AX49" s="29"/>
      <c r="AY49" s="29"/>
      <c r="AZ49" s="29"/>
      <c r="BA49" s="29"/>
      <c r="BB49" s="29"/>
      <c r="BC49" s="29"/>
      <c r="BD49" s="29"/>
      <c r="BE49" s="29"/>
      <c r="BF49" s="29"/>
      <c r="BG49" s="29"/>
      <c r="BH49" s="29"/>
      <c r="BI49" s="29"/>
      <c r="BJ49" s="29"/>
      <c r="BK49" s="29"/>
      <c r="BL49" s="29"/>
      <c r="BM49" s="29"/>
      <c r="BN49" s="29"/>
      <c r="BO49" s="29"/>
      <c r="BP49" s="29"/>
      <c r="BQ49" s="29"/>
      <c r="BR49" s="29"/>
      <c r="BS49" s="29"/>
    </row>
    <row r="50" spans="1:71" s="16" customFormat="1" x14ac:dyDescent="0.25">
      <c r="A50" s="23" t="s">
        <v>55</v>
      </c>
      <c r="B50" s="23">
        <f t="shared" si="4"/>
        <v>0</v>
      </c>
      <c r="C50" s="23">
        <f t="shared" si="5"/>
        <v>0</v>
      </c>
      <c r="D50" s="23">
        <f t="shared" si="6"/>
        <v>0</v>
      </c>
      <c r="E50" s="23">
        <f t="shared" si="3"/>
        <v>0</v>
      </c>
      <c r="H50" s="29" t="s">
        <v>55</v>
      </c>
      <c r="I50" s="29"/>
      <c r="J50" s="29"/>
      <c r="K50" s="29"/>
      <c r="L50" s="29"/>
      <c r="M50" s="29"/>
      <c r="N50" s="29"/>
      <c r="O50" s="29"/>
      <c r="P50" s="29"/>
      <c r="Q50" s="29"/>
      <c r="R50" s="29"/>
      <c r="S50" s="29"/>
      <c r="T50" s="29"/>
      <c r="U50" s="29"/>
      <c r="V50" s="29"/>
      <c r="W50" s="29"/>
      <c r="X50" s="29"/>
      <c r="Y50" s="29"/>
      <c r="Z50" s="29"/>
      <c r="AA50" s="29"/>
      <c r="AB50" s="29"/>
      <c r="AC50" s="29"/>
      <c r="AD50" s="29"/>
      <c r="AE50" s="29"/>
      <c r="AF50" s="29"/>
      <c r="AG50" s="29"/>
      <c r="AH50" s="29"/>
      <c r="AI50" s="29"/>
      <c r="AJ50" s="29"/>
      <c r="AK50" s="29"/>
      <c r="AL50" s="29"/>
      <c r="AM50" s="17"/>
      <c r="AN50" s="17"/>
      <c r="AO50" s="29" t="s">
        <v>55</v>
      </c>
      <c r="AP50" s="29"/>
      <c r="AQ50" s="29"/>
      <c r="AR50" s="29"/>
      <c r="AS50" s="29"/>
      <c r="AT50" s="29"/>
      <c r="AU50" s="29"/>
      <c r="AV50" s="29"/>
      <c r="AW50" s="29"/>
      <c r="AX50" s="29"/>
      <c r="AY50" s="29"/>
      <c r="AZ50" s="29"/>
      <c r="BA50" s="29"/>
      <c r="BB50" s="29"/>
      <c r="BC50" s="29"/>
      <c r="BD50" s="29"/>
      <c r="BE50" s="29"/>
      <c r="BF50" s="29"/>
      <c r="BG50" s="29"/>
      <c r="BH50" s="29"/>
      <c r="BI50" s="29"/>
      <c r="BJ50" s="29"/>
      <c r="BK50" s="29"/>
      <c r="BL50" s="29"/>
      <c r="BM50" s="29"/>
      <c r="BN50" s="29"/>
      <c r="BO50" s="29"/>
      <c r="BP50" s="29"/>
      <c r="BQ50" s="29"/>
      <c r="BR50" s="29"/>
      <c r="BS50" s="29"/>
    </row>
    <row r="51" spans="1:71" s="16" customFormat="1" x14ac:dyDescent="0.25">
      <c r="A51" s="23" t="s">
        <v>56</v>
      </c>
      <c r="B51" s="23">
        <f t="shared" si="4"/>
        <v>0</v>
      </c>
      <c r="C51" s="23">
        <f t="shared" si="5"/>
        <v>0</v>
      </c>
      <c r="D51" s="23">
        <f t="shared" si="6"/>
        <v>0</v>
      </c>
      <c r="E51" s="23">
        <f t="shared" si="3"/>
        <v>0</v>
      </c>
      <c r="H51" s="29" t="s">
        <v>56</v>
      </c>
      <c r="I51" s="29"/>
      <c r="J51" s="29"/>
      <c r="K51" s="29"/>
      <c r="L51" s="29"/>
      <c r="M51" s="29"/>
      <c r="N51" s="29"/>
      <c r="O51" s="29"/>
      <c r="P51" s="29"/>
      <c r="Q51" s="29"/>
      <c r="R51" s="29"/>
      <c r="S51" s="29"/>
      <c r="T51" s="29"/>
      <c r="U51" s="29"/>
      <c r="V51" s="29"/>
      <c r="W51" s="29"/>
      <c r="X51" s="29"/>
      <c r="Y51" s="29"/>
      <c r="Z51" s="29"/>
      <c r="AA51" s="29"/>
      <c r="AB51" s="29"/>
      <c r="AC51" s="29"/>
      <c r="AD51" s="29"/>
      <c r="AE51" s="29"/>
      <c r="AF51" s="29"/>
      <c r="AG51" s="29"/>
      <c r="AH51" s="29"/>
      <c r="AI51" s="29"/>
      <c r="AJ51" s="29"/>
      <c r="AK51" s="29"/>
      <c r="AL51" s="29"/>
      <c r="AM51" s="17"/>
      <c r="AN51" s="17"/>
      <c r="AO51" s="29" t="s">
        <v>56</v>
      </c>
      <c r="AP51" s="29"/>
      <c r="AQ51" s="29"/>
      <c r="AR51" s="29"/>
      <c r="AS51" s="29"/>
      <c r="AT51" s="29"/>
      <c r="AU51" s="29"/>
      <c r="AV51" s="29"/>
      <c r="AW51" s="29"/>
      <c r="AX51" s="29"/>
      <c r="AY51" s="29"/>
      <c r="AZ51" s="29"/>
      <c r="BA51" s="29"/>
      <c r="BB51" s="29"/>
      <c r="BC51" s="29"/>
      <c r="BD51" s="29"/>
      <c r="BE51" s="29"/>
      <c r="BF51" s="29"/>
      <c r="BG51" s="29"/>
      <c r="BH51" s="29"/>
      <c r="BI51" s="29"/>
      <c r="BJ51" s="29"/>
      <c r="BK51" s="29"/>
      <c r="BL51" s="29"/>
      <c r="BM51" s="29"/>
      <c r="BN51" s="29"/>
      <c r="BO51" s="29"/>
      <c r="BP51" s="29"/>
      <c r="BQ51" s="29"/>
      <c r="BR51" s="29"/>
      <c r="BS51" s="29"/>
    </row>
    <row r="52" spans="1:71" s="16" customFormat="1" x14ac:dyDescent="0.25">
      <c r="A52" s="30"/>
      <c r="B52" s="30"/>
      <c r="C52" s="30"/>
      <c r="D52" s="30"/>
      <c r="E52" s="30"/>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spans="1:71" s="16" customFormat="1" x14ac:dyDescent="0.25">
      <c r="H53" s="43" t="s">
        <v>37</v>
      </c>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3"/>
      <c r="AI53" s="43"/>
      <c r="AJ53" s="43"/>
      <c r="AK53" s="43"/>
      <c r="AL53" s="43"/>
      <c r="AM53" s="17"/>
      <c r="AN53" s="17"/>
      <c r="AO53" s="43" t="s">
        <v>26</v>
      </c>
      <c r="AP53" s="43"/>
      <c r="AQ53" s="43"/>
      <c r="AR53" s="43"/>
      <c r="AS53" s="43"/>
      <c r="AT53" s="43"/>
      <c r="AU53" s="43"/>
      <c r="AV53" s="43"/>
      <c r="AW53" s="43"/>
      <c r="AX53" s="43"/>
      <c r="AY53" s="43"/>
      <c r="AZ53" s="43"/>
      <c r="BA53" s="43"/>
      <c r="BB53" s="43"/>
      <c r="BC53" s="43"/>
      <c r="BD53" s="43"/>
      <c r="BE53" s="43"/>
      <c r="BF53" s="43"/>
      <c r="BG53" s="43"/>
      <c r="BH53" s="43"/>
      <c r="BI53" s="43"/>
    </row>
    <row r="54" spans="1:71" s="16" customFormat="1" ht="15.75" x14ac:dyDescent="0.25">
      <c r="A54" s="260" t="s">
        <v>8</v>
      </c>
      <c r="B54" s="260"/>
      <c r="C54" s="260"/>
      <c r="D54" s="260"/>
      <c r="E54" s="260"/>
      <c r="H54" s="29"/>
      <c r="I54" s="29" t="s">
        <v>40</v>
      </c>
      <c r="J54" s="29" t="s">
        <v>40</v>
      </c>
      <c r="K54" s="29" t="s">
        <v>40</v>
      </c>
      <c r="L54" s="29" t="s">
        <v>40</v>
      </c>
      <c r="M54" s="29" t="s">
        <v>40</v>
      </c>
      <c r="N54" s="29" t="s">
        <v>40</v>
      </c>
      <c r="O54" s="29" t="s">
        <v>40</v>
      </c>
      <c r="P54" s="29" t="s">
        <v>40</v>
      </c>
      <c r="Q54" s="29" t="s">
        <v>40</v>
      </c>
      <c r="R54" s="29" t="s">
        <v>40</v>
      </c>
      <c r="S54" s="29" t="s">
        <v>41</v>
      </c>
      <c r="T54" s="29" t="s">
        <v>41</v>
      </c>
      <c r="U54" s="29" t="s">
        <v>41</v>
      </c>
      <c r="V54" s="29" t="s">
        <v>41</v>
      </c>
      <c r="W54" s="29" t="s">
        <v>41</v>
      </c>
      <c r="X54" s="29" t="s">
        <v>41</v>
      </c>
      <c r="Y54" s="29" t="s">
        <v>41</v>
      </c>
      <c r="Z54" s="29" t="s">
        <v>41</v>
      </c>
      <c r="AA54" s="29" t="s">
        <v>41</v>
      </c>
      <c r="AB54" s="29" t="s">
        <v>41</v>
      </c>
      <c r="AC54" s="29" t="s">
        <v>42</v>
      </c>
      <c r="AD54" s="29" t="s">
        <v>42</v>
      </c>
      <c r="AE54" s="29" t="s">
        <v>42</v>
      </c>
      <c r="AF54" s="29" t="s">
        <v>42</v>
      </c>
      <c r="AG54" s="29" t="s">
        <v>42</v>
      </c>
      <c r="AH54" s="29" t="s">
        <v>42</v>
      </c>
      <c r="AI54" s="29" t="s">
        <v>42</v>
      </c>
      <c r="AJ54" s="29" t="s">
        <v>42</v>
      </c>
      <c r="AK54" s="29" t="s">
        <v>42</v>
      </c>
      <c r="AL54" s="29" t="s">
        <v>42</v>
      </c>
      <c r="AM54" s="17"/>
      <c r="AN54" s="17"/>
      <c r="AO54" s="29"/>
      <c r="AP54" s="29" t="s">
        <v>40</v>
      </c>
      <c r="AQ54" s="29" t="s">
        <v>40</v>
      </c>
      <c r="AR54" s="29" t="s">
        <v>40</v>
      </c>
      <c r="AS54" s="29" t="s">
        <v>40</v>
      </c>
      <c r="AT54" s="29" t="s">
        <v>40</v>
      </c>
      <c r="AU54" s="29" t="s">
        <v>40</v>
      </c>
      <c r="AV54" s="29" t="s">
        <v>40</v>
      </c>
      <c r="AW54" s="29" t="s">
        <v>40</v>
      </c>
      <c r="AX54" s="29" t="s">
        <v>40</v>
      </c>
      <c r="AY54" s="29" t="s">
        <v>40</v>
      </c>
      <c r="AZ54" s="29" t="s">
        <v>41</v>
      </c>
      <c r="BA54" s="29" t="s">
        <v>41</v>
      </c>
      <c r="BB54" s="29" t="s">
        <v>41</v>
      </c>
      <c r="BC54" s="29" t="s">
        <v>41</v>
      </c>
      <c r="BD54" s="29" t="s">
        <v>41</v>
      </c>
      <c r="BE54" s="29" t="s">
        <v>41</v>
      </c>
      <c r="BF54" s="29" t="s">
        <v>41</v>
      </c>
      <c r="BG54" s="29" t="s">
        <v>41</v>
      </c>
      <c r="BH54" s="29" t="s">
        <v>41</v>
      </c>
      <c r="BI54" s="29" t="s">
        <v>41</v>
      </c>
      <c r="BJ54" s="29" t="s">
        <v>42</v>
      </c>
      <c r="BK54" s="29" t="s">
        <v>42</v>
      </c>
      <c r="BL54" s="29" t="s">
        <v>42</v>
      </c>
      <c r="BM54" s="29" t="s">
        <v>42</v>
      </c>
      <c r="BN54" s="29" t="s">
        <v>42</v>
      </c>
      <c r="BO54" s="29" t="s">
        <v>42</v>
      </c>
      <c r="BP54" s="29" t="s">
        <v>42</v>
      </c>
      <c r="BQ54" s="29" t="s">
        <v>42</v>
      </c>
      <c r="BR54" s="29" t="s">
        <v>42</v>
      </c>
      <c r="BS54" s="29" t="s">
        <v>42</v>
      </c>
    </row>
    <row r="55" spans="1:71" s="16" customFormat="1" ht="45.75" thickBot="1" x14ac:dyDescent="0.3">
      <c r="A55" s="21" t="s">
        <v>4</v>
      </c>
      <c r="B55" s="22" t="s">
        <v>17</v>
      </c>
      <c r="C55" s="22" t="s">
        <v>5</v>
      </c>
      <c r="D55" s="6" t="s">
        <v>0</v>
      </c>
      <c r="E55" s="22" t="s">
        <v>7</v>
      </c>
      <c r="H55" s="28" t="s">
        <v>4</v>
      </c>
      <c r="I55" s="28" t="s">
        <v>43</v>
      </c>
      <c r="J55" s="28" t="s">
        <v>44</v>
      </c>
      <c r="K55" s="28" t="s">
        <v>57</v>
      </c>
      <c r="L55" s="28" t="s">
        <v>50</v>
      </c>
      <c r="M55" s="28" t="s">
        <v>47</v>
      </c>
      <c r="N55" s="28" t="s">
        <v>48</v>
      </c>
      <c r="O55" s="28" t="s">
        <v>46</v>
      </c>
      <c r="P55" s="28" t="s">
        <v>51</v>
      </c>
      <c r="Q55" s="28" t="s">
        <v>49</v>
      </c>
      <c r="R55" s="28" t="s">
        <v>45</v>
      </c>
      <c r="S55" s="28" t="s">
        <v>43</v>
      </c>
      <c r="T55" s="28" t="s">
        <v>44</v>
      </c>
      <c r="U55" s="28" t="s">
        <v>57</v>
      </c>
      <c r="V55" s="28" t="s">
        <v>50</v>
      </c>
      <c r="W55" s="28" t="s">
        <v>47</v>
      </c>
      <c r="X55" s="28" t="s">
        <v>48</v>
      </c>
      <c r="Y55" s="28" t="s">
        <v>46</v>
      </c>
      <c r="Z55" s="28" t="s">
        <v>51</v>
      </c>
      <c r="AA55" s="28" t="s">
        <v>49</v>
      </c>
      <c r="AB55" s="28" t="s">
        <v>45</v>
      </c>
      <c r="AC55" s="28" t="s">
        <v>43</v>
      </c>
      <c r="AD55" s="28" t="s">
        <v>44</v>
      </c>
      <c r="AE55" s="28" t="s">
        <v>57</v>
      </c>
      <c r="AF55" s="28" t="s">
        <v>50</v>
      </c>
      <c r="AG55" s="28" t="s">
        <v>47</v>
      </c>
      <c r="AH55" s="28" t="s">
        <v>48</v>
      </c>
      <c r="AI55" s="28" t="s">
        <v>46</v>
      </c>
      <c r="AJ55" s="28" t="s">
        <v>51</v>
      </c>
      <c r="AK55" s="28" t="s">
        <v>49</v>
      </c>
      <c r="AL55" s="28" t="s">
        <v>45</v>
      </c>
      <c r="AM55" s="17"/>
      <c r="AN55" s="17"/>
      <c r="AO55" s="28" t="s">
        <v>4</v>
      </c>
      <c r="AP55" s="28" t="s">
        <v>43</v>
      </c>
      <c r="AQ55" s="28" t="s">
        <v>44</v>
      </c>
      <c r="AR55" s="28" t="s">
        <v>57</v>
      </c>
      <c r="AS55" s="28" t="s">
        <v>50</v>
      </c>
      <c r="AT55" s="28" t="s">
        <v>47</v>
      </c>
      <c r="AU55" s="28" t="s">
        <v>48</v>
      </c>
      <c r="AV55" s="28" t="s">
        <v>46</v>
      </c>
      <c r="AW55" s="28" t="s">
        <v>51</v>
      </c>
      <c r="AX55" s="28" t="s">
        <v>49</v>
      </c>
      <c r="AY55" s="28" t="s">
        <v>45</v>
      </c>
      <c r="AZ55" s="28" t="s">
        <v>43</v>
      </c>
      <c r="BA55" s="28" t="s">
        <v>44</v>
      </c>
      <c r="BB55" s="28" t="s">
        <v>57</v>
      </c>
      <c r="BC55" s="28" t="s">
        <v>50</v>
      </c>
      <c r="BD55" s="28" t="s">
        <v>47</v>
      </c>
      <c r="BE55" s="28" t="s">
        <v>48</v>
      </c>
      <c r="BF55" s="28" t="s">
        <v>46</v>
      </c>
      <c r="BG55" s="28" t="s">
        <v>51</v>
      </c>
      <c r="BH55" s="28" t="s">
        <v>49</v>
      </c>
      <c r="BI55" s="28" t="s">
        <v>45</v>
      </c>
      <c r="BJ55" s="28" t="s">
        <v>43</v>
      </c>
      <c r="BK55" s="28" t="s">
        <v>44</v>
      </c>
      <c r="BL55" s="28" t="s">
        <v>57</v>
      </c>
      <c r="BM55" s="28" t="s">
        <v>50</v>
      </c>
      <c r="BN55" s="28" t="s">
        <v>47</v>
      </c>
      <c r="BO55" s="28" t="s">
        <v>48</v>
      </c>
      <c r="BP55" s="28" t="s">
        <v>46</v>
      </c>
      <c r="BQ55" s="28" t="s">
        <v>51</v>
      </c>
      <c r="BR55" s="28" t="s">
        <v>49</v>
      </c>
      <c r="BS55" s="28" t="s">
        <v>45</v>
      </c>
    </row>
    <row r="56" spans="1:71" s="16" customFormat="1" x14ac:dyDescent="0.25">
      <c r="A56" s="23" t="s">
        <v>9</v>
      </c>
      <c r="B56" s="23">
        <f>IF($D$5="P",SUM(AZ38:BB38),SUM(AZ38:BI38))</f>
        <v>60.57</v>
      </c>
      <c r="C56" s="23">
        <f>IF($D$5="P",SUM(AP38:AR38),SUM(AP38:AY38))</f>
        <v>113.59</v>
      </c>
      <c r="D56" s="23">
        <f>IF($D$5="P",$B$8*SUM(AP38:AR38)+$B$9*SUM(AP56:AR56),$B$8*SUM(AP38:AY38)+$B$9*SUM(AP56:AY56))</f>
        <v>34.076999999999998</v>
      </c>
      <c r="E56" s="23">
        <f t="shared" ref="E56:E69" si="7">D56*$B$5</f>
        <v>2123.6786400000001</v>
      </c>
      <c r="H56" s="27" t="s">
        <v>9</v>
      </c>
      <c r="I56" s="27">
        <v>0</v>
      </c>
      <c r="J56" s="27">
        <v>0</v>
      </c>
      <c r="K56" s="27">
        <v>0</v>
      </c>
      <c r="L56" s="27">
        <v>0</v>
      </c>
      <c r="M56" s="27">
        <v>0</v>
      </c>
      <c r="N56" s="27">
        <v>0</v>
      </c>
      <c r="O56" s="27">
        <v>0</v>
      </c>
      <c r="P56" s="27">
        <v>0</v>
      </c>
      <c r="Q56" s="27">
        <v>0</v>
      </c>
      <c r="R56" s="27">
        <v>0</v>
      </c>
      <c r="S56" s="27">
        <v>0</v>
      </c>
      <c r="T56" s="27">
        <v>0</v>
      </c>
      <c r="U56" s="27">
        <v>0</v>
      </c>
      <c r="V56" s="27">
        <v>0</v>
      </c>
      <c r="W56" s="27">
        <v>0</v>
      </c>
      <c r="X56" s="27">
        <v>0</v>
      </c>
      <c r="Y56" s="27">
        <v>0</v>
      </c>
      <c r="Z56" s="27">
        <v>0</v>
      </c>
      <c r="AA56" s="27">
        <v>0</v>
      </c>
      <c r="AB56" s="27">
        <v>0</v>
      </c>
      <c r="AC56" s="27">
        <v>0</v>
      </c>
      <c r="AD56" s="27">
        <v>0</v>
      </c>
      <c r="AE56" s="27">
        <v>0</v>
      </c>
      <c r="AF56" s="27">
        <v>0</v>
      </c>
      <c r="AG56" s="27">
        <v>0</v>
      </c>
      <c r="AH56" s="27">
        <v>0</v>
      </c>
      <c r="AI56" s="27">
        <v>0</v>
      </c>
      <c r="AJ56" s="27">
        <v>0</v>
      </c>
      <c r="AK56" s="27">
        <v>0</v>
      </c>
      <c r="AL56" s="27">
        <v>0</v>
      </c>
      <c r="AM56" s="17"/>
      <c r="AN56" s="17"/>
      <c r="AO56" s="27" t="s">
        <v>9</v>
      </c>
      <c r="AP56" s="27">
        <v>0</v>
      </c>
      <c r="AQ56" s="27">
        <v>0</v>
      </c>
      <c r="AR56" s="27">
        <v>0</v>
      </c>
      <c r="AS56" s="27">
        <v>0</v>
      </c>
      <c r="AT56" s="27">
        <v>0</v>
      </c>
      <c r="AU56" s="27">
        <v>0</v>
      </c>
      <c r="AV56" s="27">
        <v>0</v>
      </c>
      <c r="AW56" s="27">
        <v>0</v>
      </c>
      <c r="AX56" s="27">
        <v>0</v>
      </c>
      <c r="AY56" s="27">
        <v>0</v>
      </c>
      <c r="AZ56" s="27">
        <v>0</v>
      </c>
      <c r="BA56" s="27">
        <v>0</v>
      </c>
      <c r="BB56" s="27">
        <v>0</v>
      </c>
      <c r="BC56" s="27">
        <v>0</v>
      </c>
      <c r="BD56" s="27">
        <v>0</v>
      </c>
      <c r="BE56" s="27">
        <v>0</v>
      </c>
      <c r="BF56" s="27">
        <v>0</v>
      </c>
      <c r="BG56" s="27">
        <v>0</v>
      </c>
      <c r="BH56" s="27">
        <v>0</v>
      </c>
      <c r="BI56" s="27">
        <v>0</v>
      </c>
      <c r="BJ56" s="27">
        <v>0</v>
      </c>
      <c r="BK56" s="27">
        <v>0</v>
      </c>
      <c r="BL56" s="27">
        <v>0</v>
      </c>
      <c r="BM56" s="27">
        <v>0</v>
      </c>
      <c r="BN56" s="27">
        <v>0</v>
      </c>
      <c r="BO56" s="27">
        <v>0</v>
      </c>
      <c r="BP56" s="27">
        <v>0</v>
      </c>
      <c r="BQ56" s="27">
        <v>0</v>
      </c>
      <c r="BR56" s="27">
        <v>0</v>
      </c>
      <c r="BS56" s="27">
        <v>0</v>
      </c>
    </row>
    <row r="57" spans="1:71" s="16" customFormat="1" x14ac:dyDescent="0.25">
      <c r="A57" s="23" t="s">
        <v>10</v>
      </c>
      <c r="B57" s="23">
        <f t="shared" ref="B57:B69" si="8">IF($D$5="P",SUM(AZ39:BB39),SUM(AZ39:BI39))</f>
        <v>93.31</v>
      </c>
      <c r="C57" s="23">
        <f t="shared" ref="C57:C69" si="9">IF($D$5="P",SUM(AP39:AR39),SUM(AP39:AY39))</f>
        <v>270.12999999999994</v>
      </c>
      <c r="D57" s="23">
        <f t="shared" ref="D57:D69" si="10">IF($D$5="P",$B$8*SUM(AP39:AR39)+$B$9*SUM(AP57:AR57),$B$8*SUM(AP39:AY39)+$B$9*SUM(AP57:AY57))</f>
        <v>81.038999999999973</v>
      </c>
      <c r="E57" s="23">
        <f t="shared" si="7"/>
        <v>5050.3504799999982</v>
      </c>
      <c r="H57" s="29" t="s">
        <v>10</v>
      </c>
      <c r="I57" s="29">
        <v>0</v>
      </c>
      <c r="J57" s="29">
        <v>0</v>
      </c>
      <c r="K57" s="29">
        <v>0</v>
      </c>
      <c r="L57" s="29">
        <v>0</v>
      </c>
      <c r="M57" s="29">
        <v>0</v>
      </c>
      <c r="N57" s="29">
        <v>0</v>
      </c>
      <c r="O57" s="29">
        <v>0</v>
      </c>
      <c r="P57" s="29">
        <v>0</v>
      </c>
      <c r="Q57" s="29">
        <v>0</v>
      </c>
      <c r="R57" s="29">
        <v>0</v>
      </c>
      <c r="S57" s="29">
        <v>0</v>
      </c>
      <c r="T57" s="29">
        <v>0</v>
      </c>
      <c r="U57" s="29">
        <v>0</v>
      </c>
      <c r="V57" s="29">
        <v>0</v>
      </c>
      <c r="W57" s="29">
        <v>0</v>
      </c>
      <c r="X57" s="29">
        <v>0</v>
      </c>
      <c r="Y57" s="29">
        <v>0</v>
      </c>
      <c r="Z57" s="29">
        <v>0</v>
      </c>
      <c r="AA57" s="29">
        <v>0</v>
      </c>
      <c r="AB57" s="29">
        <v>0</v>
      </c>
      <c r="AC57" s="29">
        <v>0</v>
      </c>
      <c r="AD57" s="29">
        <v>0</v>
      </c>
      <c r="AE57" s="29">
        <v>0</v>
      </c>
      <c r="AF57" s="29">
        <v>0</v>
      </c>
      <c r="AG57" s="29">
        <v>0</v>
      </c>
      <c r="AH57" s="29">
        <v>0</v>
      </c>
      <c r="AI57" s="29">
        <v>0</v>
      </c>
      <c r="AJ57" s="29">
        <v>0</v>
      </c>
      <c r="AK57" s="29">
        <v>0</v>
      </c>
      <c r="AL57" s="29">
        <v>0</v>
      </c>
      <c r="AM57" s="17"/>
      <c r="AN57" s="17"/>
      <c r="AO57" s="29" t="s">
        <v>10</v>
      </c>
      <c r="AP57" s="29">
        <v>0</v>
      </c>
      <c r="AQ57" s="29">
        <v>0</v>
      </c>
      <c r="AR57" s="29">
        <v>0</v>
      </c>
      <c r="AS57" s="29">
        <v>0</v>
      </c>
      <c r="AT57" s="29">
        <v>0</v>
      </c>
      <c r="AU57" s="29">
        <v>0</v>
      </c>
      <c r="AV57" s="29">
        <v>0</v>
      </c>
      <c r="AW57" s="29">
        <v>0</v>
      </c>
      <c r="AX57" s="29">
        <v>0</v>
      </c>
      <c r="AY57" s="29">
        <v>0</v>
      </c>
      <c r="AZ57" s="29">
        <v>0</v>
      </c>
      <c r="BA57" s="29">
        <v>0</v>
      </c>
      <c r="BB57" s="29">
        <v>0</v>
      </c>
      <c r="BC57" s="29">
        <v>0</v>
      </c>
      <c r="BD57" s="29">
        <v>0</v>
      </c>
      <c r="BE57" s="29">
        <v>0</v>
      </c>
      <c r="BF57" s="29">
        <v>0</v>
      </c>
      <c r="BG57" s="29">
        <v>0</v>
      </c>
      <c r="BH57" s="29">
        <v>0</v>
      </c>
      <c r="BI57" s="29">
        <v>0</v>
      </c>
      <c r="BJ57" s="29">
        <v>0</v>
      </c>
      <c r="BK57" s="29">
        <v>0</v>
      </c>
      <c r="BL57" s="29">
        <v>0</v>
      </c>
      <c r="BM57" s="29">
        <v>0</v>
      </c>
      <c r="BN57" s="29">
        <v>0</v>
      </c>
      <c r="BO57" s="29">
        <v>0</v>
      </c>
      <c r="BP57" s="29">
        <v>0</v>
      </c>
      <c r="BQ57" s="29">
        <v>0</v>
      </c>
      <c r="BR57" s="29">
        <v>0</v>
      </c>
      <c r="BS57" s="29">
        <v>0</v>
      </c>
    </row>
    <row r="58" spans="1:71" s="16" customFormat="1" x14ac:dyDescent="0.25">
      <c r="A58" s="23" t="s">
        <v>11</v>
      </c>
      <c r="B58" s="23">
        <f t="shared" si="8"/>
        <v>108.75999999999999</v>
      </c>
      <c r="C58" s="23">
        <f t="shared" si="9"/>
        <v>363.43</v>
      </c>
      <c r="D58" s="23">
        <f t="shared" si="10"/>
        <v>109.029</v>
      </c>
      <c r="E58" s="23">
        <f t="shared" si="7"/>
        <v>6794.6872800000001</v>
      </c>
      <c r="H58" s="29" t="s">
        <v>11</v>
      </c>
      <c r="I58" s="29">
        <v>0</v>
      </c>
      <c r="J58" s="29">
        <v>0</v>
      </c>
      <c r="K58" s="29">
        <v>0</v>
      </c>
      <c r="L58" s="29">
        <v>0</v>
      </c>
      <c r="M58" s="29">
        <v>0</v>
      </c>
      <c r="N58" s="29">
        <v>0</v>
      </c>
      <c r="O58" s="29">
        <v>0</v>
      </c>
      <c r="P58" s="29">
        <v>0</v>
      </c>
      <c r="Q58" s="29">
        <v>0</v>
      </c>
      <c r="R58" s="29">
        <v>0</v>
      </c>
      <c r="S58" s="29">
        <v>0</v>
      </c>
      <c r="T58" s="29">
        <v>0</v>
      </c>
      <c r="U58" s="29">
        <v>0</v>
      </c>
      <c r="V58" s="29">
        <v>0</v>
      </c>
      <c r="W58" s="29">
        <v>0</v>
      </c>
      <c r="X58" s="29">
        <v>0</v>
      </c>
      <c r="Y58" s="29">
        <v>0</v>
      </c>
      <c r="Z58" s="29">
        <v>0</v>
      </c>
      <c r="AA58" s="29">
        <v>0</v>
      </c>
      <c r="AB58" s="29">
        <v>0</v>
      </c>
      <c r="AC58" s="29">
        <v>0</v>
      </c>
      <c r="AD58" s="29">
        <v>0</v>
      </c>
      <c r="AE58" s="29">
        <v>0</v>
      </c>
      <c r="AF58" s="29">
        <v>0</v>
      </c>
      <c r="AG58" s="29">
        <v>0</v>
      </c>
      <c r="AH58" s="29">
        <v>0</v>
      </c>
      <c r="AI58" s="29">
        <v>0</v>
      </c>
      <c r="AJ58" s="29">
        <v>0</v>
      </c>
      <c r="AK58" s="29">
        <v>0</v>
      </c>
      <c r="AL58" s="29">
        <v>0</v>
      </c>
      <c r="AM58" s="17"/>
      <c r="AN58" s="17"/>
      <c r="AO58" s="29" t="s">
        <v>11</v>
      </c>
      <c r="AP58" s="29">
        <v>0</v>
      </c>
      <c r="AQ58" s="29">
        <v>0</v>
      </c>
      <c r="AR58" s="29">
        <v>0</v>
      </c>
      <c r="AS58" s="29">
        <v>0</v>
      </c>
      <c r="AT58" s="29">
        <v>0</v>
      </c>
      <c r="AU58" s="29">
        <v>0</v>
      </c>
      <c r="AV58" s="29">
        <v>0</v>
      </c>
      <c r="AW58" s="29">
        <v>0</v>
      </c>
      <c r="AX58" s="29">
        <v>0</v>
      </c>
      <c r="AY58" s="29">
        <v>0</v>
      </c>
      <c r="AZ58" s="29">
        <v>0</v>
      </c>
      <c r="BA58" s="29">
        <v>0</v>
      </c>
      <c r="BB58" s="29">
        <v>0</v>
      </c>
      <c r="BC58" s="29">
        <v>0</v>
      </c>
      <c r="BD58" s="29">
        <v>0</v>
      </c>
      <c r="BE58" s="29">
        <v>0</v>
      </c>
      <c r="BF58" s="29">
        <v>0</v>
      </c>
      <c r="BG58" s="29">
        <v>0</v>
      </c>
      <c r="BH58" s="29">
        <v>0</v>
      </c>
      <c r="BI58" s="29">
        <v>0</v>
      </c>
      <c r="BJ58" s="29">
        <v>0</v>
      </c>
      <c r="BK58" s="29">
        <v>0</v>
      </c>
      <c r="BL58" s="29">
        <v>0</v>
      </c>
      <c r="BM58" s="29">
        <v>0</v>
      </c>
      <c r="BN58" s="29">
        <v>0</v>
      </c>
      <c r="BO58" s="29">
        <v>0</v>
      </c>
      <c r="BP58" s="29">
        <v>0</v>
      </c>
      <c r="BQ58" s="29">
        <v>0</v>
      </c>
      <c r="BR58" s="29">
        <v>0</v>
      </c>
      <c r="BS58" s="29">
        <v>0</v>
      </c>
    </row>
    <row r="59" spans="1:71" s="16" customFormat="1" x14ac:dyDescent="0.25">
      <c r="A59" s="23" t="s">
        <v>12</v>
      </c>
      <c r="B59" s="23">
        <f t="shared" si="8"/>
        <v>0</v>
      </c>
      <c r="C59" s="23">
        <f t="shared" si="9"/>
        <v>0</v>
      </c>
      <c r="D59" s="23">
        <f t="shared" si="10"/>
        <v>0</v>
      </c>
      <c r="E59" s="23">
        <f t="shared" si="7"/>
        <v>0</v>
      </c>
      <c r="H59" s="29" t="s">
        <v>12</v>
      </c>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17"/>
      <c r="AN59" s="17"/>
      <c r="AO59" s="29" t="s">
        <v>12</v>
      </c>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row>
    <row r="60" spans="1:71" s="16" customFormat="1" x14ac:dyDescent="0.25">
      <c r="A60" s="23" t="s">
        <v>13</v>
      </c>
      <c r="B60" s="23">
        <f t="shared" si="8"/>
        <v>0</v>
      </c>
      <c r="C60" s="23">
        <f t="shared" si="9"/>
        <v>0</v>
      </c>
      <c r="D60" s="23">
        <f t="shared" si="10"/>
        <v>0</v>
      </c>
      <c r="E60" s="23">
        <f t="shared" si="7"/>
        <v>0</v>
      </c>
      <c r="H60" s="29" t="s">
        <v>13</v>
      </c>
      <c r="I60" s="29"/>
      <c r="J60" s="29"/>
      <c r="K60" s="29"/>
      <c r="L60" s="29"/>
      <c r="M60" s="29"/>
      <c r="N60" s="29"/>
      <c r="O60" s="29"/>
      <c r="P60" s="29"/>
      <c r="Q60" s="29"/>
      <c r="R60" s="29"/>
      <c r="S60" s="29"/>
      <c r="T60" s="29"/>
      <c r="U60" s="29"/>
      <c r="V60" s="29"/>
      <c r="W60" s="29"/>
      <c r="X60" s="29"/>
      <c r="Y60" s="29"/>
      <c r="Z60" s="29"/>
      <c r="AA60" s="29"/>
      <c r="AB60" s="29"/>
      <c r="AC60" s="29"/>
      <c r="AD60" s="29"/>
      <c r="AE60" s="29"/>
      <c r="AF60" s="29"/>
      <c r="AG60" s="29"/>
      <c r="AH60" s="29"/>
      <c r="AI60" s="29"/>
      <c r="AJ60" s="29"/>
      <c r="AK60" s="29"/>
      <c r="AL60" s="29"/>
      <c r="AM60" s="17"/>
      <c r="AN60" s="17"/>
      <c r="AO60" s="29" t="s">
        <v>13</v>
      </c>
      <c r="AP60" s="29"/>
      <c r="AQ60" s="29"/>
      <c r="AR60" s="29"/>
      <c r="AS60" s="29"/>
      <c r="AT60" s="29"/>
      <c r="AU60" s="29"/>
      <c r="AV60" s="29"/>
      <c r="AW60" s="29"/>
      <c r="AX60" s="29"/>
      <c r="AY60" s="29"/>
      <c r="AZ60" s="29"/>
      <c r="BA60" s="29"/>
      <c r="BB60" s="29"/>
      <c r="BC60" s="29"/>
      <c r="BD60" s="29"/>
      <c r="BE60" s="29"/>
      <c r="BF60" s="29"/>
      <c r="BG60" s="29"/>
      <c r="BH60" s="29"/>
      <c r="BI60" s="29"/>
      <c r="BJ60" s="29"/>
      <c r="BK60" s="29"/>
      <c r="BL60" s="29"/>
      <c r="BM60" s="29"/>
      <c r="BN60" s="29"/>
      <c r="BO60" s="29"/>
      <c r="BP60" s="29"/>
      <c r="BQ60" s="29"/>
      <c r="BR60" s="29"/>
      <c r="BS60" s="29"/>
    </row>
    <row r="61" spans="1:71" s="16" customFormat="1" x14ac:dyDescent="0.25">
      <c r="A61" s="23" t="s">
        <v>52</v>
      </c>
      <c r="B61" s="23">
        <f t="shared" si="8"/>
        <v>0</v>
      </c>
      <c r="C61" s="23">
        <f t="shared" si="9"/>
        <v>0</v>
      </c>
      <c r="D61" s="23">
        <f t="shared" si="10"/>
        <v>0</v>
      </c>
      <c r="E61" s="23">
        <f t="shared" si="7"/>
        <v>0</v>
      </c>
      <c r="H61" s="29" t="s">
        <v>52</v>
      </c>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29"/>
      <c r="AI61" s="29"/>
      <c r="AJ61" s="29"/>
      <c r="AK61" s="29"/>
      <c r="AL61" s="29"/>
      <c r="AM61" s="17"/>
      <c r="AN61" s="17"/>
      <c r="AO61" s="29" t="s">
        <v>52</v>
      </c>
      <c r="AP61" s="29"/>
      <c r="AQ61" s="29"/>
      <c r="AR61" s="29"/>
      <c r="AS61" s="29"/>
      <c r="AT61" s="29"/>
      <c r="AU61" s="29"/>
      <c r="AV61" s="29"/>
      <c r="AW61" s="29"/>
      <c r="AX61" s="29"/>
      <c r="AY61" s="29"/>
      <c r="AZ61" s="29"/>
      <c r="BA61" s="29"/>
      <c r="BB61" s="29"/>
      <c r="BC61" s="29"/>
      <c r="BD61" s="29"/>
      <c r="BE61" s="29"/>
      <c r="BF61" s="29"/>
      <c r="BG61" s="29"/>
      <c r="BH61" s="29"/>
      <c r="BI61" s="29"/>
      <c r="BJ61" s="29"/>
      <c r="BK61" s="29"/>
      <c r="BL61" s="29"/>
      <c r="BM61" s="29"/>
      <c r="BN61" s="29"/>
      <c r="BO61" s="29"/>
      <c r="BP61" s="29"/>
      <c r="BQ61" s="29"/>
      <c r="BR61" s="29"/>
      <c r="BS61" s="29"/>
    </row>
    <row r="62" spans="1:71" s="16" customFormat="1" x14ac:dyDescent="0.25">
      <c r="A62" s="23" t="s">
        <v>14</v>
      </c>
      <c r="B62" s="23">
        <f t="shared" si="8"/>
        <v>0</v>
      </c>
      <c r="C62" s="23">
        <f t="shared" si="9"/>
        <v>0</v>
      </c>
      <c r="D62" s="23">
        <f t="shared" si="10"/>
        <v>0</v>
      </c>
      <c r="E62" s="23">
        <f t="shared" si="7"/>
        <v>0</v>
      </c>
      <c r="H62" s="29" t="s">
        <v>14</v>
      </c>
      <c r="I62" s="29"/>
      <c r="J62" s="29"/>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29"/>
      <c r="AJ62" s="29"/>
      <c r="AK62" s="29"/>
      <c r="AL62" s="29"/>
      <c r="AM62" s="17"/>
      <c r="AN62" s="17"/>
      <c r="AO62" s="29" t="s">
        <v>14</v>
      </c>
      <c r="AP62" s="29"/>
      <c r="AQ62" s="29"/>
      <c r="AR62" s="29"/>
      <c r="AS62" s="29"/>
      <c r="AT62" s="29"/>
      <c r="AU62" s="29"/>
      <c r="AV62" s="29"/>
      <c r="AW62" s="29"/>
      <c r="AX62" s="29"/>
      <c r="AY62" s="29"/>
      <c r="AZ62" s="29"/>
      <c r="BA62" s="29"/>
      <c r="BB62" s="29"/>
      <c r="BC62" s="29"/>
      <c r="BD62" s="29"/>
      <c r="BE62" s="29"/>
      <c r="BF62" s="29"/>
      <c r="BG62" s="29"/>
      <c r="BH62" s="29"/>
      <c r="BI62" s="29"/>
      <c r="BJ62" s="29"/>
      <c r="BK62" s="29"/>
      <c r="BL62" s="29"/>
      <c r="BM62" s="29"/>
      <c r="BN62" s="29"/>
      <c r="BO62" s="29"/>
      <c r="BP62" s="29"/>
      <c r="BQ62" s="29"/>
      <c r="BR62" s="29"/>
      <c r="BS62" s="29"/>
    </row>
    <row r="63" spans="1:71" s="16" customFormat="1" x14ac:dyDescent="0.25">
      <c r="A63" s="23" t="s">
        <v>15</v>
      </c>
      <c r="B63" s="23">
        <f t="shared" si="8"/>
        <v>0</v>
      </c>
      <c r="C63" s="23">
        <f t="shared" si="9"/>
        <v>0</v>
      </c>
      <c r="D63" s="23">
        <f t="shared" si="10"/>
        <v>0</v>
      </c>
      <c r="E63" s="23">
        <f t="shared" si="7"/>
        <v>0</v>
      </c>
      <c r="H63" s="29" t="s">
        <v>15</v>
      </c>
      <c r="I63" s="29"/>
      <c r="J63" s="29"/>
      <c r="K63" s="29"/>
      <c r="L63" s="29"/>
      <c r="M63" s="29"/>
      <c r="N63" s="29"/>
      <c r="O63" s="29"/>
      <c r="P63" s="29"/>
      <c r="Q63" s="29"/>
      <c r="R63" s="29"/>
      <c r="S63" s="29"/>
      <c r="T63" s="29"/>
      <c r="U63" s="29"/>
      <c r="V63" s="29"/>
      <c r="W63" s="29"/>
      <c r="X63" s="29"/>
      <c r="Y63" s="29"/>
      <c r="Z63" s="29"/>
      <c r="AA63" s="29"/>
      <c r="AB63" s="29"/>
      <c r="AC63" s="29"/>
      <c r="AD63" s="29"/>
      <c r="AE63" s="29"/>
      <c r="AF63" s="29"/>
      <c r="AG63" s="29"/>
      <c r="AH63" s="29"/>
      <c r="AI63" s="29"/>
      <c r="AJ63" s="29"/>
      <c r="AK63" s="29"/>
      <c r="AL63" s="29"/>
      <c r="AM63" s="17"/>
      <c r="AN63" s="17"/>
      <c r="AO63" s="29" t="s">
        <v>15</v>
      </c>
      <c r="AP63" s="29"/>
      <c r="AQ63" s="29"/>
      <c r="AR63" s="29"/>
      <c r="AS63" s="29"/>
      <c r="AT63" s="29"/>
      <c r="AU63" s="29"/>
      <c r="AV63" s="29"/>
      <c r="AW63" s="29"/>
      <c r="AX63" s="29"/>
      <c r="AY63" s="29"/>
      <c r="AZ63" s="29"/>
      <c r="BA63" s="29"/>
      <c r="BB63" s="29"/>
      <c r="BC63" s="29"/>
      <c r="BD63" s="29"/>
      <c r="BE63" s="29"/>
      <c r="BF63" s="29"/>
      <c r="BG63" s="29"/>
      <c r="BH63" s="29"/>
      <c r="BI63" s="29"/>
      <c r="BJ63" s="29"/>
      <c r="BK63" s="29"/>
      <c r="BL63" s="29"/>
      <c r="BM63" s="29"/>
      <c r="BN63" s="29"/>
      <c r="BO63" s="29"/>
      <c r="BP63" s="29"/>
      <c r="BQ63" s="29"/>
      <c r="BR63" s="29"/>
      <c r="BS63" s="29"/>
    </row>
    <row r="64" spans="1:71" s="16" customFormat="1" x14ac:dyDescent="0.25">
      <c r="A64" s="23" t="s">
        <v>16</v>
      </c>
      <c r="B64" s="23">
        <f t="shared" si="8"/>
        <v>0</v>
      </c>
      <c r="C64" s="23">
        <f t="shared" si="9"/>
        <v>0</v>
      </c>
      <c r="D64" s="23">
        <f t="shared" si="10"/>
        <v>0</v>
      </c>
      <c r="E64" s="23">
        <f t="shared" si="7"/>
        <v>0</v>
      </c>
      <c r="H64" s="29" t="s">
        <v>16</v>
      </c>
      <c r="I64" s="29"/>
      <c r="J64" s="29"/>
      <c r="K64" s="29"/>
      <c r="L64" s="29"/>
      <c r="M64" s="29"/>
      <c r="N64" s="29"/>
      <c r="O64" s="29"/>
      <c r="P64" s="29"/>
      <c r="Q64" s="29"/>
      <c r="R64" s="29"/>
      <c r="S64" s="29"/>
      <c r="T64" s="29"/>
      <c r="U64" s="29"/>
      <c r="V64" s="29"/>
      <c r="W64" s="29"/>
      <c r="X64" s="29"/>
      <c r="Y64" s="29"/>
      <c r="Z64" s="29"/>
      <c r="AA64" s="29"/>
      <c r="AB64" s="29"/>
      <c r="AC64" s="29"/>
      <c r="AD64" s="29"/>
      <c r="AE64" s="29"/>
      <c r="AF64" s="29"/>
      <c r="AG64" s="29"/>
      <c r="AH64" s="29"/>
      <c r="AI64" s="29"/>
      <c r="AJ64" s="29"/>
      <c r="AK64" s="29"/>
      <c r="AL64" s="29"/>
      <c r="AM64" s="17"/>
      <c r="AN64" s="17"/>
      <c r="AO64" s="29" t="s">
        <v>16</v>
      </c>
      <c r="AP64" s="29"/>
      <c r="AQ64" s="29"/>
      <c r="AR64" s="29"/>
      <c r="AS64" s="29"/>
      <c r="AT64" s="29"/>
      <c r="AU64" s="29"/>
      <c r="AV64" s="29"/>
      <c r="AW64" s="29"/>
      <c r="AX64" s="29"/>
      <c r="AY64" s="29"/>
      <c r="AZ64" s="29"/>
      <c r="BA64" s="29"/>
      <c r="BB64" s="29"/>
      <c r="BC64" s="29"/>
      <c r="BD64" s="29"/>
      <c r="BE64" s="29"/>
      <c r="BF64" s="29"/>
      <c r="BG64" s="29"/>
      <c r="BH64" s="29"/>
      <c r="BI64" s="29"/>
      <c r="BJ64" s="29"/>
      <c r="BK64" s="29"/>
      <c r="BL64" s="29"/>
      <c r="BM64" s="29"/>
      <c r="BN64" s="29"/>
      <c r="BO64" s="29"/>
      <c r="BP64" s="29"/>
      <c r="BQ64" s="29"/>
      <c r="BR64" s="29"/>
      <c r="BS64" s="29"/>
    </row>
    <row r="65" spans="1:71" s="16" customFormat="1" x14ac:dyDescent="0.25">
      <c r="A65" s="23" t="s">
        <v>24</v>
      </c>
      <c r="B65" s="23">
        <f t="shared" si="8"/>
        <v>0</v>
      </c>
      <c r="C65" s="23">
        <f t="shared" si="9"/>
        <v>0</v>
      </c>
      <c r="D65" s="23">
        <f t="shared" si="10"/>
        <v>0</v>
      </c>
      <c r="E65" s="23">
        <f t="shared" si="7"/>
        <v>0</v>
      </c>
      <c r="H65" s="29" t="s">
        <v>24</v>
      </c>
      <c r="I65" s="29"/>
      <c r="J65" s="29"/>
      <c r="K65" s="29"/>
      <c r="L65" s="29"/>
      <c r="M65" s="29"/>
      <c r="N65" s="29"/>
      <c r="O65" s="29"/>
      <c r="P65" s="29"/>
      <c r="Q65" s="29"/>
      <c r="R65" s="29"/>
      <c r="S65" s="29"/>
      <c r="T65" s="29"/>
      <c r="U65" s="29"/>
      <c r="V65" s="29"/>
      <c r="W65" s="29"/>
      <c r="X65" s="29"/>
      <c r="Y65" s="29"/>
      <c r="Z65" s="29"/>
      <c r="AA65" s="29"/>
      <c r="AB65" s="29"/>
      <c r="AC65" s="29"/>
      <c r="AD65" s="29"/>
      <c r="AE65" s="29"/>
      <c r="AF65" s="29"/>
      <c r="AG65" s="29"/>
      <c r="AH65" s="29"/>
      <c r="AI65" s="29"/>
      <c r="AJ65" s="29"/>
      <c r="AK65" s="29"/>
      <c r="AL65" s="29"/>
      <c r="AM65" s="17"/>
      <c r="AN65" s="17"/>
      <c r="AO65" s="29" t="s">
        <v>24</v>
      </c>
      <c r="AP65" s="29"/>
      <c r="AQ65" s="29"/>
      <c r="AR65" s="29"/>
      <c r="AS65" s="29"/>
      <c r="AT65" s="29"/>
      <c r="AU65" s="29"/>
      <c r="AV65" s="29"/>
      <c r="AW65" s="29"/>
      <c r="AX65" s="29"/>
      <c r="AY65" s="29"/>
      <c r="AZ65" s="29"/>
      <c r="BA65" s="29"/>
      <c r="BB65" s="29"/>
      <c r="BC65" s="29"/>
      <c r="BD65" s="29"/>
      <c r="BE65" s="29"/>
      <c r="BF65" s="29"/>
      <c r="BG65" s="29"/>
      <c r="BH65" s="29"/>
      <c r="BI65" s="29"/>
      <c r="BJ65" s="29"/>
      <c r="BK65" s="29"/>
      <c r="BL65" s="29"/>
      <c r="BM65" s="29"/>
      <c r="BN65" s="29"/>
      <c r="BO65" s="29"/>
      <c r="BP65" s="29"/>
      <c r="BQ65" s="29"/>
      <c r="BR65" s="29"/>
      <c r="BS65" s="29"/>
    </row>
    <row r="66" spans="1:71" s="16" customFormat="1" x14ac:dyDescent="0.25">
      <c r="A66" s="23" t="s">
        <v>53</v>
      </c>
      <c r="B66" s="23">
        <f t="shared" si="8"/>
        <v>0</v>
      </c>
      <c r="C66" s="23">
        <f t="shared" si="9"/>
        <v>0</v>
      </c>
      <c r="D66" s="23">
        <f t="shared" si="10"/>
        <v>0</v>
      </c>
      <c r="E66" s="23">
        <f t="shared" si="7"/>
        <v>0</v>
      </c>
      <c r="H66" s="29" t="s">
        <v>53</v>
      </c>
      <c r="I66" s="29"/>
      <c r="J66" s="29"/>
      <c r="K66" s="29"/>
      <c r="L66" s="29"/>
      <c r="M66" s="29"/>
      <c r="N66" s="29"/>
      <c r="O66" s="29"/>
      <c r="P66" s="29"/>
      <c r="Q66" s="29"/>
      <c r="R66" s="29"/>
      <c r="S66" s="29"/>
      <c r="T66" s="29"/>
      <c r="U66" s="29"/>
      <c r="V66" s="29"/>
      <c r="W66" s="29"/>
      <c r="X66" s="29"/>
      <c r="Y66" s="29"/>
      <c r="Z66" s="29"/>
      <c r="AA66" s="29"/>
      <c r="AB66" s="29"/>
      <c r="AC66" s="29"/>
      <c r="AD66" s="29"/>
      <c r="AE66" s="29"/>
      <c r="AF66" s="29"/>
      <c r="AG66" s="29"/>
      <c r="AH66" s="29"/>
      <c r="AI66" s="29"/>
      <c r="AJ66" s="29"/>
      <c r="AK66" s="29"/>
      <c r="AL66" s="29"/>
      <c r="AM66" s="17"/>
      <c r="AN66" s="17"/>
      <c r="AO66" s="29" t="s">
        <v>53</v>
      </c>
      <c r="AP66" s="29"/>
      <c r="AQ66" s="29"/>
      <c r="AR66" s="29"/>
      <c r="AS66" s="29"/>
      <c r="AT66" s="29"/>
      <c r="AU66" s="29"/>
      <c r="AV66" s="29"/>
      <c r="AW66" s="29"/>
      <c r="AX66" s="29"/>
      <c r="AY66" s="29"/>
      <c r="AZ66" s="29"/>
      <c r="BA66" s="29"/>
      <c r="BB66" s="29"/>
      <c r="BC66" s="29"/>
      <c r="BD66" s="29"/>
      <c r="BE66" s="29"/>
      <c r="BF66" s="29"/>
      <c r="BG66" s="29"/>
      <c r="BH66" s="29"/>
      <c r="BI66" s="29"/>
      <c r="BJ66" s="29"/>
      <c r="BK66" s="29"/>
      <c r="BL66" s="29"/>
      <c r="BM66" s="29"/>
      <c r="BN66" s="29"/>
      <c r="BO66" s="29"/>
      <c r="BP66" s="29"/>
      <c r="BQ66" s="29"/>
      <c r="BR66" s="29"/>
      <c r="BS66" s="29"/>
    </row>
    <row r="67" spans="1:71" s="16" customFormat="1" x14ac:dyDescent="0.25">
      <c r="A67" s="23" t="s">
        <v>54</v>
      </c>
      <c r="B67" s="23">
        <f t="shared" si="8"/>
        <v>0</v>
      </c>
      <c r="C67" s="23">
        <f t="shared" si="9"/>
        <v>0</v>
      </c>
      <c r="D67" s="23">
        <f t="shared" si="10"/>
        <v>0</v>
      </c>
      <c r="E67" s="23">
        <f t="shared" si="7"/>
        <v>0</v>
      </c>
      <c r="H67" s="29" t="s">
        <v>54</v>
      </c>
      <c r="I67" s="29"/>
      <c r="J67" s="29"/>
      <c r="K67" s="29"/>
      <c r="L67" s="29"/>
      <c r="M67" s="29"/>
      <c r="N67" s="29"/>
      <c r="O67" s="29"/>
      <c r="P67" s="29"/>
      <c r="Q67" s="29"/>
      <c r="R67" s="29"/>
      <c r="S67" s="29"/>
      <c r="T67" s="29"/>
      <c r="U67" s="29"/>
      <c r="V67" s="29"/>
      <c r="W67" s="29"/>
      <c r="X67" s="29"/>
      <c r="Y67" s="29"/>
      <c r="Z67" s="29"/>
      <c r="AA67" s="29"/>
      <c r="AB67" s="29"/>
      <c r="AC67" s="29"/>
      <c r="AD67" s="29"/>
      <c r="AE67" s="29"/>
      <c r="AF67" s="29"/>
      <c r="AG67" s="29"/>
      <c r="AH67" s="29"/>
      <c r="AI67" s="29"/>
      <c r="AJ67" s="29"/>
      <c r="AK67" s="29"/>
      <c r="AL67" s="29"/>
      <c r="AM67" s="17"/>
      <c r="AN67" s="17"/>
      <c r="AO67" s="29" t="s">
        <v>54</v>
      </c>
      <c r="AP67" s="29"/>
      <c r="AQ67" s="29"/>
      <c r="AR67" s="29"/>
      <c r="AS67" s="29"/>
      <c r="AT67" s="29"/>
      <c r="AU67" s="29"/>
      <c r="AV67" s="29"/>
      <c r="AW67" s="29"/>
      <c r="AX67" s="29"/>
      <c r="AY67" s="29"/>
      <c r="AZ67" s="29"/>
      <c r="BA67" s="29"/>
      <c r="BB67" s="29"/>
      <c r="BC67" s="29"/>
      <c r="BD67" s="29"/>
      <c r="BE67" s="29"/>
      <c r="BF67" s="29"/>
      <c r="BG67" s="29"/>
      <c r="BH67" s="29"/>
      <c r="BI67" s="29"/>
      <c r="BJ67" s="29"/>
      <c r="BK67" s="29"/>
      <c r="BL67" s="29"/>
      <c r="BM67" s="29"/>
      <c r="BN67" s="29"/>
      <c r="BO67" s="29"/>
      <c r="BP67" s="29"/>
      <c r="BQ67" s="29"/>
      <c r="BR67" s="29"/>
      <c r="BS67" s="29"/>
    </row>
    <row r="68" spans="1:71" s="16" customFormat="1" x14ac:dyDescent="0.25">
      <c r="A68" s="23" t="s">
        <v>55</v>
      </c>
      <c r="B68" s="23">
        <f t="shared" si="8"/>
        <v>0</v>
      </c>
      <c r="C68" s="23">
        <f t="shared" si="9"/>
        <v>0</v>
      </c>
      <c r="D68" s="23">
        <f t="shared" si="10"/>
        <v>0</v>
      </c>
      <c r="E68" s="23">
        <f t="shared" si="7"/>
        <v>0</v>
      </c>
      <c r="H68" s="29" t="s">
        <v>55</v>
      </c>
      <c r="I68" s="29"/>
      <c r="J68" s="29"/>
      <c r="K68" s="29"/>
      <c r="L68" s="29"/>
      <c r="M68" s="29"/>
      <c r="N68" s="29"/>
      <c r="O68" s="29"/>
      <c r="P68" s="29"/>
      <c r="Q68" s="29"/>
      <c r="R68" s="29"/>
      <c r="S68" s="29"/>
      <c r="T68" s="29"/>
      <c r="U68" s="29"/>
      <c r="V68" s="29"/>
      <c r="W68" s="29"/>
      <c r="X68" s="29"/>
      <c r="Y68" s="29"/>
      <c r="Z68" s="29"/>
      <c r="AA68" s="29"/>
      <c r="AB68" s="29"/>
      <c r="AC68" s="29"/>
      <c r="AD68" s="29"/>
      <c r="AE68" s="29"/>
      <c r="AF68" s="29"/>
      <c r="AG68" s="29"/>
      <c r="AH68" s="29"/>
      <c r="AI68" s="29"/>
      <c r="AJ68" s="29"/>
      <c r="AK68" s="29"/>
      <c r="AL68" s="29"/>
      <c r="AM68" s="17"/>
      <c r="AN68" s="17"/>
      <c r="AO68" s="29" t="s">
        <v>55</v>
      </c>
      <c r="AP68" s="29"/>
      <c r="AQ68" s="29"/>
      <c r="AR68" s="29"/>
      <c r="AS68" s="29"/>
      <c r="AT68" s="29"/>
      <c r="AU68" s="29"/>
      <c r="AV68" s="29"/>
      <c r="AW68" s="29"/>
      <c r="AX68" s="29"/>
      <c r="AY68" s="29"/>
      <c r="AZ68" s="29"/>
      <c r="BA68" s="29"/>
      <c r="BB68" s="29"/>
      <c r="BC68" s="29"/>
      <c r="BD68" s="29"/>
      <c r="BE68" s="29"/>
      <c r="BF68" s="29"/>
      <c r="BG68" s="29"/>
      <c r="BH68" s="29"/>
      <c r="BI68" s="29"/>
      <c r="BJ68" s="29"/>
      <c r="BK68" s="29"/>
      <c r="BL68" s="29"/>
      <c r="BM68" s="29"/>
      <c r="BN68" s="29"/>
      <c r="BO68" s="29"/>
      <c r="BP68" s="29"/>
      <c r="BQ68" s="29"/>
      <c r="BR68" s="29"/>
      <c r="BS68" s="29"/>
    </row>
    <row r="69" spans="1:71" s="16" customFormat="1" x14ac:dyDescent="0.25">
      <c r="A69" s="23" t="s">
        <v>56</v>
      </c>
      <c r="B69" s="23">
        <f t="shared" si="8"/>
        <v>0</v>
      </c>
      <c r="C69" s="23">
        <f t="shared" si="9"/>
        <v>0</v>
      </c>
      <c r="D69" s="23">
        <f t="shared" si="10"/>
        <v>0</v>
      </c>
      <c r="E69" s="23">
        <f t="shared" si="7"/>
        <v>0</v>
      </c>
      <c r="H69" s="29" t="s">
        <v>56</v>
      </c>
      <c r="I69" s="29"/>
      <c r="J69" s="29"/>
      <c r="K69" s="29"/>
      <c r="L69" s="29"/>
      <c r="M69" s="29"/>
      <c r="N69" s="29"/>
      <c r="O69" s="29"/>
      <c r="P69" s="29"/>
      <c r="Q69" s="29"/>
      <c r="R69" s="29"/>
      <c r="S69" s="29"/>
      <c r="T69" s="29"/>
      <c r="U69" s="29"/>
      <c r="V69" s="29"/>
      <c r="W69" s="29"/>
      <c r="X69" s="29"/>
      <c r="Y69" s="29"/>
      <c r="Z69" s="29"/>
      <c r="AA69" s="29"/>
      <c r="AB69" s="29"/>
      <c r="AC69" s="29"/>
      <c r="AD69" s="29"/>
      <c r="AE69" s="29"/>
      <c r="AF69" s="29"/>
      <c r="AG69" s="29"/>
      <c r="AH69" s="29"/>
      <c r="AI69" s="29"/>
      <c r="AJ69" s="29"/>
      <c r="AK69" s="29"/>
      <c r="AL69" s="29"/>
      <c r="AM69" s="17"/>
      <c r="AN69" s="17"/>
      <c r="AO69" s="29" t="s">
        <v>56</v>
      </c>
      <c r="AP69" s="29"/>
      <c r="AQ69" s="29"/>
      <c r="AR69" s="29"/>
      <c r="AS69" s="29"/>
      <c r="AT69" s="29"/>
      <c r="AU69" s="29"/>
      <c r="AV69" s="29"/>
      <c r="AW69" s="29"/>
      <c r="AX69" s="29"/>
      <c r="AY69" s="29"/>
      <c r="AZ69" s="29"/>
      <c r="BA69" s="29"/>
      <c r="BB69" s="29"/>
      <c r="BC69" s="29"/>
      <c r="BD69" s="29"/>
      <c r="BE69" s="29"/>
      <c r="BF69" s="29"/>
      <c r="BG69" s="29"/>
      <c r="BH69" s="29"/>
      <c r="BI69" s="29"/>
      <c r="BJ69" s="29"/>
      <c r="BK69" s="29"/>
      <c r="BL69" s="29"/>
      <c r="BM69" s="29"/>
      <c r="BN69" s="29"/>
      <c r="BO69" s="29"/>
      <c r="BP69" s="29"/>
      <c r="BQ69" s="29"/>
      <c r="BR69" s="29"/>
      <c r="BS69" s="29"/>
    </row>
    <row r="70" spans="1:71" s="16" customFormat="1" x14ac:dyDescent="0.25">
      <c r="A70" s="30"/>
      <c r="B70" s="30"/>
      <c r="C70" s="30"/>
      <c r="D70" s="30"/>
      <c r="E70" s="30"/>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7"/>
      <c r="BK70" s="17"/>
      <c r="BL70" s="17"/>
      <c r="BM70" s="17"/>
      <c r="BN70" s="17"/>
      <c r="BO70" s="17"/>
      <c r="BP70" s="17"/>
      <c r="BQ70" s="17"/>
      <c r="BR70" s="17"/>
      <c r="BS70" s="17"/>
    </row>
    <row r="71" spans="1:71" s="16" customFormat="1" x14ac:dyDescent="0.25">
      <c r="H71" s="43" t="s">
        <v>38</v>
      </c>
      <c r="I71" s="43"/>
      <c r="J71" s="43"/>
      <c r="K71" s="43"/>
      <c r="L71" s="43"/>
      <c r="M71" s="43"/>
      <c r="N71" s="43"/>
      <c r="O71" s="43"/>
      <c r="P71" s="43"/>
      <c r="Q71" s="43"/>
      <c r="R71" s="43"/>
      <c r="S71" s="43"/>
      <c r="T71" s="43"/>
      <c r="U71" s="43"/>
      <c r="V71" s="43"/>
      <c r="W71" s="43"/>
      <c r="X71" s="43"/>
      <c r="Y71" s="43"/>
      <c r="Z71" s="43"/>
      <c r="AA71" s="43"/>
      <c r="AB71" s="43"/>
      <c r="AC71" s="43"/>
      <c r="AD71" s="43"/>
      <c r="AE71" s="43"/>
      <c r="AF71" s="43"/>
      <c r="AG71" s="43"/>
      <c r="AH71" s="43"/>
      <c r="AI71" s="43"/>
      <c r="AJ71" s="43"/>
      <c r="AK71" s="43"/>
      <c r="AL71" s="43"/>
      <c r="AM71" s="17"/>
      <c r="AN71" s="17"/>
      <c r="AO71" s="43" t="s">
        <v>27</v>
      </c>
      <c r="AP71" s="43"/>
      <c r="AQ71" s="43"/>
      <c r="AR71" s="43"/>
      <c r="AS71" s="43"/>
      <c r="AT71" s="43"/>
      <c r="AU71" s="43"/>
      <c r="AV71" s="43"/>
      <c r="AW71" s="43"/>
      <c r="AX71" s="43"/>
      <c r="AY71" s="43"/>
      <c r="AZ71" s="43"/>
      <c r="BA71" s="43"/>
      <c r="BB71" s="43"/>
      <c r="BC71" s="43"/>
      <c r="BD71" s="43"/>
      <c r="BE71" s="43"/>
      <c r="BF71" s="43"/>
      <c r="BG71" s="43"/>
      <c r="BH71" s="43"/>
      <c r="BI71" s="43"/>
    </row>
    <row r="72" spans="1:71" s="16" customFormat="1" ht="15.75" x14ac:dyDescent="0.25">
      <c r="A72" s="260" t="s">
        <v>35</v>
      </c>
      <c r="B72" s="260"/>
      <c r="C72" s="260"/>
      <c r="D72" s="260"/>
      <c r="E72" s="260"/>
      <c r="H72" s="29"/>
      <c r="I72" s="29" t="s">
        <v>40</v>
      </c>
      <c r="J72" s="29" t="s">
        <v>40</v>
      </c>
      <c r="K72" s="29" t="s">
        <v>40</v>
      </c>
      <c r="L72" s="29" t="s">
        <v>40</v>
      </c>
      <c r="M72" s="29" t="s">
        <v>40</v>
      </c>
      <c r="N72" s="29" t="s">
        <v>40</v>
      </c>
      <c r="O72" s="29" t="s">
        <v>40</v>
      </c>
      <c r="P72" s="29" t="s">
        <v>40</v>
      </c>
      <c r="Q72" s="29" t="s">
        <v>40</v>
      </c>
      <c r="R72" s="29" t="s">
        <v>40</v>
      </c>
      <c r="S72" s="29" t="s">
        <v>41</v>
      </c>
      <c r="T72" s="29" t="s">
        <v>41</v>
      </c>
      <c r="U72" s="29" t="s">
        <v>41</v>
      </c>
      <c r="V72" s="29" t="s">
        <v>41</v>
      </c>
      <c r="W72" s="29" t="s">
        <v>41</v>
      </c>
      <c r="X72" s="29" t="s">
        <v>41</v>
      </c>
      <c r="Y72" s="29" t="s">
        <v>41</v>
      </c>
      <c r="Z72" s="29" t="s">
        <v>41</v>
      </c>
      <c r="AA72" s="29" t="s">
        <v>41</v>
      </c>
      <c r="AB72" s="29" t="s">
        <v>41</v>
      </c>
      <c r="AC72" s="29" t="s">
        <v>42</v>
      </c>
      <c r="AD72" s="29" t="s">
        <v>42</v>
      </c>
      <c r="AE72" s="29" t="s">
        <v>42</v>
      </c>
      <c r="AF72" s="29" t="s">
        <v>42</v>
      </c>
      <c r="AG72" s="29" t="s">
        <v>42</v>
      </c>
      <c r="AH72" s="29" t="s">
        <v>42</v>
      </c>
      <c r="AI72" s="29" t="s">
        <v>42</v>
      </c>
      <c r="AJ72" s="29" t="s">
        <v>42</v>
      </c>
      <c r="AK72" s="29" t="s">
        <v>42</v>
      </c>
      <c r="AL72" s="29" t="s">
        <v>42</v>
      </c>
      <c r="AM72" s="17"/>
      <c r="AN72" s="17"/>
      <c r="AO72" s="29"/>
      <c r="AP72" s="29" t="s">
        <v>40</v>
      </c>
      <c r="AQ72" s="29" t="s">
        <v>40</v>
      </c>
      <c r="AR72" s="29" t="s">
        <v>40</v>
      </c>
      <c r="AS72" s="29" t="s">
        <v>40</v>
      </c>
      <c r="AT72" s="29" t="s">
        <v>40</v>
      </c>
      <c r="AU72" s="29" t="s">
        <v>40</v>
      </c>
      <c r="AV72" s="29" t="s">
        <v>40</v>
      </c>
      <c r="AW72" s="29" t="s">
        <v>40</v>
      </c>
      <c r="AX72" s="29" t="s">
        <v>40</v>
      </c>
      <c r="AY72" s="29" t="s">
        <v>40</v>
      </c>
      <c r="AZ72" s="29" t="s">
        <v>41</v>
      </c>
      <c r="BA72" s="29" t="s">
        <v>41</v>
      </c>
      <c r="BB72" s="29" t="s">
        <v>41</v>
      </c>
      <c r="BC72" s="29" t="s">
        <v>41</v>
      </c>
      <c r="BD72" s="29" t="s">
        <v>41</v>
      </c>
      <c r="BE72" s="29" t="s">
        <v>41</v>
      </c>
      <c r="BF72" s="29" t="s">
        <v>41</v>
      </c>
      <c r="BG72" s="29" t="s">
        <v>41</v>
      </c>
      <c r="BH72" s="29" t="s">
        <v>41</v>
      </c>
      <c r="BI72" s="29" t="s">
        <v>41</v>
      </c>
      <c r="BJ72" s="29" t="s">
        <v>42</v>
      </c>
      <c r="BK72" s="29" t="s">
        <v>42</v>
      </c>
      <c r="BL72" s="29" t="s">
        <v>42</v>
      </c>
      <c r="BM72" s="29" t="s">
        <v>42</v>
      </c>
      <c r="BN72" s="29" t="s">
        <v>42</v>
      </c>
      <c r="BO72" s="29" t="s">
        <v>42</v>
      </c>
      <c r="BP72" s="29" t="s">
        <v>42</v>
      </c>
      <c r="BQ72" s="29" t="s">
        <v>42</v>
      </c>
      <c r="BR72" s="29" t="s">
        <v>42</v>
      </c>
      <c r="BS72" s="29" t="s">
        <v>42</v>
      </c>
    </row>
    <row r="73" spans="1:71" s="16" customFormat="1" ht="45.75" thickBot="1" x14ac:dyDescent="0.3">
      <c r="A73" s="21" t="s">
        <v>4</v>
      </c>
      <c r="B73" s="22" t="s">
        <v>17</v>
      </c>
      <c r="C73" s="22" t="s">
        <v>5</v>
      </c>
      <c r="D73" s="6" t="s">
        <v>0</v>
      </c>
      <c r="E73" s="22" t="s">
        <v>7</v>
      </c>
      <c r="H73" s="28" t="s">
        <v>4</v>
      </c>
      <c r="I73" s="28" t="s">
        <v>43</v>
      </c>
      <c r="J73" s="28" t="s">
        <v>44</v>
      </c>
      <c r="K73" s="28" t="s">
        <v>57</v>
      </c>
      <c r="L73" s="28" t="s">
        <v>50</v>
      </c>
      <c r="M73" s="28" t="s">
        <v>47</v>
      </c>
      <c r="N73" s="28" t="s">
        <v>48</v>
      </c>
      <c r="O73" s="28" t="s">
        <v>46</v>
      </c>
      <c r="P73" s="28" t="s">
        <v>51</v>
      </c>
      <c r="Q73" s="28" t="s">
        <v>49</v>
      </c>
      <c r="R73" s="28" t="s">
        <v>45</v>
      </c>
      <c r="S73" s="28" t="s">
        <v>43</v>
      </c>
      <c r="T73" s="28" t="s">
        <v>44</v>
      </c>
      <c r="U73" s="28" t="s">
        <v>57</v>
      </c>
      <c r="V73" s="28" t="s">
        <v>50</v>
      </c>
      <c r="W73" s="28" t="s">
        <v>47</v>
      </c>
      <c r="X73" s="28" t="s">
        <v>48</v>
      </c>
      <c r="Y73" s="28" t="s">
        <v>46</v>
      </c>
      <c r="Z73" s="28" t="s">
        <v>51</v>
      </c>
      <c r="AA73" s="28" t="s">
        <v>49</v>
      </c>
      <c r="AB73" s="28" t="s">
        <v>45</v>
      </c>
      <c r="AC73" s="28" t="s">
        <v>43</v>
      </c>
      <c r="AD73" s="28" t="s">
        <v>44</v>
      </c>
      <c r="AE73" s="28" t="s">
        <v>57</v>
      </c>
      <c r="AF73" s="28" t="s">
        <v>50</v>
      </c>
      <c r="AG73" s="28" t="s">
        <v>47</v>
      </c>
      <c r="AH73" s="28" t="s">
        <v>48</v>
      </c>
      <c r="AI73" s="28" t="s">
        <v>46</v>
      </c>
      <c r="AJ73" s="28" t="s">
        <v>51</v>
      </c>
      <c r="AK73" s="28" t="s">
        <v>49</v>
      </c>
      <c r="AL73" s="28" t="s">
        <v>45</v>
      </c>
      <c r="AM73" s="17"/>
      <c r="AN73" s="17"/>
      <c r="AO73" s="28" t="s">
        <v>4</v>
      </c>
      <c r="AP73" s="28" t="s">
        <v>43</v>
      </c>
      <c r="AQ73" s="28" t="s">
        <v>44</v>
      </c>
      <c r="AR73" s="28" t="s">
        <v>57</v>
      </c>
      <c r="AS73" s="28" t="s">
        <v>50</v>
      </c>
      <c r="AT73" s="28" t="s">
        <v>47</v>
      </c>
      <c r="AU73" s="28" t="s">
        <v>48</v>
      </c>
      <c r="AV73" s="28" t="s">
        <v>46</v>
      </c>
      <c r="AW73" s="28" t="s">
        <v>51</v>
      </c>
      <c r="AX73" s="28" t="s">
        <v>49</v>
      </c>
      <c r="AY73" s="28" t="s">
        <v>45</v>
      </c>
      <c r="AZ73" s="28" t="s">
        <v>43</v>
      </c>
      <c r="BA73" s="28" t="s">
        <v>44</v>
      </c>
      <c r="BB73" s="28" t="s">
        <v>57</v>
      </c>
      <c r="BC73" s="28" t="s">
        <v>50</v>
      </c>
      <c r="BD73" s="28" t="s">
        <v>47</v>
      </c>
      <c r="BE73" s="28" t="s">
        <v>48</v>
      </c>
      <c r="BF73" s="28" t="s">
        <v>46</v>
      </c>
      <c r="BG73" s="28" t="s">
        <v>51</v>
      </c>
      <c r="BH73" s="28" t="s">
        <v>49</v>
      </c>
      <c r="BI73" s="28" t="s">
        <v>45</v>
      </c>
      <c r="BJ73" s="28" t="s">
        <v>43</v>
      </c>
      <c r="BK73" s="28" t="s">
        <v>44</v>
      </c>
      <c r="BL73" s="28" t="s">
        <v>57</v>
      </c>
      <c r="BM73" s="28" t="s">
        <v>50</v>
      </c>
      <c r="BN73" s="28" t="s">
        <v>47</v>
      </c>
      <c r="BO73" s="28" t="s">
        <v>48</v>
      </c>
      <c r="BP73" s="28" t="s">
        <v>46</v>
      </c>
      <c r="BQ73" s="28" t="s">
        <v>51</v>
      </c>
      <c r="BR73" s="28" t="s">
        <v>49</v>
      </c>
      <c r="BS73" s="28" t="s">
        <v>45</v>
      </c>
    </row>
    <row r="74" spans="1:71" s="16" customFormat="1" x14ac:dyDescent="0.25">
      <c r="A74" s="23" t="s">
        <v>9</v>
      </c>
      <c r="B74" s="23">
        <f>IF($D$5="P",SUM(S74:U74),SUM(S74:AB74))</f>
        <v>0</v>
      </c>
      <c r="C74" s="23">
        <f>IF($D$5="P",SUM(I74:K74),SUM(I74:R74))</f>
        <v>0</v>
      </c>
      <c r="D74" s="23">
        <f>IF($D$5="P",$B$8*SUM(I74:K74)+$B$9*SUM(I92:K92),$B$8*SUM(I74:R74)+$B$9*SUM(I92:R92))</f>
        <v>0</v>
      </c>
      <c r="E74" s="31">
        <f t="shared" ref="E74:E87" si="11">D74*$B$5</f>
        <v>0</v>
      </c>
      <c r="H74" s="27" t="s">
        <v>9</v>
      </c>
      <c r="I74" s="27">
        <v>0</v>
      </c>
      <c r="J74" s="27">
        <v>0</v>
      </c>
      <c r="K74" s="27">
        <v>0</v>
      </c>
      <c r="L74" s="27">
        <v>0</v>
      </c>
      <c r="M74" s="27">
        <v>0</v>
      </c>
      <c r="N74" s="27">
        <v>0</v>
      </c>
      <c r="O74" s="27">
        <v>0</v>
      </c>
      <c r="P74" s="27">
        <v>0</v>
      </c>
      <c r="Q74" s="27">
        <v>0</v>
      </c>
      <c r="R74" s="27">
        <v>0</v>
      </c>
      <c r="S74" s="27">
        <v>0</v>
      </c>
      <c r="T74" s="27">
        <v>0</v>
      </c>
      <c r="U74" s="27">
        <v>0</v>
      </c>
      <c r="V74" s="27">
        <v>0</v>
      </c>
      <c r="W74" s="27">
        <v>0</v>
      </c>
      <c r="X74" s="27">
        <v>0</v>
      </c>
      <c r="Y74" s="27">
        <v>0</v>
      </c>
      <c r="Z74" s="27">
        <v>0</v>
      </c>
      <c r="AA74" s="27">
        <v>0</v>
      </c>
      <c r="AB74" s="27">
        <v>0</v>
      </c>
      <c r="AC74" s="27">
        <v>0</v>
      </c>
      <c r="AD74" s="27">
        <v>0</v>
      </c>
      <c r="AE74" s="27">
        <v>0</v>
      </c>
      <c r="AF74" s="27">
        <v>0</v>
      </c>
      <c r="AG74" s="27">
        <v>0</v>
      </c>
      <c r="AH74" s="27">
        <v>0</v>
      </c>
      <c r="AI74" s="27">
        <v>0</v>
      </c>
      <c r="AJ74" s="27">
        <v>0</v>
      </c>
      <c r="AK74" s="27">
        <v>0</v>
      </c>
      <c r="AL74" s="27">
        <v>0</v>
      </c>
      <c r="AM74" s="17"/>
      <c r="AN74" s="17"/>
      <c r="AO74" s="27" t="s">
        <v>9</v>
      </c>
      <c r="AP74" s="27">
        <v>0</v>
      </c>
      <c r="AQ74" s="27">
        <v>0</v>
      </c>
      <c r="AR74" s="27">
        <v>0</v>
      </c>
      <c r="AS74" s="27">
        <v>0</v>
      </c>
      <c r="AT74" s="27">
        <v>0</v>
      </c>
      <c r="AU74" s="27">
        <v>0</v>
      </c>
      <c r="AV74" s="27">
        <v>0</v>
      </c>
      <c r="AW74" s="27">
        <v>0</v>
      </c>
      <c r="AX74" s="27">
        <v>0</v>
      </c>
      <c r="AY74" s="27">
        <v>0</v>
      </c>
      <c r="AZ74" s="27">
        <v>0</v>
      </c>
      <c r="BA74" s="27">
        <v>0</v>
      </c>
      <c r="BB74" s="27">
        <v>0</v>
      </c>
      <c r="BC74" s="27">
        <v>0</v>
      </c>
      <c r="BD74" s="27">
        <v>0</v>
      </c>
      <c r="BE74" s="27">
        <v>0</v>
      </c>
      <c r="BF74" s="27">
        <v>0</v>
      </c>
      <c r="BG74" s="27">
        <v>0</v>
      </c>
      <c r="BH74" s="27">
        <v>0</v>
      </c>
      <c r="BI74" s="27">
        <v>0</v>
      </c>
      <c r="BJ74" s="27">
        <v>0</v>
      </c>
      <c r="BK74" s="27">
        <v>0</v>
      </c>
      <c r="BL74" s="27">
        <v>0</v>
      </c>
      <c r="BM74" s="27">
        <v>0</v>
      </c>
      <c r="BN74" s="27">
        <v>0</v>
      </c>
      <c r="BO74" s="27">
        <v>0</v>
      </c>
      <c r="BP74" s="27">
        <v>0</v>
      </c>
      <c r="BQ74" s="27">
        <v>0</v>
      </c>
      <c r="BR74" s="27">
        <v>0</v>
      </c>
      <c r="BS74" s="27">
        <v>0</v>
      </c>
    </row>
    <row r="75" spans="1:71" s="16" customFormat="1" x14ac:dyDescent="0.25">
      <c r="A75" s="23" t="s">
        <v>10</v>
      </c>
      <c r="B75" s="23">
        <f t="shared" ref="B75:B87" si="12">IF($D$5="P",SUM(S75:U75),SUM(S75:AB75))</f>
        <v>3.12</v>
      </c>
      <c r="C75" s="23">
        <f t="shared" ref="C75:C87" si="13">IF($D$5="P",SUM(I75:K75),SUM(I75:R75))</f>
        <v>3.12</v>
      </c>
      <c r="D75" s="23">
        <f t="shared" ref="D75:D87" si="14">IF($D$5="P",$B$8*SUM(I75:K75)+$B$9*SUM(I93:K93),$B$8*SUM(I75:R75)+$B$9*SUM(I93:R93))</f>
        <v>0.93599999999999994</v>
      </c>
      <c r="E75" s="31">
        <f t="shared" si="11"/>
        <v>58.331519999999998</v>
      </c>
      <c r="H75" s="29" t="s">
        <v>10</v>
      </c>
      <c r="I75" s="29">
        <v>3.12</v>
      </c>
      <c r="J75" s="29">
        <v>0</v>
      </c>
      <c r="K75" s="29">
        <v>0</v>
      </c>
      <c r="L75" s="29">
        <v>0</v>
      </c>
      <c r="M75" s="29">
        <v>0</v>
      </c>
      <c r="N75" s="29">
        <v>0</v>
      </c>
      <c r="O75" s="29">
        <v>0</v>
      </c>
      <c r="P75" s="29">
        <v>0</v>
      </c>
      <c r="Q75" s="29">
        <v>0</v>
      </c>
      <c r="R75" s="29">
        <v>0</v>
      </c>
      <c r="S75" s="29">
        <v>3.12</v>
      </c>
      <c r="T75" s="29">
        <v>0</v>
      </c>
      <c r="U75" s="29">
        <v>0</v>
      </c>
      <c r="V75" s="29">
        <v>0</v>
      </c>
      <c r="W75" s="29">
        <v>0</v>
      </c>
      <c r="X75" s="29">
        <v>0</v>
      </c>
      <c r="Y75" s="29">
        <v>0</v>
      </c>
      <c r="Z75" s="29">
        <v>0</v>
      </c>
      <c r="AA75" s="29">
        <v>0</v>
      </c>
      <c r="AB75" s="29">
        <v>0</v>
      </c>
      <c r="AC75" s="29">
        <v>1</v>
      </c>
      <c r="AD75" s="29">
        <v>0</v>
      </c>
      <c r="AE75" s="29">
        <v>0</v>
      </c>
      <c r="AF75" s="29">
        <v>0</v>
      </c>
      <c r="AG75" s="29">
        <v>0</v>
      </c>
      <c r="AH75" s="29">
        <v>0</v>
      </c>
      <c r="AI75" s="29">
        <v>0</v>
      </c>
      <c r="AJ75" s="29">
        <v>0</v>
      </c>
      <c r="AK75" s="29">
        <v>0</v>
      </c>
      <c r="AL75" s="29">
        <v>0</v>
      </c>
      <c r="AM75" s="17"/>
      <c r="AN75" s="17"/>
      <c r="AO75" s="29" t="s">
        <v>10</v>
      </c>
      <c r="AP75" s="29">
        <v>3.12</v>
      </c>
      <c r="AQ75" s="29">
        <v>0</v>
      </c>
      <c r="AR75" s="29">
        <v>0</v>
      </c>
      <c r="AS75" s="29">
        <v>0</v>
      </c>
      <c r="AT75" s="29">
        <v>0</v>
      </c>
      <c r="AU75" s="29">
        <v>0</v>
      </c>
      <c r="AV75" s="29">
        <v>0</v>
      </c>
      <c r="AW75" s="29">
        <v>0</v>
      </c>
      <c r="AX75" s="29">
        <v>0</v>
      </c>
      <c r="AY75" s="29">
        <v>0</v>
      </c>
      <c r="AZ75" s="29">
        <v>3.12</v>
      </c>
      <c r="BA75" s="29">
        <v>0</v>
      </c>
      <c r="BB75" s="29">
        <v>0</v>
      </c>
      <c r="BC75" s="29">
        <v>0</v>
      </c>
      <c r="BD75" s="29">
        <v>0</v>
      </c>
      <c r="BE75" s="29">
        <v>0</v>
      </c>
      <c r="BF75" s="29">
        <v>0</v>
      </c>
      <c r="BG75" s="29">
        <v>0</v>
      </c>
      <c r="BH75" s="29">
        <v>0</v>
      </c>
      <c r="BI75" s="29">
        <v>0</v>
      </c>
      <c r="BJ75" s="29">
        <v>1</v>
      </c>
      <c r="BK75" s="29">
        <v>0</v>
      </c>
      <c r="BL75" s="29">
        <v>0</v>
      </c>
      <c r="BM75" s="29">
        <v>0</v>
      </c>
      <c r="BN75" s="29">
        <v>0</v>
      </c>
      <c r="BO75" s="29">
        <v>0</v>
      </c>
      <c r="BP75" s="29">
        <v>0</v>
      </c>
      <c r="BQ75" s="29">
        <v>0</v>
      </c>
      <c r="BR75" s="29">
        <v>0</v>
      </c>
      <c r="BS75" s="29">
        <v>0</v>
      </c>
    </row>
    <row r="76" spans="1:71" s="16" customFormat="1" x14ac:dyDescent="0.25">
      <c r="A76" s="23" t="s">
        <v>11</v>
      </c>
      <c r="B76" s="23">
        <f t="shared" si="12"/>
        <v>0</v>
      </c>
      <c r="C76" s="23">
        <f t="shared" si="13"/>
        <v>0</v>
      </c>
      <c r="D76" s="23">
        <f t="shared" si="14"/>
        <v>0</v>
      </c>
      <c r="E76" s="31">
        <f t="shared" si="11"/>
        <v>0</v>
      </c>
      <c r="H76" s="29" t="s">
        <v>11</v>
      </c>
      <c r="I76" s="29">
        <v>0</v>
      </c>
      <c r="J76" s="29">
        <v>0</v>
      </c>
      <c r="K76" s="29">
        <v>0</v>
      </c>
      <c r="L76" s="29">
        <v>0</v>
      </c>
      <c r="M76" s="29">
        <v>0</v>
      </c>
      <c r="N76" s="29">
        <v>0</v>
      </c>
      <c r="O76" s="29">
        <v>0</v>
      </c>
      <c r="P76" s="29">
        <v>0</v>
      </c>
      <c r="Q76" s="29">
        <v>0</v>
      </c>
      <c r="R76" s="29">
        <v>0</v>
      </c>
      <c r="S76" s="29">
        <v>0</v>
      </c>
      <c r="T76" s="29">
        <v>0</v>
      </c>
      <c r="U76" s="29">
        <v>0</v>
      </c>
      <c r="V76" s="29">
        <v>0</v>
      </c>
      <c r="W76" s="29">
        <v>0</v>
      </c>
      <c r="X76" s="29">
        <v>0</v>
      </c>
      <c r="Y76" s="29">
        <v>0</v>
      </c>
      <c r="Z76" s="29">
        <v>0</v>
      </c>
      <c r="AA76" s="29">
        <v>0</v>
      </c>
      <c r="AB76" s="29">
        <v>0</v>
      </c>
      <c r="AC76" s="29">
        <v>0</v>
      </c>
      <c r="AD76" s="29">
        <v>0</v>
      </c>
      <c r="AE76" s="29">
        <v>0</v>
      </c>
      <c r="AF76" s="29">
        <v>0</v>
      </c>
      <c r="AG76" s="29">
        <v>0</v>
      </c>
      <c r="AH76" s="29">
        <v>0</v>
      </c>
      <c r="AI76" s="29">
        <v>0</v>
      </c>
      <c r="AJ76" s="29">
        <v>0</v>
      </c>
      <c r="AK76" s="29">
        <v>0</v>
      </c>
      <c r="AL76" s="29">
        <v>0</v>
      </c>
      <c r="AM76" s="17"/>
      <c r="AN76" s="17"/>
      <c r="AO76" s="29" t="s">
        <v>11</v>
      </c>
      <c r="AP76" s="29">
        <v>50.14</v>
      </c>
      <c r="AQ76" s="29">
        <v>0</v>
      </c>
      <c r="AR76" s="29">
        <v>0</v>
      </c>
      <c r="AS76" s="29">
        <v>0</v>
      </c>
      <c r="AT76" s="29">
        <v>0</v>
      </c>
      <c r="AU76" s="29">
        <v>0</v>
      </c>
      <c r="AV76" s="29">
        <v>0</v>
      </c>
      <c r="AW76" s="29">
        <v>0</v>
      </c>
      <c r="AX76" s="29">
        <v>0</v>
      </c>
      <c r="AY76" s="29">
        <v>0</v>
      </c>
      <c r="AZ76" s="29">
        <v>22.1</v>
      </c>
      <c r="BA76" s="29">
        <v>0</v>
      </c>
      <c r="BB76" s="29">
        <v>0</v>
      </c>
      <c r="BC76" s="29">
        <v>0</v>
      </c>
      <c r="BD76" s="29">
        <v>0</v>
      </c>
      <c r="BE76" s="29">
        <v>0</v>
      </c>
      <c r="BF76" s="29">
        <v>0</v>
      </c>
      <c r="BG76" s="29">
        <v>0</v>
      </c>
      <c r="BH76" s="29">
        <v>0</v>
      </c>
      <c r="BI76" s="29">
        <v>0</v>
      </c>
      <c r="BJ76" s="29">
        <v>3</v>
      </c>
      <c r="BK76" s="29">
        <v>0</v>
      </c>
      <c r="BL76" s="29">
        <v>0</v>
      </c>
      <c r="BM76" s="29">
        <v>0</v>
      </c>
      <c r="BN76" s="29">
        <v>0</v>
      </c>
      <c r="BO76" s="29">
        <v>0</v>
      </c>
      <c r="BP76" s="29">
        <v>0</v>
      </c>
      <c r="BQ76" s="29">
        <v>0</v>
      </c>
      <c r="BR76" s="29">
        <v>0</v>
      </c>
      <c r="BS76" s="29">
        <v>0</v>
      </c>
    </row>
    <row r="77" spans="1:71" s="16" customFormat="1" x14ac:dyDescent="0.25">
      <c r="A77" s="23" t="s">
        <v>12</v>
      </c>
      <c r="B77" s="23">
        <f t="shared" si="12"/>
        <v>0</v>
      </c>
      <c r="C77" s="23">
        <f t="shared" si="13"/>
        <v>0</v>
      </c>
      <c r="D77" s="23">
        <f t="shared" si="14"/>
        <v>0</v>
      </c>
      <c r="E77" s="31">
        <f t="shared" si="11"/>
        <v>0</v>
      </c>
      <c r="H77" s="29" t="s">
        <v>12</v>
      </c>
      <c r="I77" s="29"/>
      <c r="J77" s="29"/>
      <c r="K77" s="29"/>
      <c r="L77" s="29"/>
      <c r="M77" s="29"/>
      <c r="N77" s="29"/>
      <c r="O77" s="29"/>
      <c r="P77" s="29"/>
      <c r="Q77" s="29"/>
      <c r="R77" s="29"/>
      <c r="S77" s="29"/>
      <c r="T77" s="29"/>
      <c r="U77" s="29"/>
      <c r="V77" s="29"/>
      <c r="W77" s="29"/>
      <c r="X77" s="29"/>
      <c r="Y77" s="29"/>
      <c r="Z77" s="29"/>
      <c r="AA77" s="29"/>
      <c r="AB77" s="29"/>
      <c r="AC77" s="29"/>
      <c r="AD77" s="29"/>
      <c r="AE77" s="29"/>
      <c r="AF77" s="29"/>
      <c r="AG77" s="29"/>
      <c r="AH77" s="29"/>
      <c r="AI77" s="29"/>
      <c r="AJ77" s="29"/>
      <c r="AK77" s="29"/>
      <c r="AL77" s="29"/>
      <c r="AM77" s="17"/>
      <c r="AN77" s="17"/>
      <c r="AO77" s="29" t="s">
        <v>12</v>
      </c>
      <c r="AP77" s="29"/>
      <c r="AQ77" s="29"/>
      <c r="AR77" s="29"/>
      <c r="AS77" s="29"/>
      <c r="AT77" s="29"/>
      <c r="AU77" s="29"/>
      <c r="AV77" s="29"/>
      <c r="AW77" s="29"/>
      <c r="AX77" s="29"/>
      <c r="AY77" s="29"/>
      <c r="AZ77" s="29"/>
      <c r="BA77" s="29"/>
      <c r="BB77" s="29"/>
      <c r="BC77" s="29"/>
      <c r="BD77" s="29"/>
      <c r="BE77" s="29"/>
      <c r="BF77" s="29"/>
      <c r="BG77" s="29"/>
      <c r="BH77" s="29"/>
      <c r="BI77" s="29"/>
      <c r="BJ77" s="29"/>
      <c r="BK77" s="29"/>
      <c r="BL77" s="29"/>
      <c r="BM77" s="29"/>
      <c r="BN77" s="29"/>
      <c r="BO77" s="29"/>
      <c r="BP77" s="29"/>
      <c r="BQ77" s="29"/>
      <c r="BR77" s="29"/>
      <c r="BS77" s="29"/>
    </row>
    <row r="78" spans="1:71" s="16" customFormat="1" x14ac:dyDescent="0.25">
      <c r="A78" s="23" t="s">
        <v>13</v>
      </c>
      <c r="B78" s="23">
        <f t="shared" si="12"/>
        <v>0</v>
      </c>
      <c r="C78" s="23">
        <f t="shared" si="13"/>
        <v>0</v>
      </c>
      <c r="D78" s="23">
        <f t="shared" si="14"/>
        <v>0</v>
      </c>
      <c r="E78" s="31">
        <f t="shared" si="11"/>
        <v>0</v>
      </c>
      <c r="H78" s="29" t="s">
        <v>13</v>
      </c>
      <c r="I78" s="29"/>
      <c r="J78" s="29"/>
      <c r="K78" s="29"/>
      <c r="L78" s="29"/>
      <c r="M78" s="29"/>
      <c r="N78" s="29"/>
      <c r="O78" s="29"/>
      <c r="P78" s="29"/>
      <c r="Q78" s="29"/>
      <c r="R78" s="29"/>
      <c r="S78" s="29"/>
      <c r="T78" s="29"/>
      <c r="U78" s="29"/>
      <c r="V78" s="29"/>
      <c r="W78" s="29"/>
      <c r="X78" s="29"/>
      <c r="Y78" s="29"/>
      <c r="Z78" s="29"/>
      <c r="AA78" s="29"/>
      <c r="AB78" s="29"/>
      <c r="AC78" s="29"/>
      <c r="AD78" s="29"/>
      <c r="AE78" s="29"/>
      <c r="AF78" s="29"/>
      <c r="AG78" s="29"/>
      <c r="AH78" s="29"/>
      <c r="AI78" s="29"/>
      <c r="AJ78" s="29"/>
      <c r="AK78" s="29"/>
      <c r="AL78" s="29"/>
      <c r="AM78" s="17"/>
      <c r="AN78" s="17"/>
      <c r="AO78" s="29" t="s">
        <v>13</v>
      </c>
      <c r="AP78" s="29"/>
      <c r="AQ78" s="29"/>
      <c r="AR78" s="29"/>
      <c r="AS78" s="29"/>
      <c r="AT78" s="29"/>
      <c r="AU78" s="29"/>
      <c r="AV78" s="29"/>
      <c r="AW78" s="29"/>
      <c r="AX78" s="29"/>
      <c r="AY78" s="29"/>
      <c r="AZ78" s="29"/>
      <c r="BA78" s="29"/>
      <c r="BB78" s="29"/>
      <c r="BC78" s="29"/>
      <c r="BD78" s="29"/>
      <c r="BE78" s="29"/>
      <c r="BF78" s="29"/>
      <c r="BG78" s="29"/>
      <c r="BH78" s="29"/>
      <c r="BI78" s="29"/>
      <c r="BJ78" s="29"/>
      <c r="BK78" s="29"/>
      <c r="BL78" s="29"/>
      <c r="BM78" s="29"/>
      <c r="BN78" s="29"/>
      <c r="BO78" s="29"/>
      <c r="BP78" s="29"/>
      <c r="BQ78" s="29"/>
      <c r="BR78" s="29"/>
      <c r="BS78" s="29"/>
    </row>
    <row r="79" spans="1:71" s="16" customFormat="1" x14ac:dyDescent="0.25">
      <c r="A79" s="23" t="s">
        <v>52</v>
      </c>
      <c r="B79" s="23">
        <f t="shared" si="12"/>
        <v>0</v>
      </c>
      <c r="C79" s="23">
        <f t="shared" si="13"/>
        <v>0</v>
      </c>
      <c r="D79" s="23">
        <f t="shared" si="14"/>
        <v>0</v>
      </c>
      <c r="E79" s="31">
        <f t="shared" si="11"/>
        <v>0</v>
      </c>
      <c r="H79" s="29" t="s">
        <v>52</v>
      </c>
      <c r="I79" s="29"/>
      <c r="J79" s="29"/>
      <c r="K79" s="29"/>
      <c r="L79" s="29"/>
      <c r="M79" s="29"/>
      <c r="N79" s="29"/>
      <c r="O79" s="29"/>
      <c r="P79" s="29"/>
      <c r="Q79" s="29"/>
      <c r="R79" s="29"/>
      <c r="S79" s="29"/>
      <c r="T79" s="29"/>
      <c r="U79" s="29"/>
      <c r="V79" s="29"/>
      <c r="W79" s="29"/>
      <c r="X79" s="29"/>
      <c r="Y79" s="29"/>
      <c r="Z79" s="29"/>
      <c r="AA79" s="29"/>
      <c r="AB79" s="29"/>
      <c r="AC79" s="29"/>
      <c r="AD79" s="29"/>
      <c r="AE79" s="29"/>
      <c r="AF79" s="29"/>
      <c r="AG79" s="29"/>
      <c r="AH79" s="29"/>
      <c r="AI79" s="29"/>
      <c r="AJ79" s="29"/>
      <c r="AK79" s="29"/>
      <c r="AL79" s="29"/>
      <c r="AM79" s="17"/>
      <c r="AN79" s="17"/>
      <c r="AO79" s="29" t="s">
        <v>52</v>
      </c>
      <c r="AP79" s="29"/>
      <c r="AQ79" s="29"/>
      <c r="AR79" s="29"/>
      <c r="AS79" s="29"/>
      <c r="AT79" s="29"/>
      <c r="AU79" s="29"/>
      <c r="AV79" s="29"/>
      <c r="AW79" s="29"/>
      <c r="AX79" s="29"/>
      <c r="AY79" s="29"/>
      <c r="AZ79" s="29"/>
      <c r="BA79" s="29"/>
      <c r="BB79" s="29"/>
      <c r="BC79" s="29"/>
      <c r="BD79" s="29"/>
      <c r="BE79" s="29"/>
      <c r="BF79" s="29"/>
      <c r="BG79" s="29"/>
      <c r="BH79" s="29"/>
      <c r="BI79" s="29"/>
      <c r="BJ79" s="29"/>
      <c r="BK79" s="29"/>
      <c r="BL79" s="29"/>
      <c r="BM79" s="29"/>
      <c r="BN79" s="29"/>
      <c r="BO79" s="29"/>
      <c r="BP79" s="29"/>
      <c r="BQ79" s="29"/>
      <c r="BR79" s="29"/>
      <c r="BS79" s="29"/>
    </row>
    <row r="80" spans="1:71" s="16" customFormat="1" x14ac:dyDescent="0.25">
      <c r="A80" s="23" t="s">
        <v>14</v>
      </c>
      <c r="B80" s="23">
        <f t="shared" si="12"/>
        <v>0</v>
      </c>
      <c r="C80" s="23">
        <f t="shared" si="13"/>
        <v>0</v>
      </c>
      <c r="D80" s="23">
        <f t="shared" si="14"/>
        <v>0</v>
      </c>
      <c r="E80" s="31">
        <f t="shared" si="11"/>
        <v>0</v>
      </c>
      <c r="H80" s="29" t="s">
        <v>14</v>
      </c>
      <c r="I80" s="29"/>
      <c r="J80" s="29"/>
      <c r="K80" s="29"/>
      <c r="L80" s="29"/>
      <c r="M80" s="29"/>
      <c r="N80" s="29"/>
      <c r="O80" s="29"/>
      <c r="P80" s="29"/>
      <c r="Q80" s="29"/>
      <c r="R80" s="29"/>
      <c r="S80" s="29"/>
      <c r="T80" s="29"/>
      <c r="U80" s="29"/>
      <c r="V80" s="29"/>
      <c r="W80" s="29"/>
      <c r="X80" s="29"/>
      <c r="Y80" s="29"/>
      <c r="Z80" s="29"/>
      <c r="AA80" s="29"/>
      <c r="AB80" s="29"/>
      <c r="AC80" s="29"/>
      <c r="AD80" s="29"/>
      <c r="AE80" s="29"/>
      <c r="AF80" s="29"/>
      <c r="AG80" s="29"/>
      <c r="AH80" s="29"/>
      <c r="AI80" s="29"/>
      <c r="AJ80" s="29"/>
      <c r="AK80" s="29"/>
      <c r="AL80" s="29"/>
      <c r="AM80" s="17"/>
      <c r="AN80" s="17"/>
      <c r="AO80" s="29" t="s">
        <v>14</v>
      </c>
      <c r="AP80" s="29"/>
      <c r="AQ80" s="29"/>
      <c r="AR80" s="29"/>
      <c r="AS80" s="29"/>
      <c r="AT80" s="29"/>
      <c r="AU80" s="29"/>
      <c r="AV80" s="29"/>
      <c r="AW80" s="29"/>
      <c r="AX80" s="29"/>
      <c r="AY80" s="29"/>
      <c r="AZ80" s="29"/>
      <c r="BA80" s="29"/>
      <c r="BB80" s="29"/>
      <c r="BC80" s="29"/>
      <c r="BD80" s="29"/>
      <c r="BE80" s="29"/>
      <c r="BF80" s="29"/>
      <c r="BG80" s="29"/>
      <c r="BH80" s="29"/>
      <c r="BI80" s="29"/>
      <c r="BJ80" s="29"/>
      <c r="BK80" s="29"/>
      <c r="BL80" s="29"/>
      <c r="BM80" s="29"/>
      <c r="BN80" s="29"/>
      <c r="BO80" s="29"/>
      <c r="BP80" s="29"/>
      <c r="BQ80" s="29"/>
      <c r="BR80" s="29"/>
      <c r="BS80" s="29"/>
    </row>
    <row r="81" spans="1:71" s="16" customFormat="1" x14ac:dyDescent="0.25">
      <c r="A81" s="23" t="s">
        <v>15</v>
      </c>
      <c r="B81" s="23">
        <f t="shared" si="12"/>
        <v>0</v>
      </c>
      <c r="C81" s="23">
        <f t="shared" si="13"/>
        <v>0</v>
      </c>
      <c r="D81" s="23">
        <f t="shared" si="14"/>
        <v>0</v>
      </c>
      <c r="E81" s="31">
        <f t="shared" si="11"/>
        <v>0</v>
      </c>
      <c r="H81" s="29" t="s">
        <v>15</v>
      </c>
      <c r="I81" s="29"/>
      <c r="J81" s="29"/>
      <c r="K81" s="29"/>
      <c r="L81" s="29"/>
      <c r="M81" s="29"/>
      <c r="N81" s="29"/>
      <c r="O81" s="29"/>
      <c r="P81" s="29"/>
      <c r="Q81" s="29"/>
      <c r="R81" s="29"/>
      <c r="S81" s="29"/>
      <c r="T81" s="29"/>
      <c r="U81" s="29"/>
      <c r="V81" s="29"/>
      <c r="W81" s="29"/>
      <c r="X81" s="29"/>
      <c r="Y81" s="29"/>
      <c r="Z81" s="29"/>
      <c r="AA81" s="29"/>
      <c r="AB81" s="29"/>
      <c r="AC81" s="29"/>
      <c r="AD81" s="29"/>
      <c r="AE81" s="29"/>
      <c r="AF81" s="29"/>
      <c r="AG81" s="29"/>
      <c r="AH81" s="29"/>
      <c r="AI81" s="29"/>
      <c r="AJ81" s="29"/>
      <c r="AK81" s="29"/>
      <c r="AL81" s="29"/>
      <c r="AM81" s="17"/>
      <c r="AN81" s="17"/>
      <c r="AO81" s="29" t="s">
        <v>15</v>
      </c>
      <c r="AP81" s="29"/>
      <c r="AQ81" s="29"/>
      <c r="AR81" s="29"/>
      <c r="AS81" s="29"/>
      <c r="AT81" s="29"/>
      <c r="AU81" s="29"/>
      <c r="AV81" s="29"/>
      <c r="AW81" s="29"/>
      <c r="AX81" s="29"/>
      <c r="AY81" s="29"/>
      <c r="AZ81" s="29"/>
      <c r="BA81" s="29"/>
      <c r="BB81" s="29"/>
      <c r="BC81" s="29"/>
      <c r="BD81" s="29"/>
      <c r="BE81" s="29"/>
      <c r="BF81" s="29"/>
      <c r="BG81" s="29"/>
      <c r="BH81" s="29"/>
      <c r="BI81" s="29"/>
      <c r="BJ81" s="29"/>
      <c r="BK81" s="29"/>
      <c r="BL81" s="29"/>
      <c r="BM81" s="29"/>
      <c r="BN81" s="29"/>
      <c r="BO81" s="29"/>
      <c r="BP81" s="29"/>
      <c r="BQ81" s="29"/>
      <c r="BR81" s="29"/>
      <c r="BS81" s="29"/>
    </row>
    <row r="82" spans="1:71" s="16" customFormat="1" x14ac:dyDescent="0.25">
      <c r="A82" s="23" t="s">
        <v>16</v>
      </c>
      <c r="B82" s="23">
        <f t="shared" si="12"/>
        <v>0</v>
      </c>
      <c r="C82" s="23">
        <f t="shared" si="13"/>
        <v>0</v>
      </c>
      <c r="D82" s="23">
        <f t="shared" si="14"/>
        <v>0</v>
      </c>
      <c r="E82" s="31">
        <f t="shared" si="11"/>
        <v>0</v>
      </c>
      <c r="H82" s="29" t="s">
        <v>16</v>
      </c>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17"/>
      <c r="AN82" s="17"/>
      <c r="AO82" s="29" t="s">
        <v>16</v>
      </c>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row>
    <row r="83" spans="1:71" s="16" customFormat="1" x14ac:dyDescent="0.25">
      <c r="A83" s="23" t="s">
        <v>24</v>
      </c>
      <c r="B83" s="23">
        <f t="shared" si="12"/>
        <v>0</v>
      </c>
      <c r="C83" s="23">
        <f t="shared" si="13"/>
        <v>0</v>
      </c>
      <c r="D83" s="23">
        <f t="shared" si="14"/>
        <v>0</v>
      </c>
      <c r="E83" s="31">
        <f t="shared" si="11"/>
        <v>0</v>
      </c>
      <c r="H83" s="29" t="s">
        <v>24</v>
      </c>
      <c r="I83" s="29"/>
      <c r="J83" s="29"/>
      <c r="K83" s="29"/>
      <c r="L83" s="29"/>
      <c r="M83" s="29"/>
      <c r="N83" s="29"/>
      <c r="O83" s="29"/>
      <c r="P83" s="29"/>
      <c r="Q83" s="29"/>
      <c r="R83" s="29"/>
      <c r="S83" s="29"/>
      <c r="T83" s="29"/>
      <c r="U83" s="29"/>
      <c r="V83" s="29"/>
      <c r="W83" s="29"/>
      <c r="X83" s="29"/>
      <c r="Y83" s="29"/>
      <c r="Z83" s="29"/>
      <c r="AA83" s="29"/>
      <c r="AB83" s="29"/>
      <c r="AC83" s="29"/>
      <c r="AD83" s="29"/>
      <c r="AE83" s="29"/>
      <c r="AF83" s="29"/>
      <c r="AG83" s="29"/>
      <c r="AH83" s="29"/>
      <c r="AI83" s="29"/>
      <c r="AJ83" s="29"/>
      <c r="AK83" s="29"/>
      <c r="AL83" s="29"/>
      <c r="AM83" s="17"/>
      <c r="AN83" s="17"/>
      <c r="AO83" s="29" t="s">
        <v>24</v>
      </c>
      <c r="AP83" s="29"/>
      <c r="AQ83" s="29"/>
      <c r="AR83" s="29"/>
      <c r="AS83" s="29"/>
      <c r="AT83" s="29"/>
      <c r="AU83" s="29"/>
      <c r="AV83" s="29"/>
      <c r="AW83" s="29"/>
      <c r="AX83" s="29"/>
      <c r="AY83" s="29"/>
      <c r="AZ83" s="29"/>
      <c r="BA83" s="29"/>
      <c r="BB83" s="29"/>
      <c r="BC83" s="29"/>
      <c r="BD83" s="29"/>
      <c r="BE83" s="29"/>
      <c r="BF83" s="29"/>
      <c r="BG83" s="29"/>
      <c r="BH83" s="29"/>
      <c r="BI83" s="29"/>
      <c r="BJ83" s="29"/>
      <c r="BK83" s="29"/>
      <c r="BL83" s="29"/>
      <c r="BM83" s="29"/>
      <c r="BN83" s="29"/>
      <c r="BO83" s="29"/>
      <c r="BP83" s="29"/>
      <c r="BQ83" s="29"/>
      <c r="BR83" s="29"/>
      <c r="BS83" s="29"/>
    </row>
    <row r="84" spans="1:71" s="16" customFormat="1" x14ac:dyDescent="0.25">
      <c r="A84" s="23" t="s">
        <v>53</v>
      </c>
      <c r="B84" s="23">
        <f t="shared" si="12"/>
        <v>0</v>
      </c>
      <c r="C84" s="23">
        <f t="shared" si="13"/>
        <v>0</v>
      </c>
      <c r="D84" s="23">
        <f t="shared" si="14"/>
        <v>0</v>
      </c>
      <c r="E84" s="31">
        <f t="shared" si="11"/>
        <v>0</v>
      </c>
      <c r="H84" s="29" t="s">
        <v>53</v>
      </c>
      <c r="I84" s="29"/>
      <c r="J84" s="29"/>
      <c r="K84" s="29"/>
      <c r="L84" s="29"/>
      <c r="M84" s="29"/>
      <c r="N84" s="29"/>
      <c r="O84" s="29"/>
      <c r="P84" s="29"/>
      <c r="Q84" s="29"/>
      <c r="R84" s="29"/>
      <c r="S84" s="29"/>
      <c r="T84" s="29"/>
      <c r="U84" s="29"/>
      <c r="V84" s="29"/>
      <c r="W84" s="29"/>
      <c r="X84" s="29"/>
      <c r="Y84" s="29"/>
      <c r="Z84" s="29"/>
      <c r="AA84" s="29"/>
      <c r="AB84" s="29"/>
      <c r="AC84" s="29"/>
      <c r="AD84" s="29"/>
      <c r="AE84" s="29"/>
      <c r="AF84" s="29"/>
      <c r="AG84" s="29"/>
      <c r="AH84" s="29"/>
      <c r="AI84" s="29"/>
      <c r="AJ84" s="29"/>
      <c r="AK84" s="29"/>
      <c r="AL84" s="29"/>
      <c r="AM84" s="17"/>
      <c r="AN84" s="17"/>
      <c r="AO84" s="29" t="s">
        <v>53</v>
      </c>
      <c r="AP84" s="29"/>
      <c r="AQ84" s="29"/>
      <c r="AR84" s="29"/>
      <c r="AS84" s="29"/>
      <c r="AT84" s="29"/>
      <c r="AU84" s="29"/>
      <c r="AV84" s="29"/>
      <c r="AW84" s="29"/>
      <c r="AX84" s="29"/>
      <c r="AY84" s="29"/>
      <c r="AZ84" s="29"/>
      <c r="BA84" s="29"/>
      <c r="BB84" s="29"/>
      <c r="BC84" s="29"/>
      <c r="BD84" s="29"/>
      <c r="BE84" s="29"/>
      <c r="BF84" s="29"/>
      <c r="BG84" s="29"/>
      <c r="BH84" s="29"/>
      <c r="BI84" s="29"/>
      <c r="BJ84" s="29"/>
      <c r="BK84" s="29"/>
      <c r="BL84" s="29"/>
      <c r="BM84" s="29"/>
      <c r="BN84" s="29"/>
      <c r="BO84" s="29"/>
      <c r="BP84" s="29"/>
      <c r="BQ84" s="29"/>
      <c r="BR84" s="29"/>
      <c r="BS84" s="29"/>
    </row>
    <row r="85" spans="1:71" s="16" customFormat="1" x14ac:dyDescent="0.25">
      <c r="A85" s="23" t="s">
        <v>54</v>
      </c>
      <c r="B85" s="23">
        <f t="shared" si="12"/>
        <v>0</v>
      </c>
      <c r="C85" s="23">
        <f t="shared" si="13"/>
        <v>0</v>
      </c>
      <c r="D85" s="23">
        <f t="shared" si="14"/>
        <v>0</v>
      </c>
      <c r="E85" s="31">
        <f t="shared" si="11"/>
        <v>0</v>
      </c>
      <c r="H85" s="29" t="s">
        <v>54</v>
      </c>
      <c r="I85" s="29"/>
      <c r="J85" s="29"/>
      <c r="K85" s="29"/>
      <c r="L85" s="29"/>
      <c r="M85" s="29"/>
      <c r="N85" s="29"/>
      <c r="O85" s="29"/>
      <c r="P85" s="29"/>
      <c r="Q85" s="29"/>
      <c r="R85" s="29"/>
      <c r="S85" s="29"/>
      <c r="T85" s="29"/>
      <c r="U85" s="29"/>
      <c r="V85" s="29"/>
      <c r="W85" s="29"/>
      <c r="X85" s="29"/>
      <c r="Y85" s="29"/>
      <c r="Z85" s="29"/>
      <c r="AA85" s="29"/>
      <c r="AB85" s="29"/>
      <c r="AC85" s="29"/>
      <c r="AD85" s="29"/>
      <c r="AE85" s="29"/>
      <c r="AF85" s="29"/>
      <c r="AG85" s="29"/>
      <c r="AH85" s="29"/>
      <c r="AI85" s="29"/>
      <c r="AJ85" s="29"/>
      <c r="AK85" s="29"/>
      <c r="AL85" s="29"/>
      <c r="AM85" s="17"/>
      <c r="AN85" s="17"/>
      <c r="AO85" s="29" t="s">
        <v>54</v>
      </c>
      <c r="AP85" s="29"/>
      <c r="AQ85" s="29"/>
      <c r="AR85" s="29"/>
      <c r="AS85" s="29"/>
      <c r="AT85" s="29"/>
      <c r="AU85" s="29"/>
      <c r="AV85" s="29"/>
      <c r="AW85" s="29"/>
      <c r="AX85" s="29"/>
      <c r="AY85" s="29"/>
      <c r="AZ85" s="29"/>
      <c r="BA85" s="29"/>
      <c r="BB85" s="29"/>
      <c r="BC85" s="29"/>
      <c r="BD85" s="29"/>
      <c r="BE85" s="29"/>
      <c r="BF85" s="29"/>
      <c r="BG85" s="29"/>
      <c r="BH85" s="29"/>
      <c r="BI85" s="29"/>
      <c r="BJ85" s="29"/>
      <c r="BK85" s="29"/>
      <c r="BL85" s="29"/>
      <c r="BM85" s="29"/>
      <c r="BN85" s="29"/>
      <c r="BO85" s="29"/>
      <c r="BP85" s="29"/>
      <c r="BQ85" s="29"/>
      <c r="BR85" s="29"/>
      <c r="BS85" s="29"/>
    </row>
    <row r="86" spans="1:71" s="16" customFormat="1" x14ac:dyDescent="0.25">
      <c r="A86" s="23" t="s">
        <v>55</v>
      </c>
      <c r="B86" s="23">
        <f t="shared" si="12"/>
        <v>0</v>
      </c>
      <c r="C86" s="23">
        <f t="shared" si="13"/>
        <v>0</v>
      </c>
      <c r="D86" s="23">
        <f t="shared" si="14"/>
        <v>0</v>
      </c>
      <c r="E86" s="31">
        <f t="shared" si="11"/>
        <v>0</v>
      </c>
      <c r="H86" s="29" t="s">
        <v>55</v>
      </c>
      <c r="I86" s="29"/>
      <c r="J86" s="29"/>
      <c r="K86" s="29"/>
      <c r="L86" s="29"/>
      <c r="M86" s="29"/>
      <c r="N86" s="29"/>
      <c r="O86" s="29"/>
      <c r="P86" s="29"/>
      <c r="Q86" s="29"/>
      <c r="R86" s="29"/>
      <c r="S86" s="29"/>
      <c r="T86" s="29"/>
      <c r="U86" s="29"/>
      <c r="V86" s="29"/>
      <c r="W86" s="29"/>
      <c r="X86" s="29"/>
      <c r="Y86" s="29"/>
      <c r="Z86" s="29"/>
      <c r="AA86" s="29"/>
      <c r="AB86" s="29"/>
      <c r="AC86" s="29"/>
      <c r="AD86" s="29"/>
      <c r="AE86" s="29"/>
      <c r="AF86" s="29"/>
      <c r="AG86" s="29"/>
      <c r="AH86" s="29"/>
      <c r="AI86" s="29"/>
      <c r="AJ86" s="29"/>
      <c r="AK86" s="29"/>
      <c r="AL86" s="29"/>
      <c r="AM86" s="17"/>
      <c r="AN86" s="17"/>
      <c r="AO86" s="29" t="s">
        <v>55</v>
      </c>
      <c r="AP86" s="29"/>
      <c r="AQ86" s="29"/>
      <c r="AR86" s="29"/>
      <c r="AS86" s="29"/>
      <c r="AT86" s="29"/>
      <c r="AU86" s="29"/>
      <c r="AV86" s="29"/>
      <c r="AW86" s="29"/>
      <c r="AX86" s="29"/>
      <c r="AY86" s="29"/>
      <c r="AZ86" s="29"/>
      <c r="BA86" s="29"/>
      <c r="BB86" s="29"/>
      <c r="BC86" s="29"/>
      <c r="BD86" s="29"/>
      <c r="BE86" s="29"/>
      <c r="BF86" s="29"/>
      <c r="BG86" s="29"/>
      <c r="BH86" s="29"/>
      <c r="BI86" s="29"/>
      <c r="BJ86" s="29"/>
      <c r="BK86" s="29"/>
      <c r="BL86" s="29"/>
      <c r="BM86" s="29"/>
      <c r="BN86" s="29"/>
      <c r="BO86" s="29"/>
      <c r="BP86" s="29"/>
      <c r="BQ86" s="29"/>
      <c r="BR86" s="29"/>
      <c r="BS86" s="29"/>
    </row>
    <row r="87" spans="1:71" s="16" customFormat="1" x14ac:dyDescent="0.25">
      <c r="A87" s="23" t="s">
        <v>56</v>
      </c>
      <c r="B87" s="23">
        <f t="shared" si="12"/>
        <v>0</v>
      </c>
      <c r="C87" s="23">
        <f t="shared" si="13"/>
        <v>0</v>
      </c>
      <c r="D87" s="23">
        <f t="shared" si="14"/>
        <v>0</v>
      </c>
      <c r="E87" s="31">
        <f t="shared" si="11"/>
        <v>0</v>
      </c>
      <c r="H87" s="29" t="s">
        <v>56</v>
      </c>
      <c r="I87" s="29"/>
      <c r="J87" s="29"/>
      <c r="K87" s="29"/>
      <c r="L87" s="29"/>
      <c r="M87" s="29"/>
      <c r="N87" s="29"/>
      <c r="O87" s="29"/>
      <c r="P87" s="29"/>
      <c r="Q87" s="29"/>
      <c r="R87" s="29"/>
      <c r="S87" s="29"/>
      <c r="T87" s="29"/>
      <c r="U87" s="29"/>
      <c r="V87" s="29"/>
      <c r="W87" s="29"/>
      <c r="X87" s="29"/>
      <c r="Y87" s="29"/>
      <c r="Z87" s="29"/>
      <c r="AA87" s="29"/>
      <c r="AB87" s="29"/>
      <c r="AC87" s="29"/>
      <c r="AD87" s="29"/>
      <c r="AE87" s="29"/>
      <c r="AF87" s="29"/>
      <c r="AG87" s="29"/>
      <c r="AH87" s="29"/>
      <c r="AI87" s="29"/>
      <c r="AJ87" s="29"/>
      <c r="AK87" s="29"/>
      <c r="AL87" s="29"/>
      <c r="AM87" s="17"/>
      <c r="AN87" s="17"/>
      <c r="AO87" s="29" t="s">
        <v>56</v>
      </c>
      <c r="AP87" s="29"/>
      <c r="AQ87" s="29"/>
      <c r="AR87" s="29"/>
      <c r="AS87" s="29"/>
      <c r="AT87" s="29"/>
      <c r="AU87" s="29"/>
      <c r="AV87" s="29"/>
      <c r="AW87" s="29"/>
      <c r="AX87" s="29"/>
      <c r="AY87" s="29"/>
      <c r="AZ87" s="29"/>
      <c r="BA87" s="29"/>
      <c r="BB87" s="29"/>
      <c r="BC87" s="29"/>
      <c r="BD87" s="29"/>
      <c r="BE87" s="29"/>
      <c r="BF87" s="29"/>
      <c r="BG87" s="29"/>
      <c r="BH87" s="29"/>
      <c r="BI87" s="29"/>
      <c r="BJ87" s="29"/>
      <c r="BK87" s="29"/>
      <c r="BL87" s="29"/>
      <c r="BM87" s="29"/>
      <c r="BN87" s="29"/>
      <c r="BO87" s="29"/>
      <c r="BP87" s="29"/>
      <c r="BQ87" s="29"/>
      <c r="BR87" s="29"/>
      <c r="BS87" s="29"/>
    </row>
    <row r="88" spans="1:71" s="16" customFormat="1" x14ac:dyDescent="0.25">
      <c r="A88" s="30"/>
      <c r="B88" s="30"/>
      <c r="C88" s="30"/>
      <c r="D88" s="30"/>
      <c r="E88" s="30"/>
      <c r="H88" s="17"/>
      <c r="I88" s="17"/>
      <c r="J88" s="17"/>
      <c r="K88" s="17"/>
      <c r="L88" s="17"/>
      <c r="M88" s="17"/>
      <c r="N88" s="17"/>
      <c r="O88" s="17"/>
      <c r="P88" s="17"/>
      <c r="Q88" s="17"/>
      <c r="R88" s="17"/>
      <c r="S88" s="17"/>
      <c r="T88" s="17"/>
      <c r="U88" s="17"/>
      <c r="V88" s="17"/>
      <c r="W88" s="17"/>
      <c r="X88" s="17"/>
      <c r="Y88" s="17"/>
      <c r="Z88" s="17"/>
      <c r="AA88" s="17"/>
      <c r="AB88" s="17"/>
      <c r="AC88" s="17"/>
      <c r="AD88" s="17"/>
      <c r="AE88" s="17"/>
      <c r="AF88" s="17"/>
      <c r="AG88" s="17"/>
      <c r="AH88" s="17"/>
      <c r="AI88" s="17"/>
      <c r="AJ88" s="17"/>
      <c r="AK88" s="17"/>
      <c r="AL88" s="17"/>
      <c r="AM88" s="17"/>
      <c r="AN88" s="17"/>
      <c r="AO88" s="17"/>
      <c r="AP88" s="17"/>
      <c r="AQ88" s="17"/>
      <c r="AR88" s="17"/>
      <c r="AS88" s="17"/>
      <c r="AT88" s="17"/>
      <c r="AU88" s="17"/>
      <c r="AV88" s="17"/>
      <c r="AW88" s="17"/>
      <c r="AX88" s="17"/>
      <c r="AY88" s="17"/>
      <c r="AZ88" s="17"/>
      <c r="BA88" s="17"/>
      <c r="BB88" s="17"/>
      <c r="BC88" s="17"/>
      <c r="BD88" s="17"/>
      <c r="BE88" s="17"/>
      <c r="BF88" s="17"/>
      <c r="BG88" s="17"/>
      <c r="BH88" s="17"/>
      <c r="BI88" s="17"/>
      <c r="BJ88" s="17"/>
      <c r="BK88" s="17"/>
      <c r="BL88" s="17"/>
      <c r="BM88" s="17"/>
      <c r="BN88" s="17"/>
      <c r="BO88" s="17"/>
      <c r="BP88" s="17"/>
      <c r="BQ88" s="17"/>
      <c r="BR88" s="17"/>
      <c r="BS88" s="17"/>
    </row>
    <row r="89" spans="1:71" s="16" customFormat="1" x14ac:dyDescent="0.25">
      <c r="H89" s="43" t="s">
        <v>39</v>
      </c>
      <c r="I89" s="43"/>
      <c r="J89" s="43"/>
      <c r="K89" s="43"/>
      <c r="L89" s="43"/>
      <c r="M89" s="43"/>
      <c r="N89" s="43"/>
      <c r="O89" s="43"/>
      <c r="P89" s="43"/>
      <c r="Q89" s="43"/>
      <c r="R89" s="43"/>
      <c r="S89" s="43"/>
      <c r="T89" s="43"/>
      <c r="U89" s="43"/>
      <c r="V89" s="43"/>
      <c r="W89" s="43"/>
      <c r="X89" s="43"/>
      <c r="Y89" s="43"/>
      <c r="Z89" s="43"/>
      <c r="AA89" s="43"/>
      <c r="AB89" s="43"/>
      <c r="AC89" s="43"/>
      <c r="AD89" s="43"/>
      <c r="AE89" s="43"/>
      <c r="AF89" s="43"/>
      <c r="AG89" s="43"/>
      <c r="AH89" s="43"/>
      <c r="AI89" s="43"/>
      <c r="AJ89" s="43"/>
      <c r="AK89" s="43"/>
      <c r="AL89" s="43"/>
      <c r="AM89" s="17"/>
      <c r="AN89" s="17"/>
      <c r="AO89" s="43" t="s">
        <v>28</v>
      </c>
      <c r="AP89" s="43"/>
      <c r="AQ89" s="43"/>
      <c r="AR89" s="43"/>
      <c r="AS89" s="43"/>
      <c r="AT89" s="43"/>
      <c r="AU89" s="43"/>
      <c r="AV89" s="43"/>
      <c r="AW89" s="43"/>
      <c r="AX89" s="43"/>
      <c r="AY89" s="43"/>
      <c r="AZ89" s="43"/>
      <c r="BA89" s="43"/>
      <c r="BB89" s="43"/>
      <c r="BC89" s="43"/>
      <c r="BD89" s="43"/>
      <c r="BE89" s="43"/>
      <c r="BF89" s="43"/>
      <c r="BG89" s="43"/>
      <c r="BH89" s="43"/>
      <c r="BI89" s="43"/>
    </row>
    <row r="90" spans="1:71" s="16" customFormat="1" ht="15.75" x14ac:dyDescent="0.25">
      <c r="A90" s="260" t="s">
        <v>29</v>
      </c>
      <c r="B90" s="260"/>
      <c r="C90" s="260"/>
      <c r="D90" s="260"/>
      <c r="E90" s="260"/>
      <c r="H90" s="29"/>
      <c r="I90" s="29" t="s">
        <v>40</v>
      </c>
      <c r="J90" s="29" t="s">
        <v>40</v>
      </c>
      <c r="K90" s="29" t="s">
        <v>40</v>
      </c>
      <c r="L90" s="29" t="s">
        <v>40</v>
      </c>
      <c r="M90" s="29" t="s">
        <v>40</v>
      </c>
      <c r="N90" s="29" t="s">
        <v>40</v>
      </c>
      <c r="O90" s="29" t="s">
        <v>40</v>
      </c>
      <c r="P90" s="29" t="s">
        <v>40</v>
      </c>
      <c r="Q90" s="29" t="s">
        <v>40</v>
      </c>
      <c r="R90" s="29" t="s">
        <v>40</v>
      </c>
      <c r="S90" s="29" t="s">
        <v>41</v>
      </c>
      <c r="T90" s="29" t="s">
        <v>41</v>
      </c>
      <c r="U90" s="29" t="s">
        <v>41</v>
      </c>
      <c r="V90" s="29" t="s">
        <v>41</v>
      </c>
      <c r="W90" s="29" t="s">
        <v>41</v>
      </c>
      <c r="X90" s="29" t="s">
        <v>41</v>
      </c>
      <c r="Y90" s="29" t="s">
        <v>41</v>
      </c>
      <c r="Z90" s="29" t="s">
        <v>41</v>
      </c>
      <c r="AA90" s="29" t="s">
        <v>41</v>
      </c>
      <c r="AB90" s="29" t="s">
        <v>41</v>
      </c>
      <c r="AC90" s="29" t="s">
        <v>42</v>
      </c>
      <c r="AD90" s="29" t="s">
        <v>42</v>
      </c>
      <c r="AE90" s="29" t="s">
        <v>42</v>
      </c>
      <c r="AF90" s="29" t="s">
        <v>42</v>
      </c>
      <c r="AG90" s="29" t="s">
        <v>42</v>
      </c>
      <c r="AH90" s="29" t="s">
        <v>42</v>
      </c>
      <c r="AI90" s="29" t="s">
        <v>42</v>
      </c>
      <c r="AJ90" s="29" t="s">
        <v>42</v>
      </c>
      <c r="AK90" s="29" t="s">
        <v>42</v>
      </c>
      <c r="AL90" s="29" t="s">
        <v>42</v>
      </c>
      <c r="AM90" s="17"/>
      <c r="AN90" s="17"/>
      <c r="AO90" s="29"/>
      <c r="AP90" s="29" t="s">
        <v>40</v>
      </c>
      <c r="AQ90" s="29" t="s">
        <v>40</v>
      </c>
      <c r="AR90" s="29" t="s">
        <v>40</v>
      </c>
      <c r="AS90" s="29" t="s">
        <v>40</v>
      </c>
      <c r="AT90" s="29" t="s">
        <v>40</v>
      </c>
      <c r="AU90" s="29" t="s">
        <v>40</v>
      </c>
      <c r="AV90" s="29" t="s">
        <v>40</v>
      </c>
      <c r="AW90" s="29" t="s">
        <v>40</v>
      </c>
      <c r="AX90" s="29" t="s">
        <v>40</v>
      </c>
      <c r="AY90" s="29" t="s">
        <v>40</v>
      </c>
      <c r="AZ90" s="29" t="s">
        <v>41</v>
      </c>
      <c r="BA90" s="29" t="s">
        <v>41</v>
      </c>
      <c r="BB90" s="29" t="s">
        <v>41</v>
      </c>
      <c r="BC90" s="29" t="s">
        <v>41</v>
      </c>
      <c r="BD90" s="29" t="s">
        <v>41</v>
      </c>
      <c r="BE90" s="29" t="s">
        <v>41</v>
      </c>
      <c r="BF90" s="29" t="s">
        <v>41</v>
      </c>
      <c r="BG90" s="29" t="s">
        <v>41</v>
      </c>
      <c r="BH90" s="29" t="s">
        <v>41</v>
      </c>
      <c r="BI90" s="29" t="s">
        <v>41</v>
      </c>
      <c r="BJ90" s="29" t="s">
        <v>42</v>
      </c>
      <c r="BK90" s="29" t="s">
        <v>42</v>
      </c>
      <c r="BL90" s="29" t="s">
        <v>42</v>
      </c>
      <c r="BM90" s="29" t="s">
        <v>42</v>
      </c>
      <c r="BN90" s="29" t="s">
        <v>42</v>
      </c>
      <c r="BO90" s="29" t="s">
        <v>42</v>
      </c>
      <c r="BP90" s="29" t="s">
        <v>42</v>
      </c>
      <c r="BQ90" s="29" t="s">
        <v>42</v>
      </c>
      <c r="BR90" s="29" t="s">
        <v>42</v>
      </c>
      <c r="BS90" s="29" t="s">
        <v>42</v>
      </c>
    </row>
    <row r="91" spans="1:71" s="16" customFormat="1" ht="45.75" thickBot="1" x14ac:dyDescent="0.3">
      <c r="A91" s="21" t="s">
        <v>4</v>
      </c>
      <c r="B91" s="22" t="s">
        <v>17</v>
      </c>
      <c r="C91" s="22" t="s">
        <v>5</v>
      </c>
      <c r="D91" s="6" t="s">
        <v>0</v>
      </c>
      <c r="E91" s="22" t="s">
        <v>7</v>
      </c>
      <c r="H91" s="28" t="s">
        <v>4</v>
      </c>
      <c r="I91" s="28" t="s">
        <v>43</v>
      </c>
      <c r="J91" s="28" t="s">
        <v>44</v>
      </c>
      <c r="K91" s="28" t="s">
        <v>57</v>
      </c>
      <c r="L91" s="28" t="s">
        <v>50</v>
      </c>
      <c r="M91" s="28" t="s">
        <v>47</v>
      </c>
      <c r="N91" s="28" t="s">
        <v>48</v>
      </c>
      <c r="O91" s="28" t="s">
        <v>46</v>
      </c>
      <c r="P91" s="28" t="s">
        <v>51</v>
      </c>
      <c r="Q91" s="28" t="s">
        <v>49</v>
      </c>
      <c r="R91" s="28" t="s">
        <v>45</v>
      </c>
      <c r="S91" s="28" t="s">
        <v>43</v>
      </c>
      <c r="T91" s="28" t="s">
        <v>44</v>
      </c>
      <c r="U91" s="28" t="s">
        <v>57</v>
      </c>
      <c r="V91" s="28" t="s">
        <v>50</v>
      </c>
      <c r="W91" s="28" t="s">
        <v>47</v>
      </c>
      <c r="X91" s="28" t="s">
        <v>48</v>
      </c>
      <c r="Y91" s="28" t="s">
        <v>46</v>
      </c>
      <c r="Z91" s="28" t="s">
        <v>51</v>
      </c>
      <c r="AA91" s="28" t="s">
        <v>49</v>
      </c>
      <c r="AB91" s="28" t="s">
        <v>45</v>
      </c>
      <c r="AC91" s="28" t="s">
        <v>43</v>
      </c>
      <c r="AD91" s="28" t="s">
        <v>44</v>
      </c>
      <c r="AE91" s="28" t="s">
        <v>57</v>
      </c>
      <c r="AF91" s="28" t="s">
        <v>50</v>
      </c>
      <c r="AG91" s="28" t="s">
        <v>47</v>
      </c>
      <c r="AH91" s="28" t="s">
        <v>48</v>
      </c>
      <c r="AI91" s="28" t="s">
        <v>46</v>
      </c>
      <c r="AJ91" s="28" t="s">
        <v>51</v>
      </c>
      <c r="AK91" s="28" t="s">
        <v>49</v>
      </c>
      <c r="AL91" s="28" t="s">
        <v>45</v>
      </c>
      <c r="AM91" s="17"/>
      <c r="AN91" s="17"/>
      <c r="AO91" s="28" t="s">
        <v>4</v>
      </c>
      <c r="AP91" s="28" t="s">
        <v>43</v>
      </c>
      <c r="AQ91" s="28" t="s">
        <v>44</v>
      </c>
      <c r="AR91" s="28" t="s">
        <v>57</v>
      </c>
      <c r="AS91" s="28" t="s">
        <v>50</v>
      </c>
      <c r="AT91" s="28" t="s">
        <v>47</v>
      </c>
      <c r="AU91" s="28" t="s">
        <v>48</v>
      </c>
      <c r="AV91" s="28" t="s">
        <v>46</v>
      </c>
      <c r="AW91" s="28" t="s">
        <v>51</v>
      </c>
      <c r="AX91" s="28" t="s">
        <v>49</v>
      </c>
      <c r="AY91" s="28" t="s">
        <v>45</v>
      </c>
      <c r="AZ91" s="28" t="s">
        <v>43</v>
      </c>
      <c r="BA91" s="28" t="s">
        <v>44</v>
      </c>
      <c r="BB91" s="28" t="s">
        <v>57</v>
      </c>
      <c r="BC91" s="28" t="s">
        <v>50</v>
      </c>
      <c r="BD91" s="28" t="s">
        <v>47</v>
      </c>
      <c r="BE91" s="28" t="s">
        <v>48</v>
      </c>
      <c r="BF91" s="28" t="s">
        <v>46</v>
      </c>
      <c r="BG91" s="28" t="s">
        <v>51</v>
      </c>
      <c r="BH91" s="28" t="s">
        <v>49</v>
      </c>
      <c r="BI91" s="28" t="s">
        <v>45</v>
      </c>
      <c r="BJ91" s="28" t="s">
        <v>43</v>
      </c>
      <c r="BK91" s="28" t="s">
        <v>44</v>
      </c>
      <c r="BL91" s="28" t="s">
        <v>57</v>
      </c>
      <c r="BM91" s="28" t="s">
        <v>50</v>
      </c>
      <c r="BN91" s="28" t="s">
        <v>47</v>
      </c>
      <c r="BO91" s="28" t="s">
        <v>48</v>
      </c>
      <c r="BP91" s="28" t="s">
        <v>46</v>
      </c>
      <c r="BQ91" s="28" t="s">
        <v>51</v>
      </c>
      <c r="BR91" s="28" t="s">
        <v>49</v>
      </c>
      <c r="BS91" s="28" t="s">
        <v>45</v>
      </c>
    </row>
    <row r="92" spans="1:71" s="16" customFormat="1" x14ac:dyDescent="0.25">
      <c r="A92" s="23" t="s">
        <v>9</v>
      </c>
      <c r="B92" s="23">
        <f>IF($D$5="P",SUM(AZ74:BB74),SUM(AZ74:BI74))</f>
        <v>0</v>
      </c>
      <c r="C92" s="23">
        <f>IF($D$5="P",SUM(AP74:AR74),SUM(AP74:AY74))</f>
        <v>0</v>
      </c>
      <c r="D92" s="23">
        <f>IF($D$5="P",$B$8*SUM(AP74:AR74)+$B$9*SUM(AP92:AR92),$B$8*SUM(AP74:AY74)+$B$9*SUM(AP92:AY92))</f>
        <v>0</v>
      </c>
      <c r="E92" s="31">
        <f t="shared" ref="E92:E105" si="15">D92*$B$5</f>
        <v>0</v>
      </c>
      <c r="H92" s="27" t="s">
        <v>9</v>
      </c>
      <c r="I92" s="27">
        <v>0</v>
      </c>
      <c r="J92" s="27">
        <v>0</v>
      </c>
      <c r="K92" s="27">
        <v>0</v>
      </c>
      <c r="L92" s="27">
        <v>0</v>
      </c>
      <c r="M92" s="27">
        <v>0</v>
      </c>
      <c r="N92" s="27">
        <v>0</v>
      </c>
      <c r="O92" s="27">
        <v>0</v>
      </c>
      <c r="P92" s="27">
        <v>0</v>
      </c>
      <c r="Q92" s="27">
        <v>0</v>
      </c>
      <c r="R92" s="27">
        <v>0</v>
      </c>
      <c r="S92" s="27">
        <v>0</v>
      </c>
      <c r="T92" s="27">
        <v>0</v>
      </c>
      <c r="U92" s="27">
        <v>0</v>
      </c>
      <c r="V92" s="27">
        <v>0</v>
      </c>
      <c r="W92" s="27">
        <v>0</v>
      </c>
      <c r="X92" s="27">
        <v>0</v>
      </c>
      <c r="Y92" s="27">
        <v>0</v>
      </c>
      <c r="Z92" s="27">
        <v>0</v>
      </c>
      <c r="AA92" s="27">
        <v>0</v>
      </c>
      <c r="AB92" s="27">
        <v>0</v>
      </c>
      <c r="AC92" s="27">
        <v>0</v>
      </c>
      <c r="AD92" s="27">
        <v>0</v>
      </c>
      <c r="AE92" s="27">
        <v>0</v>
      </c>
      <c r="AF92" s="27">
        <v>0</v>
      </c>
      <c r="AG92" s="27">
        <v>0</v>
      </c>
      <c r="AH92" s="27">
        <v>0</v>
      </c>
      <c r="AI92" s="27">
        <v>0</v>
      </c>
      <c r="AJ92" s="27">
        <v>0</v>
      </c>
      <c r="AK92" s="27">
        <v>0</v>
      </c>
      <c r="AL92" s="27">
        <v>0</v>
      </c>
      <c r="AM92" s="17"/>
      <c r="AN92" s="17"/>
      <c r="AO92" s="27" t="s">
        <v>9</v>
      </c>
      <c r="AP92" s="27">
        <v>0</v>
      </c>
      <c r="AQ92" s="27">
        <v>0</v>
      </c>
      <c r="AR92" s="27">
        <v>0</v>
      </c>
      <c r="AS92" s="27">
        <v>0</v>
      </c>
      <c r="AT92" s="27">
        <v>0</v>
      </c>
      <c r="AU92" s="27">
        <v>0</v>
      </c>
      <c r="AV92" s="27">
        <v>0</v>
      </c>
      <c r="AW92" s="27">
        <v>0</v>
      </c>
      <c r="AX92" s="27">
        <v>0</v>
      </c>
      <c r="AY92" s="27">
        <v>0</v>
      </c>
      <c r="AZ92" s="27">
        <v>0</v>
      </c>
      <c r="BA92" s="27">
        <v>0</v>
      </c>
      <c r="BB92" s="27">
        <v>0</v>
      </c>
      <c r="BC92" s="27">
        <v>0</v>
      </c>
      <c r="BD92" s="27">
        <v>0</v>
      </c>
      <c r="BE92" s="27">
        <v>0</v>
      </c>
      <c r="BF92" s="27">
        <v>0</v>
      </c>
      <c r="BG92" s="27">
        <v>0</v>
      </c>
      <c r="BH92" s="27">
        <v>0</v>
      </c>
      <c r="BI92" s="27">
        <v>0</v>
      </c>
      <c r="BJ92" s="27">
        <v>0</v>
      </c>
      <c r="BK92" s="27">
        <v>0</v>
      </c>
      <c r="BL92" s="27">
        <v>0</v>
      </c>
      <c r="BM92" s="27">
        <v>0</v>
      </c>
      <c r="BN92" s="27">
        <v>0</v>
      </c>
      <c r="BO92" s="27">
        <v>0</v>
      </c>
      <c r="BP92" s="27">
        <v>0</v>
      </c>
      <c r="BQ92" s="27">
        <v>0</v>
      </c>
      <c r="BR92" s="27">
        <v>0</v>
      </c>
      <c r="BS92" s="27">
        <v>0</v>
      </c>
    </row>
    <row r="93" spans="1:71" s="16" customFormat="1" x14ac:dyDescent="0.25">
      <c r="A93" s="23" t="s">
        <v>10</v>
      </c>
      <c r="B93" s="23">
        <f t="shared" ref="B93:B105" si="16">IF($D$5="P",SUM(AZ75:BB75),SUM(AZ75:BI75))</f>
        <v>3.12</v>
      </c>
      <c r="C93" s="23">
        <f t="shared" ref="C93:C105" si="17">IF($D$5="P",SUM(AP75:AR75),SUM(AP75:AY75))</f>
        <v>3.12</v>
      </c>
      <c r="D93" s="23">
        <f t="shared" ref="D93:D105" si="18">IF($D$5="P",$B$8*SUM(AP75:AR75)+$B$9*SUM(AP93:AR93),$B$8*SUM(AP75:AY75)+$B$9*SUM(AP93:AY93))</f>
        <v>0.93599999999999994</v>
      </c>
      <c r="E93" s="31">
        <f t="shared" si="15"/>
        <v>58.331519999999998</v>
      </c>
      <c r="H93" s="29" t="s">
        <v>10</v>
      </c>
      <c r="I93" s="29">
        <v>0</v>
      </c>
      <c r="J93" s="29">
        <v>0</v>
      </c>
      <c r="K93" s="29">
        <v>0</v>
      </c>
      <c r="L93" s="29">
        <v>0</v>
      </c>
      <c r="M93" s="29">
        <v>0</v>
      </c>
      <c r="N93" s="29">
        <v>0</v>
      </c>
      <c r="O93" s="29">
        <v>0</v>
      </c>
      <c r="P93" s="29">
        <v>0</v>
      </c>
      <c r="Q93" s="29">
        <v>0</v>
      </c>
      <c r="R93" s="29">
        <v>0</v>
      </c>
      <c r="S93" s="29">
        <v>0</v>
      </c>
      <c r="T93" s="29">
        <v>0</v>
      </c>
      <c r="U93" s="29">
        <v>0</v>
      </c>
      <c r="V93" s="29">
        <v>0</v>
      </c>
      <c r="W93" s="29">
        <v>0</v>
      </c>
      <c r="X93" s="29">
        <v>0</v>
      </c>
      <c r="Y93" s="29">
        <v>0</v>
      </c>
      <c r="Z93" s="29">
        <v>0</v>
      </c>
      <c r="AA93" s="29">
        <v>0</v>
      </c>
      <c r="AB93" s="29">
        <v>0</v>
      </c>
      <c r="AC93" s="29">
        <v>0</v>
      </c>
      <c r="AD93" s="29">
        <v>0</v>
      </c>
      <c r="AE93" s="29">
        <v>0</v>
      </c>
      <c r="AF93" s="29">
        <v>0</v>
      </c>
      <c r="AG93" s="29">
        <v>0</v>
      </c>
      <c r="AH93" s="29">
        <v>0</v>
      </c>
      <c r="AI93" s="29">
        <v>0</v>
      </c>
      <c r="AJ93" s="29">
        <v>0</v>
      </c>
      <c r="AK93" s="29">
        <v>0</v>
      </c>
      <c r="AL93" s="29">
        <v>0</v>
      </c>
      <c r="AM93" s="17"/>
      <c r="AN93" s="17"/>
      <c r="AO93" s="29" t="s">
        <v>10</v>
      </c>
      <c r="AP93" s="29">
        <v>0</v>
      </c>
      <c r="AQ93" s="29">
        <v>0</v>
      </c>
      <c r="AR93" s="29">
        <v>0</v>
      </c>
      <c r="AS93" s="29">
        <v>0</v>
      </c>
      <c r="AT93" s="29">
        <v>0</v>
      </c>
      <c r="AU93" s="29">
        <v>0</v>
      </c>
      <c r="AV93" s="29">
        <v>0</v>
      </c>
      <c r="AW93" s="29">
        <v>0</v>
      </c>
      <c r="AX93" s="29">
        <v>0</v>
      </c>
      <c r="AY93" s="29">
        <v>0</v>
      </c>
      <c r="AZ93" s="29">
        <v>0</v>
      </c>
      <c r="BA93" s="29">
        <v>0</v>
      </c>
      <c r="BB93" s="29">
        <v>0</v>
      </c>
      <c r="BC93" s="29">
        <v>0</v>
      </c>
      <c r="BD93" s="29">
        <v>0</v>
      </c>
      <c r="BE93" s="29">
        <v>0</v>
      </c>
      <c r="BF93" s="29">
        <v>0</v>
      </c>
      <c r="BG93" s="29">
        <v>0</v>
      </c>
      <c r="BH93" s="29">
        <v>0</v>
      </c>
      <c r="BI93" s="29">
        <v>0</v>
      </c>
      <c r="BJ93" s="29">
        <v>0</v>
      </c>
      <c r="BK93" s="29">
        <v>0</v>
      </c>
      <c r="BL93" s="29">
        <v>0</v>
      </c>
      <c r="BM93" s="29">
        <v>0</v>
      </c>
      <c r="BN93" s="29">
        <v>0</v>
      </c>
      <c r="BO93" s="29">
        <v>0</v>
      </c>
      <c r="BP93" s="29">
        <v>0</v>
      </c>
      <c r="BQ93" s="29">
        <v>0</v>
      </c>
      <c r="BR93" s="29">
        <v>0</v>
      </c>
      <c r="BS93" s="29">
        <v>0</v>
      </c>
    </row>
    <row r="94" spans="1:71" s="16" customFormat="1" x14ac:dyDescent="0.25">
      <c r="A94" s="23" t="s">
        <v>11</v>
      </c>
      <c r="B94" s="23">
        <f t="shared" si="16"/>
        <v>22.1</v>
      </c>
      <c r="C94" s="23">
        <f t="shared" si="17"/>
        <v>50.14</v>
      </c>
      <c r="D94" s="23">
        <f t="shared" si="18"/>
        <v>15.042</v>
      </c>
      <c r="E94" s="31">
        <f t="shared" si="15"/>
        <v>937.41743999999994</v>
      </c>
      <c r="H94" s="29" t="s">
        <v>11</v>
      </c>
      <c r="I94" s="29">
        <v>0</v>
      </c>
      <c r="J94" s="29">
        <v>0</v>
      </c>
      <c r="K94" s="29">
        <v>0</v>
      </c>
      <c r="L94" s="29">
        <v>0</v>
      </c>
      <c r="M94" s="29">
        <v>0</v>
      </c>
      <c r="N94" s="29">
        <v>0</v>
      </c>
      <c r="O94" s="29">
        <v>0</v>
      </c>
      <c r="P94" s="29">
        <v>0</v>
      </c>
      <c r="Q94" s="29">
        <v>0</v>
      </c>
      <c r="R94" s="29">
        <v>0</v>
      </c>
      <c r="S94" s="29">
        <v>0</v>
      </c>
      <c r="T94" s="29">
        <v>0</v>
      </c>
      <c r="U94" s="29">
        <v>0</v>
      </c>
      <c r="V94" s="29">
        <v>0</v>
      </c>
      <c r="W94" s="29">
        <v>0</v>
      </c>
      <c r="X94" s="29">
        <v>0</v>
      </c>
      <c r="Y94" s="29">
        <v>0</v>
      </c>
      <c r="Z94" s="29">
        <v>0</v>
      </c>
      <c r="AA94" s="29">
        <v>0</v>
      </c>
      <c r="AB94" s="29">
        <v>0</v>
      </c>
      <c r="AC94" s="29">
        <v>0</v>
      </c>
      <c r="AD94" s="29">
        <v>0</v>
      </c>
      <c r="AE94" s="29">
        <v>0</v>
      </c>
      <c r="AF94" s="29">
        <v>0</v>
      </c>
      <c r="AG94" s="29">
        <v>0</v>
      </c>
      <c r="AH94" s="29">
        <v>0</v>
      </c>
      <c r="AI94" s="29">
        <v>0</v>
      </c>
      <c r="AJ94" s="29">
        <v>0</v>
      </c>
      <c r="AK94" s="29">
        <v>0</v>
      </c>
      <c r="AL94" s="29">
        <v>0</v>
      </c>
      <c r="AM94" s="17"/>
      <c r="AN94" s="17"/>
      <c r="AO94" s="29" t="s">
        <v>11</v>
      </c>
      <c r="AP94" s="29">
        <v>0</v>
      </c>
      <c r="AQ94" s="29">
        <v>0</v>
      </c>
      <c r="AR94" s="29">
        <v>0</v>
      </c>
      <c r="AS94" s="29">
        <v>0</v>
      </c>
      <c r="AT94" s="29">
        <v>0</v>
      </c>
      <c r="AU94" s="29">
        <v>0</v>
      </c>
      <c r="AV94" s="29">
        <v>0</v>
      </c>
      <c r="AW94" s="29">
        <v>0</v>
      </c>
      <c r="AX94" s="29">
        <v>0</v>
      </c>
      <c r="AY94" s="29">
        <v>0</v>
      </c>
      <c r="AZ94" s="29">
        <v>0</v>
      </c>
      <c r="BA94" s="29">
        <v>0</v>
      </c>
      <c r="BB94" s="29">
        <v>0</v>
      </c>
      <c r="BC94" s="29">
        <v>0</v>
      </c>
      <c r="BD94" s="29">
        <v>0</v>
      </c>
      <c r="BE94" s="29">
        <v>0</v>
      </c>
      <c r="BF94" s="29">
        <v>0</v>
      </c>
      <c r="BG94" s="29">
        <v>0</v>
      </c>
      <c r="BH94" s="29">
        <v>0</v>
      </c>
      <c r="BI94" s="29">
        <v>0</v>
      </c>
      <c r="BJ94" s="29">
        <v>0</v>
      </c>
      <c r="BK94" s="29">
        <v>0</v>
      </c>
      <c r="BL94" s="29">
        <v>0</v>
      </c>
      <c r="BM94" s="29">
        <v>0</v>
      </c>
      <c r="BN94" s="29">
        <v>0</v>
      </c>
      <c r="BO94" s="29">
        <v>0</v>
      </c>
      <c r="BP94" s="29">
        <v>0</v>
      </c>
      <c r="BQ94" s="29">
        <v>0</v>
      </c>
      <c r="BR94" s="29">
        <v>0</v>
      </c>
      <c r="BS94" s="29">
        <v>0</v>
      </c>
    </row>
    <row r="95" spans="1:71" s="16" customFormat="1" x14ac:dyDescent="0.25">
      <c r="A95" s="23" t="s">
        <v>12</v>
      </c>
      <c r="B95" s="23">
        <f t="shared" si="16"/>
        <v>0</v>
      </c>
      <c r="C95" s="23">
        <f t="shared" si="17"/>
        <v>0</v>
      </c>
      <c r="D95" s="23">
        <f t="shared" si="18"/>
        <v>0</v>
      </c>
      <c r="E95" s="31">
        <f t="shared" si="15"/>
        <v>0</v>
      </c>
      <c r="H95" s="29" t="s">
        <v>12</v>
      </c>
      <c r="I95" s="29"/>
      <c r="J95" s="29"/>
      <c r="K95" s="29"/>
      <c r="L95" s="29"/>
      <c r="M95" s="29"/>
      <c r="N95" s="29"/>
      <c r="O95" s="29"/>
      <c r="P95" s="29"/>
      <c r="Q95" s="29"/>
      <c r="R95" s="29"/>
      <c r="S95" s="29"/>
      <c r="T95" s="29"/>
      <c r="U95" s="29"/>
      <c r="V95" s="29"/>
      <c r="W95" s="29"/>
      <c r="X95" s="29"/>
      <c r="Y95" s="29"/>
      <c r="Z95" s="29"/>
      <c r="AA95" s="29"/>
      <c r="AB95" s="29"/>
      <c r="AC95" s="29"/>
      <c r="AD95" s="29"/>
      <c r="AE95" s="29"/>
      <c r="AF95" s="29"/>
      <c r="AG95" s="29"/>
      <c r="AH95" s="29"/>
      <c r="AI95" s="29"/>
      <c r="AJ95" s="29"/>
      <c r="AK95" s="29"/>
      <c r="AL95" s="29"/>
      <c r="AM95" s="17"/>
      <c r="AN95" s="17"/>
      <c r="AO95" s="29" t="s">
        <v>12</v>
      </c>
      <c r="AP95" s="29"/>
      <c r="AQ95" s="29"/>
      <c r="AR95" s="29"/>
      <c r="AS95" s="29"/>
      <c r="AT95" s="29"/>
      <c r="AU95" s="29"/>
      <c r="AV95" s="29"/>
      <c r="AW95" s="29"/>
      <c r="AX95" s="29"/>
      <c r="AY95" s="29"/>
      <c r="AZ95" s="29"/>
      <c r="BA95" s="29"/>
      <c r="BB95" s="29"/>
      <c r="BC95" s="29"/>
      <c r="BD95" s="29"/>
      <c r="BE95" s="29"/>
      <c r="BF95" s="29"/>
      <c r="BG95" s="29"/>
      <c r="BH95" s="29"/>
      <c r="BI95" s="29"/>
      <c r="BJ95" s="29"/>
      <c r="BK95" s="29"/>
      <c r="BL95" s="29"/>
      <c r="BM95" s="29"/>
      <c r="BN95" s="29"/>
      <c r="BO95" s="29"/>
      <c r="BP95" s="29"/>
      <c r="BQ95" s="29"/>
      <c r="BR95" s="29"/>
      <c r="BS95" s="29"/>
    </row>
    <row r="96" spans="1:71" s="16" customFormat="1" x14ac:dyDescent="0.25">
      <c r="A96" s="23" t="s">
        <v>13</v>
      </c>
      <c r="B96" s="23">
        <f t="shared" si="16"/>
        <v>0</v>
      </c>
      <c r="C96" s="23">
        <f t="shared" si="17"/>
        <v>0</v>
      </c>
      <c r="D96" s="23">
        <f t="shared" si="18"/>
        <v>0</v>
      </c>
      <c r="E96" s="23">
        <f t="shared" si="15"/>
        <v>0</v>
      </c>
      <c r="H96" s="29" t="s">
        <v>13</v>
      </c>
      <c r="I96" s="29"/>
      <c r="J96" s="29"/>
      <c r="K96" s="29"/>
      <c r="L96" s="29"/>
      <c r="M96" s="29"/>
      <c r="N96" s="29"/>
      <c r="O96" s="29"/>
      <c r="P96" s="29"/>
      <c r="Q96" s="29"/>
      <c r="R96" s="29"/>
      <c r="S96" s="29"/>
      <c r="T96" s="29"/>
      <c r="U96" s="29"/>
      <c r="V96" s="29"/>
      <c r="W96" s="29"/>
      <c r="X96" s="29"/>
      <c r="Y96" s="29"/>
      <c r="Z96" s="29"/>
      <c r="AA96" s="29"/>
      <c r="AB96" s="29"/>
      <c r="AC96" s="29"/>
      <c r="AD96" s="29"/>
      <c r="AE96" s="29"/>
      <c r="AF96" s="29"/>
      <c r="AG96" s="29"/>
      <c r="AH96" s="29"/>
      <c r="AI96" s="29"/>
      <c r="AJ96" s="29"/>
      <c r="AK96" s="29"/>
      <c r="AL96" s="29"/>
      <c r="AM96" s="17"/>
      <c r="AN96" s="17"/>
      <c r="AO96" s="29" t="s">
        <v>13</v>
      </c>
      <c r="AP96" s="29"/>
      <c r="AQ96" s="29"/>
      <c r="AR96" s="29"/>
      <c r="AS96" s="29"/>
      <c r="AT96" s="29"/>
      <c r="AU96" s="29"/>
      <c r="AV96" s="29"/>
      <c r="AW96" s="29"/>
      <c r="AX96" s="29"/>
      <c r="AY96" s="29"/>
      <c r="AZ96" s="29"/>
      <c r="BA96" s="29"/>
      <c r="BB96" s="29"/>
      <c r="BC96" s="29"/>
      <c r="BD96" s="29"/>
      <c r="BE96" s="29"/>
      <c r="BF96" s="29"/>
      <c r="BG96" s="29"/>
      <c r="BH96" s="29"/>
      <c r="BI96" s="29"/>
      <c r="BJ96" s="29"/>
      <c r="BK96" s="29"/>
      <c r="BL96" s="29"/>
      <c r="BM96" s="29"/>
      <c r="BN96" s="29"/>
      <c r="BO96" s="29"/>
      <c r="BP96" s="29"/>
      <c r="BQ96" s="29"/>
      <c r="BR96" s="29"/>
      <c r="BS96" s="29"/>
    </row>
    <row r="97" spans="1:71" s="16" customFormat="1" x14ac:dyDescent="0.25">
      <c r="A97" s="23" t="s">
        <v>52</v>
      </c>
      <c r="B97" s="23">
        <f t="shared" si="16"/>
        <v>0</v>
      </c>
      <c r="C97" s="23">
        <f t="shared" si="17"/>
        <v>0</v>
      </c>
      <c r="D97" s="23">
        <f t="shared" si="18"/>
        <v>0</v>
      </c>
      <c r="E97" s="23">
        <f t="shared" si="15"/>
        <v>0</v>
      </c>
      <c r="H97" s="29" t="s">
        <v>52</v>
      </c>
      <c r="I97" s="29"/>
      <c r="J97" s="29"/>
      <c r="K97" s="29"/>
      <c r="L97" s="29"/>
      <c r="M97" s="29"/>
      <c r="N97" s="29"/>
      <c r="O97" s="29"/>
      <c r="P97" s="29"/>
      <c r="Q97" s="29"/>
      <c r="R97" s="29"/>
      <c r="S97" s="29"/>
      <c r="T97" s="29"/>
      <c r="U97" s="29"/>
      <c r="V97" s="29"/>
      <c r="W97" s="29"/>
      <c r="X97" s="29"/>
      <c r="Y97" s="29"/>
      <c r="Z97" s="29"/>
      <c r="AA97" s="29"/>
      <c r="AB97" s="29"/>
      <c r="AC97" s="29"/>
      <c r="AD97" s="29"/>
      <c r="AE97" s="29"/>
      <c r="AF97" s="29"/>
      <c r="AG97" s="29"/>
      <c r="AH97" s="29"/>
      <c r="AI97" s="29"/>
      <c r="AJ97" s="29"/>
      <c r="AK97" s="29"/>
      <c r="AL97" s="29"/>
      <c r="AM97" s="17"/>
      <c r="AN97" s="17"/>
      <c r="AO97" s="29" t="s">
        <v>52</v>
      </c>
      <c r="AP97" s="29"/>
      <c r="AQ97" s="29"/>
      <c r="AR97" s="29"/>
      <c r="AS97" s="29"/>
      <c r="AT97" s="29"/>
      <c r="AU97" s="29"/>
      <c r="AV97" s="29"/>
      <c r="AW97" s="29"/>
      <c r="AX97" s="29"/>
      <c r="AY97" s="29"/>
      <c r="AZ97" s="29"/>
      <c r="BA97" s="29"/>
      <c r="BB97" s="29"/>
      <c r="BC97" s="29"/>
      <c r="BD97" s="29"/>
      <c r="BE97" s="29"/>
      <c r="BF97" s="29"/>
      <c r="BG97" s="29"/>
      <c r="BH97" s="29"/>
      <c r="BI97" s="29"/>
      <c r="BJ97" s="29"/>
      <c r="BK97" s="29"/>
      <c r="BL97" s="29"/>
      <c r="BM97" s="29"/>
      <c r="BN97" s="29"/>
      <c r="BO97" s="29"/>
      <c r="BP97" s="29"/>
      <c r="BQ97" s="29"/>
      <c r="BR97" s="29"/>
      <c r="BS97" s="29"/>
    </row>
    <row r="98" spans="1:71" s="16" customFormat="1" x14ac:dyDescent="0.25">
      <c r="A98" s="23" t="s">
        <v>14</v>
      </c>
      <c r="B98" s="23">
        <f t="shared" si="16"/>
        <v>0</v>
      </c>
      <c r="C98" s="23">
        <f t="shared" si="17"/>
        <v>0</v>
      </c>
      <c r="D98" s="23">
        <f t="shared" si="18"/>
        <v>0</v>
      </c>
      <c r="E98" s="23">
        <f t="shared" si="15"/>
        <v>0</v>
      </c>
      <c r="H98" s="29" t="s">
        <v>14</v>
      </c>
      <c r="I98" s="29"/>
      <c r="J98" s="29"/>
      <c r="K98" s="29"/>
      <c r="L98" s="29"/>
      <c r="M98" s="29"/>
      <c r="N98" s="29"/>
      <c r="O98" s="29"/>
      <c r="P98" s="29"/>
      <c r="Q98" s="29"/>
      <c r="R98" s="29"/>
      <c r="S98" s="29"/>
      <c r="T98" s="29"/>
      <c r="U98" s="29"/>
      <c r="V98" s="29"/>
      <c r="W98" s="29"/>
      <c r="X98" s="29"/>
      <c r="Y98" s="29"/>
      <c r="Z98" s="29"/>
      <c r="AA98" s="29"/>
      <c r="AB98" s="29"/>
      <c r="AC98" s="29"/>
      <c r="AD98" s="29"/>
      <c r="AE98" s="29"/>
      <c r="AF98" s="29"/>
      <c r="AG98" s="29"/>
      <c r="AH98" s="29"/>
      <c r="AI98" s="29"/>
      <c r="AJ98" s="29"/>
      <c r="AK98" s="29"/>
      <c r="AL98" s="29"/>
      <c r="AM98" s="17"/>
      <c r="AN98" s="17"/>
      <c r="AO98" s="29" t="s">
        <v>14</v>
      </c>
      <c r="AP98" s="29"/>
      <c r="AQ98" s="29"/>
      <c r="AR98" s="29"/>
      <c r="AS98" s="29"/>
      <c r="AT98" s="29"/>
      <c r="AU98" s="29"/>
      <c r="AV98" s="29"/>
      <c r="AW98" s="29"/>
      <c r="AX98" s="29"/>
      <c r="AY98" s="29"/>
      <c r="AZ98" s="29"/>
      <c r="BA98" s="29"/>
      <c r="BB98" s="29"/>
      <c r="BC98" s="29"/>
      <c r="BD98" s="29"/>
      <c r="BE98" s="29"/>
      <c r="BF98" s="29"/>
      <c r="BG98" s="29"/>
      <c r="BH98" s="29"/>
      <c r="BI98" s="29"/>
      <c r="BJ98" s="29"/>
      <c r="BK98" s="29"/>
      <c r="BL98" s="29"/>
      <c r="BM98" s="29"/>
      <c r="BN98" s="29"/>
      <c r="BO98" s="29"/>
      <c r="BP98" s="29"/>
      <c r="BQ98" s="29"/>
      <c r="BR98" s="29"/>
      <c r="BS98" s="29"/>
    </row>
    <row r="99" spans="1:71" s="16" customFormat="1" x14ac:dyDescent="0.25">
      <c r="A99" s="23" t="s">
        <v>15</v>
      </c>
      <c r="B99" s="23">
        <f t="shared" si="16"/>
        <v>0</v>
      </c>
      <c r="C99" s="23">
        <f t="shared" si="17"/>
        <v>0</v>
      </c>
      <c r="D99" s="23">
        <f t="shared" si="18"/>
        <v>0</v>
      </c>
      <c r="E99" s="23">
        <f t="shared" si="15"/>
        <v>0</v>
      </c>
      <c r="H99" s="29" t="s">
        <v>15</v>
      </c>
      <c r="I99" s="29"/>
      <c r="J99" s="29"/>
      <c r="K99" s="29"/>
      <c r="L99" s="29"/>
      <c r="M99" s="29"/>
      <c r="N99" s="29"/>
      <c r="O99" s="29"/>
      <c r="P99" s="29"/>
      <c r="Q99" s="29"/>
      <c r="R99" s="29"/>
      <c r="S99" s="29"/>
      <c r="T99" s="29"/>
      <c r="U99" s="29"/>
      <c r="V99" s="29"/>
      <c r="W99" s="29"/>
      <c r="X99" s="29"/>
      <c r="Y99" s="29"/>
      <c r="Z99" s="29"/>
      <c r="AA99" s="29"/>
      <c r="AB99" s="29"/>
      <c r="AC99" s="29"/>
      <c r="AD99" s="29"/>
      <c r="AE99" s="29"/>
      <c r="AF99" s="29"/>
      <c r="AG99" s="29"/>
      <c r="AH99" s="29"/>
      <c r="AI99" s="29"/>
      <c r="AJ99" s="29"/>
      <c r="AK99" s="29"/>
      <c r="AL99" s="29"/>
      <c r="AM99" s="17"/>
      <c r="AN99" s="17"/>
      <c r="AO99" s="29" t="s">
        <v>15</v>
      </c>
      <c r="AP99" s="29"/>
      <c r="AQ99" s="29"/>
      <c r="AR99" s="29"/>
      <c r="AS99" s="29"/>
      <c r="AT99" s="29"/>
      <c r="AU99" s="29"/>
      <c r="AV99" s="29"/>
      <c r="AW99" s="29"/>
      <c r="AX99" s="29"/>
      <c r="AY99" s="29"/>
      <c r="AZ99" s="29"/>
      <c r="BA99" s="29"/>
      <c r="BB99" s="29"/>
      <c r="BC99" s="29"/>
      <c r="BD99" s="29"/>
      <c r="BE99" s="29"/>
      <c r="BF99" s="29"/>
      <c r="BG99" s="29"/>
      <c r="BH99" s="29"/>
      <c r="BI99" s="29"/>
      <c r="BJ99" s="29"/>
      <c r="BK99" s="29"/>
      <c r="BL99" s="29"/>
      <c r="BM99" s="29"/>
      <c r="BN99" s="29"/>
      <c r="BO99" s="29"/>
      <c r="BP99" s="29"/>
      <c r="BQ99" s="29"/>
      <c r="BR99" s="29"/>
      <c r="BS99" s="29"/>
    </row>
    <row r="100" spans="1:71" s="16" customFormat="1" x14ac:dyDescent="0.25">
      <c r="A100" s="23" t="s">
        <v>16</v>
      </c>
      <c r="B100" s="23">
        <f t="shared" si="16"/>
        <v>0</v>
      </c>
      <c r="C100" s="23">
        <f t="shared" si="17"/>
        <v>0</v>
      </c>
      <c r="D100" s="23">
        <f t="shared" si="18"/>
        <v>0</v>
      </c>
      <c r="E100" s="23">
        <f t="shared" si="15"/>
        <v>0</v>
      </c>
      <c r="H100" s="29" t="s">
        <v>16</v>
      </c>
      <c r="I100" s="29"/>
      <c r="J100" s="29"/>
      <c r="K100" s="29"/>
      <c r="L100" s="29"/>
      <c r="M100" s="29"/>
      <c r="N100" s="29"/>
      <c r="O100" s="29"/>
      <c r="P100" s="29"/>
      <c r="Q100" s="29"/>
      <c r="R100" s="29"/>
      <c r="S100" s="29"/>
      <c r="T100" s="29"/>
      <c r="U100" s="29"/>
      <c r="V100" s="29"/>
      <c r="W100" s="29"/>
      <c r="X100" s="29"/>
      <c r="Y100" s="29"/>
      <c r="Z100" s="29"/>
      <c r="AA100" s="29"/>
      <c r="AB100" s="29"/>
      <c r="AC100" s="29"/>
      <c r="AD100" s="29"/>
      <c r="AE100" s="29"/>
      <c r="AF100" s="29"/>
      <c r="AG100" s="29"/>
      <c r="AH100" s="29"/>
      <c r="AI100" s="29"/>
      <c r="AJ100" s="29"/>
      <c r="AK100" s="29"/>
      <c r="AL100" s="29"/>
      <c r="AM100" s="17"/>
      <c r="AN100" s="17"/>
      <c r="AO100" s="29" t="s">
        <v>16</v>
      </c>
      <c r="AP100" s="29"/>
      <c r="AQ100" s="29"/>
      <c r="AR100" s="29"/>
      <c r="AS100" s="29"/>
      <c r="AT100" s="29"/>
      <c r="AU100" s="29"/>
      <c r="AV100" s="29"/>
      <c r="AW100" s="29"/>
      <c r="AX100" s="29"/>
      <c r="AY100" s="29"/>
      <c r="AZ100" s="29"/>
      <c r="BA100" s="29"/>
      <c r="BB100" s="29"/>
      <c r="BC100" s="29"/>
      <c r="BD100" s="29"/>
      <c r="BE100" s="29"/>
      <c r="BF100" s="29"/>
      <c r="BG100" s="29"/>
      <c r="BH100" s="29"/>
      <c r="BI100" s="29"/>
      <c r="BJ100" s="29"/>
      <c r="BK100" s="29"/>
      <c r="BL100" s="29"/>
      <c r="BM100" s="29"/>
      <c r="BN100" s="29"/>
      <c r="BO100" s="29"/>
      <c r="BP100" s="29"/>
      <c r="BQ100" s="29"/>
      <c r="BR100" s="29"/>
      <c r="BS100" s="29"/>
    </row>
    <row r="101" spans="1:71" s="16" customFormat="1" x14ac:dyDescent="0.25">
      <c r="A101" s="23" t="s">
        <v>24</v>
      </c>
      <c r="B101" s="23">
        <f t="shared" si="16"/>
        <v>0</v>
      </c>
      <c r="C101" s="23">
        <f t="shared" si="17"/>
        <v>0</v>
      </c>
      <c r="D101" s="23">
        <f t="shared" si="18"/>
        <v>0</v>
      </c>
      <c r="E101" s="23">
        <f t="shared" si="15"/>
        <v>0</v>
      </c>
      <c r="H101" s="29" t="s">
        <v>24</v>
      </c>
      <c r="I101" s="29"/>
      <c r="J101" s="29"/>
      <c r="K101" s="29"/>
      <c r="L101" s="29"/>
      <c r="M101" s="29"/>
      <c r="N101" s="29"/>
      <c r="O101" s="29"/>
      <c r="P101" s="29"/>
      <c r="Q101" s="29"/>
      <c r="R101" s="29"/>
      <c r="S101" s="29"/>
      <c r="T101" s="29"/>
      <c r="U101" s="29"/>
      <c r="V101" s="29"/>
      <c r="W101" s="29"/>
      <c r="X101" s="29"/>
      <c r="Y101" s="29"/>
      <c r="Z101" s="29"/>
      <c r="AA101" s="29"/>
      <c r="AB101" s="29"/>
      <c r="AC101" s="29"/>
      <c r="AD101" s="29"/>
      <c r="AE101" s="29"/>
      <c r="AF101" s="29"/>
      <c r="AG101" s="29"/>
      <c r="AH101" s="29"/>
      <c r="AI101" s="29"/>
      <c r="AJ101" s="29"/>
      <c r="AK101" s="29"/>
      <c r="AL101" s="29"/>
      <c r="AM101" s="17"/>
      <c r="AN101" s="17"/>
      <c r="AO101" s="29" t="s">
        <v>24</v>
      </c>
      <c r="AP101" s="29"/>
      <c r="AQ101" s="29"/>
      <c r="AR101" s="29"/>
      <c r="AS101" s="29"/>
      <c r="AT101" s="29"/>
      <c r="AU101" s="29"/>
      <c r="AV101" s="29"/>
      <c r="AW101" s="29"/>
      <c r="AX101" s="29"/>
      <c r="AY101" s="29"/>
      <c r="AZ101" s="29"/>
      <c r="BA101" s="29"/>
      <c r="BB101" s="29"/>
      <c r="BC101" s="29"/>
      <c r="BD101" s="29"/>
      <c r="BE101" s="29"/>
      <c r="BF101" s="29"/>
      <c r="BG101" s="29"/>
      <c r="BH101" s="29"/>
      <c r="BI101" s="29"/>
      <c r="BJ101" s="29"/>
      <c r="BK101" s="29"/>
      <c r="BL101" s="29"/>
      <c r="BM101" s="29"/>
      <c r="BN101" s="29"/>
      <c r="BO101" s="29"/>
      <c r="BP101" s="29"/>
      <c r="BQ101" s="29"/>
      <c r="BR101" s="29"/>
      <c r="BS101" s="29"/>
    </row>
    <row r="102" spans="1:71" s="16" customFormat="1" x14ac:dyDescent="0.25">
      <c r="A102" s="23" t="s">
        <v>53</v>
      </c>
      <c r="B102" s="23">
        <f t="shared" si="16"/>
        <v>0</v>
      </c>
      <c r="C102" s="23">
        <f t="shared" si="17"/>
        <v>0</v>
      </c>
      <c r="D102" s="23">
        <f t="shared" si="18"/>
        <v>0</v>
      </c>
      <c r="E102" s="23">
        <f t="shared" si="15"/>
        <v>0</v>
      </c>
      <c r="H102" s="29" t="s">
        <v>53</v>
      </c>
      <c r="I102" s="29"/>
      <c r="J102" s="29"/>
      <c r="K102" s="29"/>
      <c r="L102" s="29"/>
      <c r="M102" s="29"/>
      <c r="N102" s="29"/>
      <c r="O102" s="29"/>
      <c r="P102" s="29"/>
      <c r="Q102" s="29"/>
      <c r="R102" s="29"/>
      <c r="S102" s="29"/>
      <c r="T102" s="29"/>
      <c r="U102" s="29"/>
      <c r="V102" s="29"/>
      <c r="W102" s="29"/>
      <c r="X102" s="29"/>
      <c r="Y102" s="29"/>
      <c r="Z102" s="29"/>
      <c r="AA102" s="29"/>
      <c r="AB102" s="29"/>
      <c r="AC102" s="29"/>
      <c r="AD102" s="29"/>
      <c r="AE102" s="29"/>
      <c r="AF102" s="29"/>
      <c r="AG102" s="29"/>
      <c r="AH102" s="29"/>
      <c r="AI102" s="29"/>
      <c r="AJ102" s="29"/>
      <c r="AK102" s="29"/>
      <c r="AL102" s="29"/>
      <c r="AM102" s="17"/>
      <c r="AN102" s="17"/>
      <c r="AO102" s="29" t="s">
        <v>53</v>
      </c>
      <c r="AP102" s="29"/>
      <c r="AQ102" s="29"/>
      <c r="AR102" s="29"/>
      <c r="AS102" s="29"/>
      <c r="AT102" s="29"/>
      <c r="AU102" s="29"/>
      <c r="AV102" s="29"/>
      <c r="AW102" s="29"/>
      <c r="AX102" s="29"/>
      <c r="AY102" s="29"/>
      <c r="AZ102" s="29"/>
      <c r="BA102" s="29"/>
      <c r="BB102" s="29"/>
      <c r="BC102" s="29"/>
      <c r="BD102" s="29"/>
      <c r="BE102" s="29"/>
      <c r="BF102" s="29"/>
      <c r="BG102" s="29"/>
      <c r="BH102" s="29"/>
      <c r="BI102" s="29"/>
      <c r="BJ102" s="29"/>
      <c r="BK102" s="29"/>
      <c r="BL102" s="29"/>
      <c r="BM102" s="29"/>
      <c r="BN102" s="29"/>
      <c r="BO102" s="29"/>
      <c r="BP102" s="29"/>
      <c r="BQ102" s="29"/>
      <c r="BR102" s="29"/>
      <c r="BS102" s="29"/>
    </row>
    <row r="103" spans="1:71" x14ac:dyDescent="0.25">
      <c r="A103" s="23" t="s">
        <v>54</v>
      </c>
      <c r="B103" s="23">
        <f t="shared" si="16"/>
        <v>0</v>
      </c>
      <c r="C103" s="23">
        <f t="shared" si="17"/>
        <v>0</v>
      </c>
      <c r="D103" s="23">
        <f t="shared" si="18"/>
        <v>0</v>
      </c>
      <c r="E103" s="23">
        <f t="shared" si="15"/>
        <v>0</v>
      </c>
      <c r="H103" s="29" t="s">
        <v>54</v>
      </c>
      <c r="I103" s="29"/>
      <c r="J103" s="29"/>
      <c r="K103" s="29"/>
      <c r="L103" s="29"/>
      <c r="M103" s="29"/>
      <c r="N103" s="29"/>
      <c r="O103" s="29"/>
      <c r="P103" s="29"/>
      <c r="Q103" s="29"/>
      <c r="R103" s="29"/>
      <c r="S103" s="29"/>
      <c r="T103" s="29"/>
      <c r="U103" s="29"/>
      <c r="V103" s="29"/>
      <c r="W103" s="29"/>
      <c r="X103" s="29"/>
      <c r="Y103" s="29"/>
      <c r="Z103" s="29"/>
      <c r="AA103" s="29"/>
      <c r="AB103" s="29"/>
      <c r="AC103" s="29"/>
      <c r="AD103" s="29"/>
      <c r="AE103" s="29"/>
      <c r="AF103" s="29"/>
      <c r="AG103" s="29"/>
      <c r="AH103" s="29"/>
      <c r="AI103" s="29"/>
      <c r="AJ103" s="29"/>
      <c r="AK103" s="29"/>
      <c r="AL103" s="29"/>
      <c r="AO103" s="29" t="s">
        <v>54</v>
      </c>
      <c r="AP103" s="29"/>
      <c r="AQ103" s="29"/>
      <c r="AR103" s="29"/>
      <c r="AS103" s="29"/>
      <c r="AT103" s="29"/>
      <c r="AU103" s="29"/>
      <c r="AV103" s="29"/>
      <c r="AW103" s="29"/>
      <c r="AX103" s="29"/>
      <c r="AY103" s="29"/>
      <c r="AZ103" s="29"/>
      <c r="BA103" s="29"/>
      <c r="BB103" s="29"/>
      <c r="BC103" s="29"/>
      <c r="BD103" s="29"/>
      <c r="BE103" s="29"/>
      <c r="BF103" s="29"/>
      <c r="BG103" s="29"/>
      <c r="BH103" s="29"/>
      <c r="BI103" s="29"/>
      <c r="BJ103" s="29"/>
      <c r="BK103" s="29"/>
      <c r="BL103" s="29"/>
      <c r="BM103" s="29"/>
      <c r="BN103" s="29"/>
      <c r="BO103" s="29"/>
      <c r="BP103" s="29"/>
      <c r="BQ103" s="29"/>
      <c r="BR103" s="29"/>
      <c r="BS103" s="29"/>
    </row>
    <row r="104" spans="1:71" x14ac:dyDescent="0.25">
      <c r="A104" s="23" t="s">
        <v>55</v>
      </c>
      <c r="B104" s="23">
        <f t="shared" si="16"/>
        <v>0</v>
      </c>
      <c r="C104" s="23">
        <f t="shared" si="17"/>
        <v>0</v>
      </c>
      <c r="D104" s="23">
        <f t="shared" si="18"/>
        <v>0</v>
      </c>
      <c r="E104" s="23">
        <f t="shared" si="15"/>
        <v>0</v>
      </c>
      <c r="H104" s="29" t="s">
        <v>55</v>
      </c>
      <c r="I104" s="29"/>
      <c r="J104" s="29"/>
      <c r="K104" s="29"/>
      <c r="L104" s="29"/>
      <c r="M104" s="29"/>
      <c r="N104" s="29"/>
      <c r="O104" s="29"/>
      <c r="P104" s="29"/>
      <c r="Q104" s="29"/>
      <c r="R104" s="29"/>
      <c r="S104" s="29"/>
      <c r="T104" s="29"/>
      <c r="U104" s="29"/>
      <c r="V104" s="29"/>
      <c r="W104" s="29"/>
      <c r="X104" s="29"/>
      <c r="Y104" s="29"/>
      <c r="Z104" s="29"/>
      <c r="AA104" s="29"/>
      <c r="AB104" s="29"/>
      <c r="AC104" s="29"/>
      <c r="AD104" s="29"/>
      <c r="AE104" s="29"/>
      <c r="AF104" s="29"/>
      <c r="AG104" s="29"/>
      <c r="AH104" s="29"/>
      <c r="AI104" s="29"/>
      <c r="AJ104" s="29"/>
      <c r="AK104" s="29"/>
      <c r="AL104" s="29"/>
      <c r="AO104" s="29" t="s">
        <v>55</v>
      </c>
      <c r="AP104" s="29"/>
      <c r="AQ104" s="29"/>
      <c r="AR104" s="29"/>
      <c r="AS104" s="29"/>
      <c r="AT104" s="29"/>
      <c r="AU104" s="29"/>
      <c r="AV104" s="29"/>
      <c r="AW104" s="29"/>
      <c r="AX104" s="29"/>
      <c r="AY104" s="29"/>
      <c r="AZ104" s="29"/>
      <c r="BA104" s="29"/>
      <c r="BB104" s="29"/>
      <c r="BC104" s="29"/>
      <c r="BD104" s="29"/>
      <c r="BE104" s="29"/>
      <c r="BF104" s="29"/>
      <c r="BG104" s="29"/>
      <c r="BH104" s="29"/>
      <c r="BI104" s="29"/>
      <c r="BJ104" s="29"/>
      <c r="BK104" s="29"/>
      <c r="BL104" s="29"/>
      <c r="BM104" s="29"/>
      <c r="BN104" s="29"/>
      <c r="BO104" s="29"/>
      <c r="BP104" s="29"/>
      <c r="BQ104" s="29"/>
      <c r="BR104" s="29"/>
      <c r="BS104" s="29"/>
    </row>
    <row r="105" spans="1:71" x14ac:dyDescent="0.25">
      <c r="A105" s="23" t="s">
        <v>56</v>
      </c>
      <c r="B105" s="23">
        <f t="shared" si="16"/>
        <v>0</v>
      </c>
      <c r="C105" s="23">
        <f t="shared" si="17"/>
        <v>0</v>
      </c>
      <c r="D105" s="23">
        <f t="shared" si="18"/>
        <v>0</v>
      </c>
      <c r="E105" s="23">
        <f t="shared" si="15"/>
        <v>0</v>
      </c>
      <c r="H105" s="29" t="s">
        <v>56</v>
      </c>
      <c r="I105" s="29"/>
      <c r="J105" s="29"/>
      <c r="K105" s="29"/>
      <c r="L105" s="29"/>
      <c r="M105" s="29"/>
      <c r="N105" s="29"/>
      <c r="O105" s="29"/>
      <c r="P105" s="29"/>
      <c r="Q105" s="29"/>
      <c r="R105" s="29"/>
      <c r="S105" s="29"/>
      <c r="T105" s="29"/>
      <c r="U105" s="29"/>
      <c r="V105" s="29"/>
      <c r="W105" s="29"/>
      <c r="X105" s="29"/>
      <c r="Y105" s="29"/>
      <c r="Z105" s="29"/>
      <c r="AA105" s="29"/>
      <c r="AB105" s="29"/>
      <c r="AC105" s="29"/>
      <c r="AD105" s="29"/>
      <c r="AE105" s="29"/>
      <c r="AF105" s="29"/>
      <c r="AG105" s="29"/>
      <c r="AH105" s="29"/>
      <c r="AI105" s="29"/>
      <c r="AJ105" s="29"/>
      <c r="AK105" s="29"/>
      <c r="AL105" s="29"/>
      <c r="AO105" s="29" t="s">
        <v>56</v>
      </c>
      <c r="AP105" s="29"/>
      <c r="AQ105" s="29"/>
      <c r="AR105" s="29"/>
      <c r="AS105" s="29"/>
      <c r="AT105" s="29"/>
      <c r="AU105" s="29"/>
      <c r="AV105" s="29"/>
      <c r="AW105" s="29"/>
      <c r="AX105" s="29"/>
      <c r="AY105" s="29"/>
      <c r="AZ105" s="29"/>
      <c r="BA105" s="29"/>
      <c r="BB105" s="29"/>
      <c r="BC105" s="29"/>
      <c r="BD105" s="29"/>
      <c r="BE105" s="29"/>
      <c r="BF105" s="29"/>
      <c r="BG105" s="29"/>
      <c r="BH105" s="29"/>
      <c r="BI105" s="29"/>
      <c r="BJ105" s="29"/>
      <c r="BK105" s="29"/>
      <c r="BL105" s="29"/>
      <c r="BM105" s="29"/>
      <c r="BN105" s="29"/>
      <c r="BO105" s="29"/>
      <c r="BP105" s="29"/>
      <c r="BQ105" s="29"/>
      <c r="BR105" s="29"/>
      <c r="BS105" s="29"/>
    </row>
    <row r="107" spans="1:71" x14ac:dyDescent="0.25">
      <c r="H107" s="43" t="s">
        <v>80</v>
      </c>
    </row>
    <row r="108" spans="1:71" ht="15.75" x14ac:dyDescent="0.25">
      <c r="A108" s="260" t="s">
        <v>82</v>
      </c>
      <c r="B108" s="260"/>
      <c r="C108" s="260"/>
      <c r="D108" s="260"/>
      <c r="E108" s="260"/>
      <c r="H108" s="29"/>
      <c r="I108" s="29" t="s">
        <v>40</v>
      </c>
      <c r="J108" s="29" t="s">
        <v>40</v>
      </c>
      <c r="K108" s="29" t="s">
        <v>40</v>
      </c>
      <c r="L108" s="29" t="s">
        <v>40</v>
      </c>
      <c r="M108" s="29" t="s">
        <v>40</v>
      </c>
      <c r="N108" s="29" t="s">
        <v>40</v>
      </c>
      <c r="O108" s="29" t="s">
        <v>40</v>
      </c>
      <c r="P108" s="29" t="s">
        <v>40</v>
      </c>
      <c r="Q108" s="29" t="s">
        <v>40</v>
      </c>
      <c r="R108" s="29" t="s">
        <v>40</v>
      </c>
      <c r="S108" s="29" t="s">
        <v>41</v>
      </c>
      <c r="T108" s="29" t="s">
        <v>41</v>
      </c>
      <c r="U108" s="29" t="s">
        <v>41</v>
      </c>
      <c r="V108" s="29" t="s">
        <v>41</v>
      </c>
      <c r="W108" s="29" t="s">
        <v>41</v>
      </c>
      <c r="X108" s="29" t="s">
        <v>41</v>
      </c>
      <c r="Y108" s="29" t="s">
        <v>41</v>
      </c>
      <c r="Z108" s="29" t="s">
        <v>41</v>
      </c>
      <c r="AA108" s="29" t="s">
        <v>41</v>
      </c>
      <c r="AB108" s="29" t="s">
        <v>41</v>
      </c>
      <c r="AC108" s="29" t="s">
        <v>42</v>
      </c>
      <c r="AD108" s="29" t="s">
        <v>42</v>
      </c>
      <c r="AE108" s="29" t="s">
        <v>42</v>
      </c>
      <c r="AF108" s="29" t="s">
        <v>42</v>
      </c>
      <c r="AG108" s="29" t="s">
        <v>42</v>
      </c>
      <c r="AH108" s="29" t="s">
        <v>42</v>
      </c>
      <c r="AI108" s="29" t="s">
        <v>42</v>
      </c>
      <c r="AJ108" s="29" t="s">
        <v>42</v>
      </c>
      <c r="AK108" s="29" t="s">
        <v>42</v>
      </c>
      <c r="AL108" s="29" t="s">
        <v>42</v>
      </c>
    </row>
    <row r="109" spans="1:71" ht="45.75" thickBot="1" x14ac:dyDescent="0.3">
      <c r="A109" s="21" t="s">
        <v>4</v>
      </c>
      <c r="B109" s="22" t="s">
        <v>17</v>
      </c>
      <c r="C109" s="22" t="s">
        <v>5</v>
      </c>
      <c r="D109" s="6" t="s">
        <v>0</v>
      </c>
      <c r="E109" s="22" t="s">
        <v>7</v>
      </c>
      <c r="H109" s="28" t="s">
        <v>4</v>
      </c>
      <c r="I109" s="28" t="s">
        <v>43</v>
      </c>
      <c r="J109" s="28" t="s">
        <v>44</v>
      </c>
      <c r="K109" s="28" t="s">
        <v>57</v>
      </c>
      <c r="L109" s="28" t="s">
        <v>50</v>
      </c>
      <c r="M109" s="28" t="s">
        <v>47</v>
      </c>
      <c r="N109" s="28" t="s">
        <v>48</v>
      </c>
      <c r="O109" s="28" t="s">
        <v>46</v>
      </c>
      <c r="P109" s="28" t="s">
        <v>51</v>
      </c>
      <c r="Q109" s="28" t="s">
        <v>49</v>
      </c>
      <c r="R109" s="28" t="s">
        <v>45</v>
      </c>
      <c r="S109" s="28" t="s">
        <v>43</v>
      </c>
      <c r="T109" s="28" t="s">
        <v>44</v>
      </c>
      <c r="U109" s="28" t="s">
        <v>57</v>
      </c>
      <c r="V109" s="28" t="s">
        <v>50</v>
      </c>
      <c r="W109" s="28" t="s">
        <v>47</v>
      </c>
      <c r="X109" s="28" t="s">
        <v>48</v>
      </c>
      <c r="Y109" s="28" t="s">
        <v>46</v>
      </c>
      <c r="Z109" s="28" t="s">
        <v>51</v>
      </c>
      <c r="AA109" s="28" t="s">
        <v>49</v>
      </c>
      <c r="AB109" s="28" t="s">
        <v>45</v>
      </c>
      <c r="AC109" s="28" t="s">
        <v>43</v>
      </c>
      <c r="AD109" s="28" t="s">
        <v>44</v>
      </c>
      <c r="AE109" s="28" t="s">
        <v>57</v>
      </c>
      <c r="AF109" s="28" t="s">
        <v>50</v>
      </c>
      <c r="AG109" s="28" t="s">
        <v>47</v>
      </c>
      <c r="AH109" s="28" t="s">
        <v>48</v>
      </c>
      <c r="AI109" s="28" t="s">
        <v>46</v>
      </c>
      <c r="AJ109" s="28" t="s">
        <v>51</v>
      </c>
      <c r="AK109" s="28" t="s">
        <v>49</v>
      </c>
      <c r="AL109" s="28" t="s">
        <v>45</v>
      </c>
    </row>
    <row r="110" spans="1:71" x14ac:dyDescent="0.25">
      <c r="A110" s="23" t="s">
        <v>9</v>
      </c>
      <c r="B110" s="23">
        <f>IF($D$5="P",SUM(S110:U110),SUM(S110:AB110))</f>
        <v>0</v>
      </c>
      <c r="C110" s="23">
        <f>IF($D$5="P",SUM(I110:K110),SUM(I110:R110))</f>
        <v>0</v>
      </c>
      <c r="D110" s="23">
        <f>IF($D$5="P",$B$8*SUM(I110:K110)+$B$9*SUM(I128:K128),$B$8*SUM(I110:R110)+$B$9*SUM(I128:R128))</f>
        <v>0</v>
      </c>
      <c r="E110" s="31">
        <f t="shared" ref="E110:E123" si="19">D110*$B$5</f>
        <v>0</v>
      </c>
      <c r="H110" s="27" t="s">
        <v>9</v>
      </c>
      <c r="I110" s="27"/>
      <c r="J110" s="27"/>
      <c r="K110" s="27"/>
      <c r="L110" s="27"/>
      <c r="M110" s="27"/>
      <c r="N110" s="27"/>
      <c r="O110" s="27"/>
      <c r="P110" s="27"/>
      <c r="Q110" s="27"/>
      <c r="R110" s="27"/>
      <c r="S110" s="27"/>
      <c r="T110" s="27"/>
      <c r="U110" s="27"/>
      <c r="V110" s="27"/>
      <c r="W110" s="27"/>
      <c r="X110" s="27"/>
      <c r="Y110" s="27"/>
      <c r="Z110" s="27"/>
      <c r="AA110" s="27"/>
      <c r="AB110" s="27"/>
      <c r="AC110" s="27"/>
      <c r="AD110" s="27"/>
      <c r="AE110" s="27"/>
      <c r="AF110" s="27"/>
      <c r="AG110" s="27"/>
      <c r="AH110" s="27"/>
      <c r="AI110" s="27"/>
      <c r="AJ110" s="27"/>
      <c r="AK110" s="27"/>
      <c r="AL110" s="27"/>
    </row>
    <row r="111" spans="1:71" x14ac:dyDescent="0.25">
      <c r="A111" s="23" t="s">
        <v>10</v>
      </c>
      <c r="B111" s="23">
        <f t="shared" ref="B111:B123" si="20">IF($D$5="P",SUM(S111:U111),SUM(S111:AB111))</f>
        <v>93.4</v>
      </c>
      <c r="C111" s="23">
        <f t="shared" ref="C111:C123" si="21">IF($D$5="P",SUM(I111:K111),SUM(I111:R111))</f>
        <v>269.48</v>
      </c>
      <c r="D111" s="23">
        <f t="shared" ref="D111:D123" si="22">IF($D$5="P",$B$8*SUM(I111:K111)+$B$9*SUM(I129:K129),$B$8*SUM(I111:R111)+$B$9*SUM(I129:R129))</f>
        <v>80.844000000000008</v>
      </c>
      <c r="E111" s="31">
        <f t="shared" si="19"/>
        <v>5038.1980800000001</v>
      </c>
      <c r="H111" s="29" t="s">
        <v>10</v>
      </c>
      <c r="I111" s="29">
        <v>246.99</v>
      </c>
      <c r="J111" s="29"/>
      <c r="K111" s="29"/>
      <c r="L111" s="29"/>
      <c r="M111" s="29">
        <v>16.97</v>
      </c>
      <c r="N111" s="29">
        <v>0.43</v>
      </c>
      <c r="O111" s="29"/>
      <c r="P111" s="29"/>
      <c r="Q111" s="29"/>
      <c r="R111" s="29">
        <v>5.09</v>
      </c>
      <c r="S111" s="29">
        <v>70.91</v>
      </c>
      <c r="T111" s="29"/>
      <c r="U111" s="29"/>
      <c r="V111" s="29"/>
      <c r="W111" s="29">
        <v>16.97</v>
      </c>
      <c r="X111" s="29">
        <v>0.43</v>
      </c>
      <c r="Y111" s="29"/>
      <c r="Z111" s="29"/>
      <c r="AA111" s="29"/>
      <c r="AB111" s="29">
        <v>5.09</v>
      </c>
      <c r="AC111" s="29"/>
      <c r="AD111" s="29"/>
      <c r="AE111" s="29"/>
      <c r="AF111" s="29"/>
      <c r="AG111" s="29"/>
      <c r="AH111" s="29"/>
      <c r="AI111" s="29"/>
      <c r="AJ111" s="29"/>
      <c r="AK111" s="29"/>
      <c r="AL111" s="29"/>
    </row>
    <row r="112" spans="1:71" x14ac:dyDescent="0.25">
      <c r="A112" s="23" t="s">
        <v>11</v>
      </c>
      <c r="B112" s="23">
        <f t="shared" si="20"/>
        <v>93.4</v>
      </c>
      <c r="C112" s="23">
        <f t="shared" si="21"/>
        <v>269.48</v>
      </c>
      <c r="D112" s="23">
        <f t="shared" si="22"/>
        <v>80.844000000000008</v>
      </c>
      <c r="E112" s="31">
        <f t="shared" si="19"/>
        <v>5038.1980800000001</v>
      </c>
      <c r="H112" s="29" t="s">
        <v>11</v>
      </c>
      <c r="I112" s="29">
        <v>246.99</v>
      </c>
      <c r="J112" s="29"/>
      <c r="K112" s="29"/>
      <c r="L112" s="29"/>
      <c r="M112" s="29">
        <v>16.97</v>
      </c>
      <c r="N112" s="29">
        <v>0.43</v>
      </c>
      <c r="O112" s="29"/>
      <c r="P112" s="29"/>
      <c r="Q112" s="29"/>
      <c r="R112" s="29">
        <v>5.09</v>
      </c>
      <c r="S112" s="29">
        <v>70.91</v>
      </c>
      <c r="T112" s="29"/>
      <c r="U112" s="29"/>
      <c r="V112" s="29"/>
      <c r="W112" s="29">
        <v>16.97</v>
      </c>
      <c r="X112" s="29">
        <v>0.43</v>
      </c>
      <c r="Y112" s="29"/>
      <c r="Z112" s="29"/>
      <c r="AA112" s="29"/>
      <c r="AB112" s="29">
        <v>5.09</v>
      </c>
      <c r="AC112" s="29"/>
      <c r="AD112" s="29"/>
      <c r="AE112" s="29"/>
      <c r="AF112" s="29"/>
      <c r="AG112" s="29"/>
      <c r="AH112" s="29"/>
      <c r="AI112" s="29"/>
      <c r="AJ112" s="29"/>
      <c r="AK112" s="29"/>
      <c r="AL112" s="29"/>
    </row>
    <row r="113" spans="1:38" x14ac:dyDescent="0.25">
      <c r="A113" s="23" t="s">
        <v>12</v>
      </c>
      <c r="B113" s="23">
        <f t="shared" si="20"/>
        <v>0</v>
      </c>
      <c r="C113" s="23">
        <f t="shared" si="21"/>
        <v>0</v>
      </c>
      <c r="D113" s="23">
        <f t="shared" si="22"/>
        <v>0</v>
      </c>
      <c r="E113" s="31">
        <f t="shared" si="19"/>
        <v>0</v>
      </c>
      <c r="H113" s="29" t="s">
        <v>12</v>
      </c>
      <c r="I113" s="29"/>
      <c r="J113" s="29"/>
      <c r="K113" s="29"/>
      <c r="L113" s="29"/>
      <c r="M113" s="29"/>
      <c r="N113" s="29"/>
      <c r="O113" s="29"/>
      <c r="P113" s="29"/>
      <c r="Q113" s="29"/>
      <c r="R113" s="29"/>
      <c r="S113" s="29"/>
      <c r="T113" s="29"/>
      <c r="U113" s="29"/>
      <c r="V113" s="29"/>
      <c r="W113" s="29"/>
      <c r="X113" s="29"/>
      <c r="Y113" s="29"/>
      <c r="Z113" s="29"/>
      <c r="AA113" s="29"/>
      <c r="AB113" s="29"/>
      <c r="AC113" s="29"/>
      <c r="AD113" s="29"/>
      <c r="AE113" s="29"/>
      <c r="AF113" s="29"/>
      <c r="AG113" s="29"/>
      <c r="AH113" s="29"/>
      <c r="AI113" s="29"/>
      <c r="AJ113" s="29"/>
      <c r="AK113" s="29"/>
      <c r="AL113" s="29"/>
    </row>
    <row r="114" spans="1:38" x14ac:dyDescent="0.25">
      <c r="A114" s="23" t="s">
        <v>13</v>
      </c>
      <c r="B114" s="23">
        <f t="shared" si="20"/>
        <v>0</v>
      </c>
      <c r="C114" s="23">
        <f t="shared" si="21"/>
        <v>0</v>
      </c>
      <c r="D114" s="23">
        <f t="shared" si="22"/>
        <v>0</v>
      </c>
      <c r="E114" s="23">
        <f t="shared" si="19"/>
        <v>0</v>
      </c>
      <c r="H114" s="29" t="s">
        <v>13</v>
      </c>
      <c r="I114" s="29"/>
      <c r="J114" s="29"/>
      <c r="K114" s="29"/>
      <c r="L114" s="29"/>
      <c r="M114" s="29"/>
      <c r="N114" s="29"/>
      <c r="O114" s="29"/>
      <c r="P114" s="29"/>
      <c r="Q114" s="29"/>
      <c r="R114" s="29"/>
      <c r="S114" s="29"/>
      <c r="T114" s="29"/>
      <c r="U114" s="29"/>
      <c r="V114" s="29"/>
      <c r="W114" s="29"/>
      <c r="X114" s="29"/>
      <c r="Y114" s="29"/>
      <c r="Z114" s="29"/>
      <c r="AA114" s="29"/>
      <c r="AB114" s="29"/>
      <c r="AC114" s="29"/>
      <c r="AD114" s="29"/>
      <c r="AE114" s="29"/>
      <c r="AF114" s="29"/>
      <c r="AG114" s="29"/>
      <c r="AH114" s="29"/>
      <c r="AI114" s="29"/>
      <c r="AJ114" s="29"/>
      <c r="AK114" s="29"/>
      <c r="AL114" s="29"/>
    </row>
    <row r="115" spans="1:38" x14ac:dyDescent="0.25">
      <c r="A115" s="23" t="s">
        <v>52</v>
      </c>
      <c r="B115" s="23">
        <f t="shared" si="20"/>
        <v>0</v>
      </c>
      <c r="C115" s="23">
        <f t="shared" si="21"/>
        <v>0</v>
      </c>
      <c r="D115" s="23">
        <f t="shared" si="22"/>
        <v>0</v>
      </c>
      <c r="E115" s="23">
        <f t="shared" si="19"/>
        <v>0</v>
      </c>
      <c r="H115" s="29" t="s">
        <v>52</v>
      </c>
      <c r="I115" s="29"/>
      <c r="J115" s="29"/>
      <c r="K115" s="29"/>
      <c r="L115" s="29"/>
      <c r="M115" s="29"/>
      <c r="N115" s="29"/>
      <c r="O115" s="29"/>
      <c r="P115" s="29"/>
      <c r="Q115" s="29"/>
      <c r="R115" s="29"/>
      <c r="S115" s="29"/>
      <c r="T115" s="29"/>
      <c r="U115" s="29"/>
      <c r="V115" s="29"/>
      <c r="W115" s="29"/>
      <c r="X115" s="29"/>
      <c r="Y115" s="29"/>
      <c r="Z115" s="29"/>
      <c r="AA115" s="29"/>
      <c r="AB115" s="29"/>
      <c r="AC115" s="29"/>
      <c r="AD115" s="29"/>
      <c r="AE115" s="29"/>
      <c r="AF115" s="29"/>
      <c r="AG115" s="29"/>
      <c r="AH115" s="29"/>
      <c r="AI115" s="29"/>
      <c r="AJ115" s="29"/>
      <c r="AK115" s="29"/>
      <c r="AL115" s="29"/>
    </row>
    <row r="116" spans="1:38" x14ac:dyDescent="0.25">
      <c r="A116" s="23" t="s">
        <v>14</v>
      </c>
      <c r="B116" s="23">
        <f t="shared" si="20"/>
        <v>0</v>
      </c>
      <c r="C116" s="23">
        <f t="shared" si="21"/>
        <v>0</v>
      </c>
      <c r="D116" s="23">
        <f t="shared" si="22"/>
        <v>0</v>
      </c>
      <c r="E116" s="23">
        <f t="shared" si="19"/>
        <v>0</v>
      </c>
      <c r="H116" s="29" t="s">
        <v>14</v>
      </c>
      <c r="I116" s="29"/>
      <c r="J116" s="29"/>
      <c r="K116" s="29"/>
      <c r="L116" s="29"/>
      <c r="M116" s="29"/>
      <c r="N116" s="29"/>
      <c r="O116" s="29"/>
      <c r="P116" s="29"/>
      <c r="Q116" s="29"/>
      <c r="R116" s="29"/>
      <c r="S116" s="29"/>
      <c r="T116" s="29"/>
      <c r="U116" s="29"/>
      <c r="V116" s="29"/>
      <c r="W116" s="29"/>
      <c r="X116" s="29"/>
      <c r="Y116" s="29"/>
      <c r="Z116" s="29"/>
      <c r="AA116" s="29"/>
      <c r="AB116" s="29"/>
      <c r="AC116" s="29"/>
      <c r="AD116" s="29"/>
      <c r="AE116" s="29"/>
      <c r="AF116" s="29"/>
      <c r="AG116" s="29"/>
      <c r="AH116" s="29"/>
      <c r="AI116" s="29"/>
      <c r="AJ116" s="29"/>
      <c r="AK116" s="29"/>
      <c r="AL116" s="29"/>
    </row>
    <row r="117" spans="1:38" x14ac:dyDescent="0.25">
      <c r="A117" s="23" t="s">
        <v>15</v>
      </c>
      <c r="B117" s="23">
        <f t="shared" si="20"/>
        <v>0</v>
      </c>
      <c r="C117" s="23">
        <f t="shared" si="21"/>
        <v>0</v>
      </c>
      <c r="D117" s="23">
        <f t="shared" si="22"/>
        <v>0</v>
      </c>
      <c r="E117" s="23">
        <f t="shared" si="19"/>
        <v>0</v>
      </c>
      <c r="H117" s="29" t="s">
        <v>15</v>
      </c>
      <c r="I117" s="29"/>
      <c r="J117" s="29"/>
      <c r="K117" s="29"/>
      <c r="L117" s="29"/>
      <c r="M117" s="29"/>
      <c r="N117" s="29"/>
      <c r="O117" s="29"/>
      <c r="P117" s="29"/>
      <c r="Q117" s="29"/>
      <c r="R117" s="29"/>
      <c r="S117" s="29"/>
      <c r="T117" s="29"/>
      <c r="U117" s="29"/>
      <c r="V117" s="29"/>
      <c r="W117" s="29"/>
      <c r="X117" s="29"/>
      <c r="Y117" s="29"/>
      <c r="Z117" s="29"/>
      <c r="AA117" s="29"/>
      <c r="AB117" s="29"/>
      <c r="AC117" s="29"/>
      <c r="AD117" s="29"/>
      <c r="AE117" s="29"/>
      <c r="AF117" s="29"/>
      <c r="AG117" s="29"/>
      <c r="AH117" s="29"/>
      <c r="AI117" s="29"/>
      <c r="AJ117" s="29"/>
      <c r="AK117" s="29"/>
      <c r="AL117" s="29"/>
    </row>
    <row r="118" spans="1:38" x14ac:dyDescent="0.25">
      <c r="A118" s="23" t="s">
        <v>16</v>
      </c>
      <c r="B118" s="23">
        <f t="shared" si="20"/>
        <v>0</v>
      </c>
      <c r="C118" s="23">
        <f t="shared" si="21"/>
        <v>0</v>
      </c>
      <c r="D118" s="23">
        <f t="shared" si="22"/>
        <v>0</v>
      </c>
      <c r="E118" s="23">
        <f t="shared" si="19"/>
        <v>0</v>
      </c>
      <c r="H118" s="29" t="s">
        <v>16</v>
      </c>
      <c r="I118" s="29"/>
      <c r="J118" s="29"/>
      <c r="K118" s="29"/>
      <c r="L118" s="29"/>
      <c r="M118" s="29"/>
      <c r="N118" s="29"/>
      <c r="O118" s="29"/>
      <c r="P118" s="29"/>
      <c r="Q118" s="29"/>
      <c r="R118" s="29"/>
      <c r="S118" s="29"/>
      <c r="T118" s="29"/>
      <c r="U118" s="29"/>
      <c r="V118" s="29"/>
      <c r="W118" s="29"/>
      <c r="X118" s="29"/>
      <c r="Y118" s="29"/>
      <c r="Z118" s="29"/>
      <c r="AA118" s="29"/>
      <c r="AB118" s="29"/>
      <c r="AC118" s="29"/>
      <c r="AD118" s="29"/>
      <c r="AE118" s="29"/>
      <c r="AF118" s="29"/>
      <c r="AG118" s="29"/>
      <c r="AH118" s="29"/>
      <c r="AI118" s="29"/>
      <c r="AJ118" s="29"/>
      <c r="AK118" s="29"/>
      <c r="AL118" s="29"/>
    </row>
    <row r="119" spans="1:38" x14ac:dyDescent="0.25">
      <c r="A119" s="23" t="s">
        <v>24</v>
      </c>
      <c r="B119" s="23">
        <f t="shared" si="20"/>
        <v>0</v>
      </c>
      <c r="C119" s="23">
        <f t="shared" si="21"/>
        <v>0</v>
      </c>
      <c r="D119" s="23">
        <f t="shared" si="22"/>
        <v>0</v>
      </c>
      <c r="E119" s="23">
        <f t="shared" si="19"/>
        <v>0</v>
      </c>
      <c r="H119" s="29" t="s">
        <v>24</v>
      </c>
      <c r="I119" s="29"/>
      <c r="J119" s="29"/>
      <c r="K119" s="29"/>
      <c r="L119" s="29"/>
      <c r="M119" s="29"/>
      <c r="N119" s="29"/>
      <c r="O119" s="29"/>
      <c r="P119" s="29"/>
      <c r="Q119" s="29"/>
      <c r="R119" s="29"/>
      <c r="S119" s="29"/>
      <c r="T119" s="29"/>
      <c r="U119" s="29"/>
      <c r="V119" s="29"/>
      <c r="W119" s="29"/>
      <c r="X119" s="29"/>
      <c r="Y119" s="29"/>
      <c r="Z119" s="29"/>
      <c r="AA119" s="29"/>
      <c r="AB119" s="29"/>
      <c r="AC119" s="29"/>
      <c r="AD119" s="29"/>
      <c r="AE119" s="29"/>
      <c r="AF119" s="29"/>
      <c r="AG119" s="29"/>
      <c r="AH119" s="29"/>
      <c r="AI119" s="29"/>
      <c r="AJ119" s="29"/>
      <c r="AK119" s="29"/>
      <c r="AL119" s="29"/>
    </row>
    <row r="120" spans="1:38" x14ac:dyDescent="0.25">
      <c r="A120" s="23" t="s">
        <v>53</v>
      </c>
      <c r="B120" s="23">
        <f t="shared" si="20"/>
        <v>0</v>
      </c>
      <c r="C120" s="23">
        <f t="shared" si="21"/>
        <v>0</v>
      </c>
      <c r="D120" s="23">
        <f t="shared" si="22"/>
        <v>0</v>
      </c>
      <c r="E120" s="23">
        <f t="shared" si="19"/>
        <v>0</v>
      </c>
      <c r="H120" s="29" t="s">
        <v>53</v>
      </c>
      <c r="I120" s="29"/>
      <c r="J120" s="29"/>
      <c r="K120" s="29"/>
      <c r="L120" s="29"/>
      <c r="M120" s="29"/>
      <c r="N120" s="29"/>
      <c r="O120" s="29"/>
      <c r="P120" s="29"/>
      <c r="Q120" s="29"/>
      <c r="R120" s="29"/>
      <c r="S120" s="29"/>
      <c r="T120" s="29"/>
      <c r="U120" s="29"/>
      <c r="V120" s="29"/>
      <c r="W120" s="29"/>
      <c r="X120" s="29"/>
      <c r="Y120" s="29"/>
      <c r="Z120" s="29"/>
      <c r="AA120" s="29"/>
      <c r="AB120" s="29"/>
      <c r="AC120" s="29"/>
      <c r="AD120" s="29"/>
      <c r="AE120" s="29"/>
      <c r="AF120" s="29"/>
      <c r="AG120" s="29"/>
      <c r="AH120" s="29"/>
      <c r="AI120" s="29"/>
      <c r="AJ120" s="29"/>
      <c r="AK120" s="29"/>
      <c r="AL120" s="29"/>
    </row>
    <row r="121" spans="1:38" x14ac:dyDescent="0.25">
      <c r="A121" s="23" t="s">
        <v>54</v>
      </c>
      <c r="B121" s="23">
        <f t="shared" si="20"/>
        <v>0</v>
      </c>
      <c r="C121" s="23">
        <f t="shared" si="21"/>
        <v>0</v>
      </c>
      <c r="D121" s="23">
        <f t="shared" si="22"/>
        <v>0</v>
      </c>
      <c r="E121" s="23">
        <f t="shared" si="19"/>
        <v>0</v>
      </c>
      <c r="H121" s="29" t="s">
        <v>54</v>
      </c>
      <c r="I121" s="29"/>
      <c r="J121" s="29"/>
      <c r="K121" s="29"/>
      <c r="L121" s="29"/>
      <c r="M121" s="29"/>
      <c r="N121" s="29"/>
      <c r="O121" s="29"/>
      <c r="P121" s="29"/>
      <c r="Q121" s="29"/>
      <c r="R121" s="29"/>
      <c r="S121" s="29"/>
      <c r="T121" s="29"/>
      <c r="U121" s="29"/>
      <c r="V121" s="29"/>
      <c r="W121" s="29"/>
      <c r="X121" s="29"/>
      <c r="Y121" s="29"/>
      <c r="Z121" s="29"/>
      <c r="AA121" s="29"/>
      <c r="AB121" s="29"/>
      <c r="AC121" s="29"/>
      <c r="AD121" s="29"/>
      <c r="AE121" s="29"/>
      <c r="AF121" s="29"/>
      <c r="AG121" s="29"/>
      <c r="AH121" s="29"/>
      <c r="AI121" s="29"/>
      <c r="AJ121" s="29"/>
      <c r="AK121" s="29"/>
      <c r="AL121" s="29"/>
    </row>
    <row r="122" spans="1:38" x14ac:dyDescent="0.25">
      <c r="A122" s="23" t="s">
        <v>55</v>
      </c>
      <c r="B122" s="23">
        <f t="shared" si="20"/>
        <v>0</v>
      </c>
      <c r="C122" s="23">
        <f t="shared" si="21"/>
        <v>0</v>
      </c>
      <c r="D122" s="23">
        <f t="shared" si="22"/>
        <v>0</v>
      </c>
      <c r="E122" s="23">
        <f t="shared" si="19"/>
        <v>0</v>
      </c>
      <c r="H122" s="29" t="s">
        <v>55</v>
      </c>
      <c r="I122" s="29"/>
      <c r="J122" s="29"/>
      <c r="K122" s="29"/>
      <c r="L122" s="29"/>
      <c r="M122" s="29"/>
      <c r="N122" s="29"/>
      <c r="O122" s="29"/>
      <c r="P122" s="29"/>
      <c r="Q122" s="29"/>
      <c r="R122" s="29"/>
      <c r="S122" s="29"/>
      <c r="T122" s="29"/>
      <c r="U122" s="29"/>
      <c r="V122" s="29"/>
      <c r="W122" s="29"/>
      <c r="X122" s="29"/>
      <c r="Y122" s="29"/>
      <c r="Z122" s="29"/>
      <c r="AA122" s="29"/>
      <c r="AB122" s="29"/>
      <c r="AC122" s="29"/>
      <c r="AD122" s="29"/>
      <c r="AE122" s="29"/>
      <c r="AF122" s="29"/>
      <c r="AG122" s="29"/>
      <c r="AH122" s="29"/>
      <c r="AI122" s="29"/>
      <c r="AJ122" s="29"/>
      <c r="AK122" s="29"/>
      <c r="AL122" s="29"/>
    </row>
    <row r="123" spans="1:38" x14ac:dyDescent="0.25">
      <c r="A123" s="23" t="s">
        <v>56</v>
      </c>
      <c r="B123" s="23">
        <f t="shared" si="20"/>
        <v>0</v>
      </c>
      <c r="C123" s="23">
        <f t="shared" si="21"/>
        <v>0</v>
      </c>
      <c r="D123" s="23">
        <f t="shared" si="22"/>
        <v>0</v>
      </c>
      <c r="E123" s="23">
        <f t="shared" si="19"/>
        <v>0</v>
      </c>
      <c r="H123" s="29" t="s">
        <v>56</v>
      </c>
      <c r="I123" s="29"/>
      <c r="J123" s="29"/>
      <c r="K123" s="29"/>
      <c r="L123" s="29"/>
      <c r="M123" s="29"/>
      <c r="N123" s="29"/>
      <c r="O123" s="29"/>
      <c r="P123" s="29"/>
      <c r="Q123" s="29"/>
      <c r="R123" s="29"/>
      <c r="S123" s="29"/>
      <c r="T123" s="29"/>
      <c r="U123" s="29"/>
      <c r="V123" s="29"/>
      <c r="W123" s="29"/>
      <c r="X123" s="29"/>
      <c r="Y123" s="29"/>
      <c r="Z123" s="29"/>
      <c r="AA123" s="29"/>
      <c r="AB123" s="29"/>
      <c r="AC123" s="29"/>
      <c r="AD123" s="29"/>
      <c r="AE123" s="29"/>
      <c r="AF123" s="29"/>
      <c r="AG123" s="29"/>
      <c r="AH123" s="29"/>
      <c r="AI123" s="29"/>
      <c r="AJ123" s="29"/>
      <c r="AK123" s="29"/>
      <c r="AL123" s="29"/>
    </row>
    <row r="124" spans="1:38" x14ac:dyDescent="0.25">
      <c r="H124" s="17"/>
      <c r="I124" s="17"/>
      <c r="J124" s="17"/>
      <c r="K124" s="17"/>
      <c r="L124" s="17"/>
      <c r="M124" s="17"/>
      <c r="N124" s="17"/>
      <c r="O124" s="17"/>
      <c r="P124" s="17"/>
      <c r="Q124" s="17"/>
      <c r="R124" s="17"/>
      <c r="S124" s="17"/>
      <c r="T124" s="17"/>
      <c r="U124" s="17"/>
      <c r="V124" s="17"/>
      <c r="W124" s="17"/>
      <c r="X124" s="17"/>
      <c r="Y124" s="17"/>
      <c r="Z124" s="17"/>
      <c r="AA124" s="17"/>
      <c r="AB124" s="17"/>
      <c r="AC124" s="17"/>
      <c r="AD124" s="17"/>
      <c r="AE124" s="17"/>
      <c r="AF124" s="17"/>
      <c r="AG124" s="17"/>
      <c r="AH124" s="17"/>
      <c r="AI124" s="17"/>
      <c r="AJ124" s="17"/>
      <c r="AK124" s="17"/>
      <c r="AL124" s="17"/>
    </row>
    <row r="125" spans="1:38" x14ac:dyDescent="0.25">
      <c r="H125" s="43" t="s">
        <v>81</v>
      </c>
    </row>
    <row r="126" spans="1:38" x14ac:dyDescent="0.25">
      <c r="H126" s="29"/>
      <c r="I126" s="29" t="s">
        <v>40</v>
      </c>
      <c r="J126" s="29" t="s">
        <v>40</v>
      </c>
      <c r="K126" s="29" t="s">
        <v>40</v>
      </c>
      <c r="L126" s="29" t="s">
        <v>40</v>
      </c>
      <c r="M126" s="29" t="s">
        <v>40</v>
      </c>
      <c r="N126" s="29" t="s">
        <v>40</v>
      </c>
      <c r="O126" s="29" t="s">
        <v>40</v>
      </c>
      <c r="P126" s="29" t="s">
        <v>40</v>
      </c>
      <c r="Q126" s="29" t="s">
        <v>40</v>
      </c>
      <c r="R126" s="29" t="s">
        <v>40</v>
      </c>
      <c r="S126" s="29" t="s">
        <v>41</v>
      </c>
      <c r="T126" s="29" t="s">
        <v>41</v>
      </c>
      <c r="U126" s="29" t="s">
        <v>41</v>
      </c>
      <c r="V126" s="29" t="s">
        <v>41</v>
      </c>
      <c r="W126" s="29" t="s">
        <v>41</v>
      </c>
      <c r="X126" s="29" t="s">
        <v>41</v>
      </c>
      <c r="Y126" s="29" t="s">
        <v>41</v>
      </c>
      <c r="Z126" s="29" t="s">
        <v>41</v>
      </c>
      <c r="AA126" s="29" t="s">
        <v>41</v>
      </c>
      <c r="AB126" s="29" t="s">
        <v>41</v>
      </c>
      <c r="AC126" s="29" t="s">
        <v>42</v>
      </c>
      <c r="AD126" s="29" t="s">
        <v>42</v>
      </c>
      <c r="AE126" s="29" t="s">
        <v>42</v>
      </c>
      <c r="AF126" s="29" t="s">
        <v>42</v>
      </c>
      <c r="AG126" s="29" t="s">
        <v>42</v>
      </c>
      <c r="AH126" s="29" t="s">
        <v>42</v>
      </c>
      <c r="AI126" s="29" t="s">
        <v>42</v>
      </c>
      <c r="AJ126" s="29" t="s">
        <v>42</v>
      </c>
      <c r="AK126" s="29" t="s">
        <v>42</v>
      </c>
      <c r="AL126" s="29" t="s">
        <v>42</v>
      </c>
    </row>
    <row r="127" spans="1:38" ht="15.75" thickBot="1" x14ac:dyDescent="0.3">
      <c r="H127" s="28" t="s">
        <v>4</v>
      </c>
      <c r="I127" s="28" t="s">
        <v>43</v>
      </c>
      <c r="J127" s="28" t="s">
        <v>44</v>
      </c>
      <c r="K127" s="28" t="s">
        <v>57</v>
      </c>
      <c r="L127" s="28" t="s">
        <v>50</v>
      </c>
      <c r="M127" s="28" t="s">
        <v>47</v>
      </c>
      <c r="N127" s="28" t="s">
        <v>48</v>
      </c>
      <c r="O127" s="28" t="s">
        <v>46</v>
      </c>
      <c r="P127" s="28" t="s">
        <v>51</v>
      </c>
      <c r="Q127" s="28" t="s">
        <v>49</v>
      </c>
      <c r="R127" s="28" t="s">
        <v>45</v>
      </c>
      <c r="S127" s="28" t="s">
        <v>43</v>
      </c>
      <c r="T127" s="28" t="s">
        <v>44</v>
      </c>
      <c r="U127" s="28" t="s">
        <v>57</v>
      </c>
      <c r="V127" s="28" t="s">
        <v>50</v>
      </c>
      <c r="W127" s="28" t="s">
        <v>47</v>
      </c>
      <c r="X127" s="28" t="s">
        <v>48</v>
      </c>
      <c r="Y127" s="28" t="s">
        <v>46</v>
      </c>
      <c r="Z127" s="28" t="s">
        <v>51</v>
      </c>
      <c r="AA127" s="28" t="s">
        <v>49</v>
      </c>
      <c r="AB127" s="28" t="s">
        <v>45</v>
      </c>
      <c r="AC127" s="28" t="s">
        <v>43</v>
      </c>
      <c r="AD127" s="28" t="s">
        <v>44</v>
      </c>
      <c r="AE127" s="28" t="s">
        <v>57</v>
      </c>
      <c r="AF127" s="28" t="s">
        <v>50</v>
      </c>
      <c r="AG127" s="28" t="s">
        <v>47</v>
      </c>
      <c r="AH127" s="28" t="s">
        <v>48</v>
      </c>
      <c r="AI127" s="28" t="s">
        <v>46</v>
      </c>
      <c r="AJ127" s="28" t="s">
        <v>51</v>
      </c>
      <c r="AK127" s="28" t="s">
        <v>49</v>
      </c>
      <c r="AL127" s="28" t="s">
        <v>45</v>
      </c>
    </row>
    <row r="128" spans="1:38" x14ac:dyDescent="0.25">
      <c r="H128" s="27" t="s">
        <v>9</v>
      </c>
      <c r="I128" s="27"/>
      <c r="J128" s="27"/>
      <c r="K128" s="27"/>
      <c r="L128" s="27"/>
      <c r="M128" s="27"/>
      <c r="N128" s="27"/>
      <c r="O128" s="27"/>
      <c r="P128" s="27"/>
      <c r="Q128" s="27"/>
      <c r="R128" s="27"/>
      <c r="S128" s="27"/>
      <c r="T128" s="27"/>
      <c r="U128" s="27"/>
      <c r="V128" s="27"/>
      <c r="W128" s="27"/>
      <c r="X128" s="27"/>
      <c r="Y128" s="27"/>
      <c r="Z128" s="27"/>
      <c r="AA128" s="27"/>
      <c r="AB128" s="27"/>
      <c r="AC128" s="27"/>
      <c r="AD128" s="27"/>
      <c r="AE128" s="27"/>
      <c r="AF128" s="27"/>
      <c r="AG128" s="27"/>
      <c r="AH128" s="27"/>
      <c r="AI128" s="27"/>
      <c r="AJ128" s="27"/>
      <c r="AK128" s="27"/>
      <c r="AL128" s="27"/>
    </row>
    <row r="129" spans="8:38" x14ac:dyDescent="0.25">
      <c r="H129" s="29" t="s">
        <v>10</v>
      </c>
      <c r="I129" s="29"/>
      <c r="J129" s="29"/>
      <c r="K129" s="29"/>
      <c r="L129" s="29"/>
      <c r="M129" s="29"/>
      <c r="N129" s="29"/>
      <c r="O129" s="29"/>
      <c r="P129" s="29"/>
      <c r="Q129" s="29"/>
      <c r="R129" s="29"/>
      <c r="S129" s="29"/>
      <c r="T129" s="29"/>
      <c r="U129" s="29"/>
      <c r="V129" s="29"/>
      <c r="W129" s="29"/>
      <c r="X129" s="29"/>
      <c r="Y129" s="29"/>
      <c r="Z129" s="29"/>
      <c r="AA129" s="29"/>
      <c r="AB129" s="29"/>
      <c r="AC129" s="29"/>
      <c r="AD129" s="29"/>
      <c r="AE129" s="29"/>
      <c r="AF129" s="29"/>
      <c r="AG129" s="29"/>
      <c r="AH129" s="29"/>
      <c r="AI129" s="29"/>
      <c r="AJ129" s="29"/>
      <c r="AK129" s="29"/>
      <c r="AL129" s="29"/>
    </row>
    <row r="130" spans="8:38" x14ac:dyDescent="0.25">
      <c r="H130" s="29" t="s">
        <v>11</v>
      </c>
      <c r="I130" s="29"/>
      <c r="J130" s="29"/>
      <c r="K130" s="29"/>
      <c r="L130" s="29"/>
      <c r="M130" s="29"/>
      <c r="N130" s="29"/>
      <c r="O130" s="29"/>
      <c r="P130" s="29"/>
      <c r="Q130" s="29"/>
      <c r="R130" s="29"/>
      <c r="S130" s="29"/>
      <c r="T130" s="29"/>
      <c r="U130" s="29"/>
      <c r="V130" s="29"/>
      <c r="W130" s="29"/>
      <c r="X130" s="29"/>
      <c r="Y130" s="29"/>
      <c r="Z130" s="29"/>
      <c r="AA130" s="29"/>
      <c r="AB130" s="29"/>
      <c r="AC130" s="29"/>
      <c r="AD130" s="29"/>
      <c r="AE130" s="29"/>
      <c r="AF130" s="29"/>
      <c r="AG130" s="29"/>
      <c r="AH130" s="29"/>
      <c r="AI130" s="29"/>
      <c r="AJ130" s="29"/>
      <c r="AK130" s="29"/>
      <c r="AL130" s="29"/>
    </row>
    <row r="131" spans="8:38" x14ac:dyDescent="0.25">
      <c r="H131" s="29" t="s">
        <v>12</v>
      </c>
      <c r="I131" s="29"/>
      <c r="J131" s="29"/>
      <c r="K131" s="29"/>
      <c r="L131" s="29"/>
      <c r="M131" s="29"/>
      <c r="N131" s="29"/>
      <c r="O131" s="29"/>
      <c r="P131" s="29"/>
      <c r="Q131" s="29"/>
      <c r="R131" s="29"/>
      <c r="S131" s="29"/>
      <c r="T131" s="29"/>
      <c r="U131" s="29"/>
      <c r="V131" s="29"/>
      <c r="W131" s="29"/>
      <c r="X131" s="29"/>
      <c r="Y131" s="29"/>
      <c r="Z131" s="29"/>
      <c r="AA131" s="29"/>
      <c r="AB131" s="29"/>
      <c r="AC131" s="29"/>
      <c r="AD131" s="29"/>
      <c r="AE131" s="29"/>
      <c r="AF131" s="29"/>
      <c r="AG131" s="29"/>
      <c r="AH131" s="29"/>
      <c r="AI131" s="29"/>
      <c r="AJ131" s="29"/>
      <c r="AK131" s="29"/>
      <c r="AL131" s="29"/>
    </row>
    <row r="132" spans="8:38" x14ac:dyDescent="0.25">
      <c r="H132" s="29" t="s">
        <v>13</v>
      </c>
      <c r="I132" s="29"/>
      <c r="J132" s="29"/>
      <c r="K132" s="29"/>
      <c r="L132" s="29"/>
      <c r="M132" s="29"/>
      <c r="N132" s="29"/>
      <c r="O132" s="29"/>
      <c r="P132" s="29"/>
      <c r="Q132" s="29"/>
      <c r="R132" s="29"/>
      <c r="S132" s="29"/>
      <c r="T132" s="29"/>
      <c r="U132" s="29"/>
      <c r="V132" s="29"/>
      <c r="W132" s="29"/>
      <c r="X132" s="29"/>
      <c r="Y132" s="29"/>
      <c r="Z132" s="29"/>
      <c r="AA132" s="29"/>
      <c r="AB132" s="29"/>
      <c r="AC132" s="29"/>
      <c r="AD132" s="29"/>
      <c r="AE132" s="29"/>
      <c r="AF132" s="29"/>
      <c r="AG132" s="29"/>
      <c r="AH132" s="29"/>
      <c r="AI132" s="29"/>
      <c r="AJ132" s="29"/>
      <c r="AK132" s="29"/>
      <c r="AL132" s="29"/>
    </row>
    <row r="133" spans="8:38" x14ac:dyDescent="0.25">
      <c r="H133" s="29" t="s">
        <v>52</v>
      </c>
      <c r="I133" s="29"/>
      <c r="J133" s="29"/>
      <c r="K133" s="29"/>
      <c r="L133" s="29"/>
      <c r="M133" s="29"/>
      <c r="N133" s="29"/>
      <c r="O133" s="29"/>
      <c r="P133" s="29"/>
      <c r="Q133" s="29"/>
      <c r="R133" s="29"/>
      <c r="S133" s="29"/>
      <c r="T133" s="29"/>
      <c r="U133" s="29"/>
      <c r="V133" s="29"/>
      <c r="W133" s="29"/>
      <c r="X133" s="29"/>
      <c r="Y133" s="29"/>
      <c r="Z133" s="29"/>
      <c r="AA133" s="29"/>
      <c r="AB133" s="29"/>
      <c r="AC133" s="29"/>
      <c r="AD133" s="29"/>
      <c r="AE133" s="29"/>
      <c r="AF133" s="29"/>
      <c r="AG133" s="29"/>
      <c r="AH133" s="29"/>
      <c r="AI133" s="29"/>
      <c r="AJ133" s="29"/>
      <c r="AK133" s="29"/>
      <c r="AL133" s="29"/>
    </row>
    <row r="134" spans="8:38" x14ac:dyDescent="0.25">
      <c r="H134" s="29" t="s">
        <v>14</v>
      </c>
      <c r="I134" s="29"/>
      <c r="J134" s="29"/>
      <c r="K134" s="29"/>
      <c r="L134" s="29"/>
      <c r="M134" s="29"/>
      <c r="N134" s="29"/>
      <c r="O134" s="29"/>
      <c r="P134" s="29"/>
      <c r="Q134" s="29"/>
      <c r="R134" s="29"/>
      <c r="S134" s="29"/>
      <c r="T134" s="29"/>
      <c r="U134" s="29"/>
      <c r="V134" s="29"/>
      <c r="W134" s="29"/>
      <c r="X134" s="29"/>
      <c r="Y134" s="29"/>
      <c r="Z134" s="29"/>
      <c r="AA134" s="29"/>
      <c r="AB134" s="29"/>
      <c r="AC134" s="29"/>
      <c r="AD134" s="29"/>
      <c r="AE134" s="29"/>
      <c r="AF134" s="29"/>
      <c r="AG134" s="29"/>
      <c r="AH134" s="29"/>
      <c r="AI134" s="29"/>
      <c r="AJ134" s="29"/>
      <c r="AK134" s="29"/>
      <c r="AL134" s="29"/>
    </row>
    <row r="135" spans="8:38" x14ac:dyDescent="0.25">
      <c r="H135" s="29" t="s">
        <v>15</v>
      </c>
      <c r="I135" s="29"/>
      <c r="J135" s="29"/>
      <c r="K135" s="29"/>
      <c r="L135" s="29"/>
      <c r="M135" s="29"/>
      <c r="N135" s="29"/>
      <c r="O135" s="29"/>
      <c r="P135" s="29"/>
      <c r="Q135" s="29"/>
      <c r="R135" s="29"/>
      <c r="S135" s="29"/>
      <c r="T135" s="29"/>
      <c r="U135" s="29"/>
      <c r="V135" s="29"/>
      <c r="W135" s="29"/>
      <c r="X135" s="29"/>
      <c r="Y135" s="29"/>
      <c r="Z135" s="29"/>
      <c r="AA135" s="29"/>
      <c r="AB135" s="29"/>
      <c r="AC135" s="29"/>
      <c r="AD135" s="29"/>
      <c r="AE135" s="29"/>
      <c r="AF135" s="29"/>
      <c r="AG135" s="29"/>
      <c r="AH135" s="29"/>
      <c r="AI135" s="29"/>
      <c r="AJ135" s="29"/>
      <c r="AK135" s="29"/>
      <c r="AL135" s="29"/>
    </row>
    <row r="136" spans="8:38" x14ac:dyDescent="0.25">
      <c r="H136" s="29" t="s">
        <v>16</v>
      </c>
      <c r="I136" s="29"/>
      <c r="J136" s="29"/>
      <c r="K136" s="29"/>
      <c r="L136" s="29"/>
      <c r="M136" s="29"/>
      <c r="N136" s="29"/>
      <c r="O136" s="29"/>
      <c r="P136" s="29"/>
      <c r="Q136" s="29"/>
      <c r="R136" s="29"/>
      <c r="S136" s="29"/>
      <c r="T136" s="29"/>
      <c r="U136" s="29"/>
      <c r="V136" s="29"/>
      <c r="W136" s="29"/>
      <c r="X136" s="29"/>
      <c r="Y136" s="29"/>
      <c r="Z136" s="29"/>
      <c r="AA136" s="29"/>
      <c r="AB136" s="29"/>
      <c r="AC136" s="29"/>
      <c r="AD136" s="29"/>
      <c r="AE136" s="29"/>
      <c r="AF136" s="29"/>
      <c r="AG136" s="29"/>
      <c r="AH136" s="29"/>
      <c r="AI136" s="29"/>
      <c r="AJ136" s="29"/>
      <c r="AK136" s="29"/>
      <c r="AL136" s="29"/>
    </row>
    <row r="137" spans="8:38" x14ac:dyDescent="0.25">
      <c r="H137" s="29" t="s">
        <v>24</v>
      </c>
      <c r="I137" s="29"/>
      <c r="J137" s="29"/>
      <c r="K137" s="29"/>
      <c r="L137" s="29"/>
      <c r="M137" s="29"/>
      <c r="N137" s="29"/>
      <c r="O137" s="29"/>
      <c r="P137" s="29"/>
      <c r="Q137" s="29"/>
      <c r="R137" s="29"/>
      <c r="S137" s="29"/>
      <c r="T137" s="29"/>
      <c r="U137" s="29"/>
      <c r="V137" s="29"/>
      <c r="W137" s="29"/>
      <c r="X137" s="29"/>
      <c r="Y137" s="29"/>
      <c r="Z137" s="29"/>
      <c r="AA137" s="29"/>
      <c r="AB137" s="29"/>
      <c r="AC137" s="29"/>
      <c r="AD137" s="29"/>
      <c r="AE137" s="29"/>
      <c r="AF137" s="29"/>
      <c r="AG137" s="29"/>
      <c r="AH137" s="29"/>
      <c r="AI137" s="29"/>
      <c r="AJ137" s="29"/>
      <c r="AK137" s="29"/>
      <c r="AL137" s="29"/>
    </row>
    <row r="138" spans="8:38" x14ac:dyDescent="0.25">
      <c r="H138" s="29" t="s">
        <v>53</v>
      </c>
      <c r="I138" s="29"/>
      <c r="J138" s="29"/>
      <c r="K138" s="29"/>
      <c r="L138" s="29"/>
      <c r="M138" s="29"/>
      <c r="N138" s="29"/>
      <c r="O138" s="29"/>
      <c r="P138" s="29"/>
      <c r="Q138" s="29"/>
      <c r="R138" s="29"/>
      <c r="S138" s="29"/>
      <c r="T138" s="29"/>
      <c r="U138" s="29"/>
      <c r="V138" s="29"/>
      <c r="W138" s="29"/>
      <c r="X138" s="29"/>
      <c r="Y138" s="29"/>
      <c r="Z138" s="29"/>
      <c r="AA138" s="29"/>
      <c r="AB138" s="29"/>
      <c r="AC138" s="29"/>
      <c r="AD138" s="29"/>
      <c r="AE138" s="29"/>
      <c r="AF138" s="29"/>
      <c r="AG138" s="29"/>
      <c r="AH138" s="29"/>
      <c r="AI138" s="29"/>
      <c r="AJ138" s="29"/>
      <c r="AK138" s="29"/>
      <c r="AL138" s="29"/>
    </row>
    <row r="139" spans="8:38" x14ac:dyDescent="0.25">
      <c r="H139" s="29" t="s">
        <v>54</v>
      </c>
      <c r="I139" s="29"/>
      <c r="J139" s="29"/>
      <c r="K139" s="29"/>
      <c r="L139" s="29"/>
      <c r="M139" s="29"/>
      <c r="N139" s="29"/>
      <c r="O139" s="29"/>
      <c r="P139" s="29"/>
      <c r="Q139" s="29"/>
      <c r="R139" s="29"/>
      <c r="S139" s="29"/>
      <c r="T139" s="29"/>
      <c r="U139" s="29"/>
      <c r="V139" s="29"/>
      <c r="W139" s="29"/>
      <c r="X139" s="29"/>
      <c r="Y139" s="29"/>
      <c r="Z139" s="29"/>
      <c r="AA139" s="29"/>
      <c r="AB139" s="29"/>
      <c r="AC139" s="29"/>
      <c r="AD139" s="29"/>
      <c r="AE139" s="29"/>
      <c r="AF139" s="29"/>
      <c r="AG139" s="29"/>
      <c r="AH139" s="29"/>
      <c r="AI139" s="29"/>
      <c r="AJ139" s="29"/>
      <c r="AK139" s="29"/>
      <c r="AL139" s="29"/>
    </row>
    <row r="140" spans="8:38" x14ac:dyDescent="0.25">
      <c r="H140" s="29" t="s">
        <v>55</v>
      </c>
      <c r="I140" s="29"/>
      <c r="J140" s="29"/>
      <c r="K140" s="29"/>
      <c r="L140" s="29"/>
      <c r="M140" s="29"/>
      <c r="N140" s="29"/>
      <c r="O140" s="29"/>
      <c r="P140" s="29"/>
      <c r="Q140" s="29"/>
      <c r="R140" s="29"/>
      <c r="S140" s="29"/>
      <c r="T140" s="29"/>
      <c r="U140" s="29"/>
      <c r="V140" s="29"/>
      <c r="W140" s="29"/>
      <c r="X140" s="29"/>
      <c r="Y140" s="29"/>
      <c r="Z140" s="29"/>
      <c r="AA140" s="29"/>
      <c r="AB140" s="29"/>
      <c r="AC140" s="29"/>
      <c r="AD140" s="29"/>
      <c r="AE140" s="29"/>
      <c r="AF140" s="29"/>
      <c r="AG140" s="29"/>
      <c r="AH140" s="29"/>
      <c r="AI140" s="29"/>
      <c r="AJ140" s="29"/>
      <c r="AK140" s="29"/>
      <c r="AL140" s="29"/>
    </row>
    <row r="141" spans="8:38" x14ac:dyDescent="0.25">
      <c r="H141" s="29" t="s">
        <v>56</v>
      </c>
      <c r="I141" s="29"/>
      <c r="J141" s="29"/>
      <c r="K141" s="29"/>
      <c r="L141" s="29"/>
      <c r="M141" s="29"/>
      <c r="N141" s="29"/>
      <c r="O141" s="29"/>
      <c r="P141" s="29"/>
      <c r="Q141" s="29"/>
      <c r="R141" s="29"/>
      <c r="S141" s="29"/>
      <c r="T141" s="29"/>
      <c r="U141" s="29"/>
      <c r="V141" s="29"/>
      <c r="W141" s="29"/>
      <c r="X141" s="29"/>
      <c r="Y141" s="29"/>
      <c r="Z141" s="29"/>
      <c r="AA141" s="29"/>
      <c r="AB141" s="29"/>
      <c r="AC141" s="29"/>
      <c r="AD141" s="29"/>
      <c r="AE141" s="29"/>
      <c r="AF141" s="29"/>
      <c r="AG141" s="29"/>
      <c r="AH141" s="29"/>
      <c r="AI141" s="29"/>
      <c r="AJ141" s="29"/>
      <c r="AK141" s="29"/>
      <c r="AL141" s="29"/>
    </row>
  </sheetData>
  <mergeCells count="6">
    <mergeCell ref="A108:E108"/>
    <mergeCell ref="A18:E18"/>
    <mergeCell ref="A36:E36"/>
    <mergeCell ref="A54:E54"/>
    <mergeCell ref="A72:E72"/>
    <mergeCell ref="A90:E90"/>
  </mergeCells>
  <pageMargins left="0.7" right="0.7" top="0.75" bottom="0.75" header="0.3" footer="0.3"/>
  <pageSetup paperSize="9" scale="40" orientation="landscape" r:id="rId1"/>
  <colBreaks count="1" manualBreakCount="1">
    <brk id="39" min="34" max="101"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BS140"/>
  <sheetViews>
    <sheetView zoomScale="55" zoomScaleNormal="55" zoomScaleSheetLayoutView="25" workbookViewId="0">
      <selection activeCell="A16" sqref="A16"/>
    </sheetView>
  </sheetViews>
  <sheetFormatPr defaultColWidth="8.85546875" defaultRowHeight="15" x14ac:dyDescent="0.25"/>
  <cols>
    <col min="1" max="1" width="38.7109375" style="44" customWidth="1"/>
    <col min="2" max="7" width="15.7109375" style="44" customWidth="1"/>
    <col min="8" max="25" width="10.7109375" style="44" customWidth="1"/>
    <col min="26" max="38" width="8.85546875" style="44"/>
    <col min="39" max="40" width="11.85546875" style="17" customWidth="1"/>
    <col min="41" max="41" width="8.85546875" style="44"/>
    <col min="42" max="42" width="10.140625" style="44" customWidth="1"/>
    <col min="43" max="43" width="10.7109375" style="44" customWidth="1"/>
    <col min="44" max="44" width="9" style="44" customWidth="1"/>
    <col min="45" max="16384" width="8.85546875" style="44"/>
  </cols>
  <sheetData>
    <row r="1" spans="1:6" x14ac:dyDescent="0.25">
      <c r="A1" s="14" t="s">
        <v>63</v>
      </c>
    </row>
    <row r="2" spans="1:6" x14ac:dyDescent="0.25">
      <c r="A2" s="14" t="s">
        <v>64</v>
      </c>
    </row>
    <row r="3" spans="1:6" x14ac:dyDescent="0.25">
      <c r="D3" s="44" t="s">
        <v>62</v>
      </c>
    </row>
    <row r="4" spans="1:6" x14ac:dyDescent="0.25">
      <c r="A4" s="7" t="s">
        <v>3</v>
      </c>
      <c r="B4" s="15">
        <f>Assumptions!B5</f>
        <v>62.32</v>
      </c>
      <c r="C4" s="11"/>
      <c r="D4" s="11" t="s">
        <v>59</v>
      </c>
      <c r="E4" s="44" t="s">
        <v>58</v>
      </c>
      <c r="F4" s="44" t="s">
        <v>60</v>
      </c>
    </row>
    <row r="5" spans="1:6" x14ac:dyDescent="0.25">
      <c r="A5" s="8" t="s">
        <v>2</v>
      </c>
      <c r="B5" s="15">
        <f>Assumptions!B6</f>
        <v>0.1</v>
      </c>
      <c r="C5" s="13"/>
      <c r="D5" s="13"/>
    </row>
    <row r="6" spans="1:6" x14ac:dyDescent="0.25">
      <c r="A6" s="8" t="s">
        <v>1</v>
      </c>
      <c r="B6" s="15">
        <f>Assumptions!B7</f>
        <v>40</v>
      </c>
      <c r="C6" s="12"/>
      <c r="D6" s="12"/>
      <c r="E6" s="44" t="s">
        <v>59</v>
      </c>
      <c r="F6" s="44" t="s">
        <v>61</v>
      </c>
    </row>
    <row r="7" spans="1:6" x14ac:dyDescent="0.25">
      <c r="A7" s="8" t="s">
        <v>23</v>
      </c>
      <c r="B7" s="15">
        <f>Assumptions!B8</f>
        <v>0.3</v>
      </c>
      <c r="C7" s="10"/>
      <c r="D7" s="10"/>
    </row>
    <row r="8" spans="1:6" x14ac:dyDescent="0.25">
      <c r="A8" s="8" t="s">
        <v>22</v>
      </c>
      <c r="B8" s="15">
        <f>Assumptions!B9</f>
        <v>0.7</v>
      </c>
      <c r="C8" s="10"/>
      <c r="D8" s="10"/>
    </row>
    <row r="9" spans="1:6" x14ac:dyDescent="0.25">
      <c r="A9" s="8" t="s">
        <v>30</v>
      </c>
      <c r="B9" s="15">
        <f>Assumptions!B10</f>
        <v>0.25</v>
      </c>
      <c r="C9" s="10"/>
      <c r="D9" s="10"/>
    </row>
    <row r="10" spans="1:6" x14ac:dyDescent="0.25">
      <c r="A10" s="8" t="s">
        <v>31</v>
      </c>
      <c r="B10" s="15">
        <f>Assumptions!B11</f>
        <v>0.25</v>
      </c>
      <c r="C10" s="2"/>
      <c r="D10" s="2"/>
    </row>
    <row r="11" spans="1:6" x14ac:dyDescent="0.25">
      <c r="A11" s="8" t="s">
        <v>32</v>
      </c>
      <c r="B11" s="15">
        <f>Assumptions!B12</f>
        <v>0.25</v>
      </c>
      <c r="C11" s="2"/>
      <c r="D11" s="2"/>
    </row>
    <row r="12" spans="1:6" x14ac:dyDescent="0.25">
      <c r="A12" s="9" t="s">
        <v>33</v>
      </c>
      <c r="B12" s="15">
        <f>Assumptions!B13</f>
        <v>0.25</v>
      </c>
      <c r="C12" s="2"/>
      <c r="D12" s="2"/>
    </row>
    <row r="13" spans="1:6" x14ac:dyDescent="0.25">
      <c r="A13" s="9" t="s">
        <v>83</v>
      </c>
      <c r="B13" s="15">
        <f>Assumptions!B14</f>
        <v>1</v>
      </c>
      <c r="C13" s="2"/>
      <c r="D13" s="2"/>
    </row>
    <row r="14" spans="1:6" x14ac:dyDescent="0.25">
      <c r="A14" s="25"/>
      <c r="B14" s="24"/>
      <c r="C14" s="2"/>
      <c r="D14" s="2"/>
    </row>
    <row r="15" spans="1:6" x14ac:dyDescent="0.25">
      <c r="A15" s="17"/>
      <c r="B15" s="5"/>
      <c r="C15" s="2"/>
      <c r="D15" s="2"/>
    </row>
    <row r="16" spans="1:6" x14ac:dyDescent="0.25">
      <c r="A16" s="20"/>
    </row>
    <row r="17" spans="1:46" x14ac:dyDescent="0.25">
      <c r="A17" s="226" t="s">
        <v>6</v>
      </c>
      <c r="B17" s="226"/>
      <c r="C17" s="226"/>
      <c r="D17" s="226"/>
      <c r="E17" s="226"/>
    </row>
    <row r="18" spans="1:46" s="16" customFormat="1" ht="45" x14ac:dyDescent="0.25">
      <c r="A18" s="21" t="s">
        <v>4</v>
      </c>
      <c r="B18" s="22" t="s">
        <v>17</v>
      </c>
      <c r="C18" s="22" t="s">
        <v>5</v>
      </c>
      <c r="D18" s="6" t="s">
        <v>0</v>
      </c>
      <c r="E18" s="22" t="s">
        <v>18</v>
      </c>
      <c r="F18" s="1"/>
      <c r="H18" s="44"/>
      <c r="I18" s="44"/>
      <c r="J18" s="44"/>
      <c r="K18" s="44"/>
      <c r="L18" s="44"/>
      <c r="M18" s="44"/>
      <c r="N18" s="44"/>
      <c r="O18" s="44"/>
      <c r="P18" s="44"/>
      <c r="Q18" s="44"/>
      <c r="R18" s="44"/>
      <c r="S18" s="44"/>
      <c r="T18" s="44"/>
      <c r="U18" s="44"/>
      <c r="V18" s="44"/>
      <c r="W18" s="44"/>
      <c r="X18" s="44"/>
      <c r="Y18" s="44"/>
      <c r="Z18" s="44"/>
      <c r="AA18" s="44"/>
      <c r="AB18" s="44"/>
      <c r="AC18" s="44"/>
      <c r="AD18" s="44"/>
      <c r="AE18" s="44"/>
      <c r="AF18" s="44"/>
      <c r="AG18" s="44"/>
      <c r="AH18" s="44"/>
      <c r="AI18" s="44"/>
      <c r="AJ18" s="44"/>
      <c r="AK18" s="44"/>
      <c r="AL18" s="44"/>
      <c r="AM18" s="17"/>
      <c r="AN18" s="17"/>
      <c r="AO18" s="44"/>
      <c r="AP18" s="44"/>
      <c r="AQ18" s="44"/>
      <c r="AR18" s="44"/>
      <c r="AS18" s="44"/>
      <c r="AT18" s="44"/>
    </row>
    <row r="19" spans="1:46" s="16" customFormat="1" x14ac:dyDescent="0.25">
      <c r="A19" s="23" t="s">
        <v>9</v>
      </c>
      <c r="B19" s="31">
        <f>B55</f>
        <v>60.57</v>
      </c>
      <c r="C19" s="31">
        <f>C55</f>
        <v>113.59</v>
      </c>
      <c r="D19" s="31">
        <f t="shared" ref="D19:D32" si="0">$B$9*D37+$B$10*D55+$B$11*D73+$B$13*D91</f>
        <v>17.038499999999999</v>
      </c>
      <c r="E19" s="3">
        <f t="shared" ref="E19:E32" si="1">D19*$B$4/1000</f>
        <v>1.06183932</v>
      </c>
      <c r="F19" s="4"/>
      <c r="G19" s="44"/>
      <c r="H19" s="44"/>
      <c r="I19" s="44"/>
      <c r="J19" s="44"/>
      <c r="K19" s="44"/>
      <c r="L19" s="44"/>
      <c r="M19" s="44"/>
      <c r="N19" s="44"/>
      <c r="O19" s="44"/>
      <c r="P19" s="44"/>
      <c r="Q19" s="44"/>
      <c r="R19" s="44"/>
      <c r="S19" s="44"/>
      <c r="T19" s="44"/>
      <c r="U19" s="44"/>
      <c r="V19" s="44"/>
      <c r="W19" s="44"/>
      <c r="X19" s="44"/>
      <c r="Y19" s="44"/>
      <c r="Z19" s="44"/>
      <c r="AA19" s="44"/>
      <c r="AB19" s="44"/>
      <c r="AC19" s="44"/>
      <c r="AD19" s="44"/>
      <c r="AE19" s="44"/>
      <c r="AF19" s="44"/>
      <c r="AG19" s="44"/>
      <c r="AH19" s="44"/>
      <c r="AI19" s="44"/>
      <c r="AJ19" s="44"/>
      <c r="AK19" s="44"/>
      <c r="AL19" s="44"/>
      <c r="AM19" s="17"/>
      <c r="AN19" s="17"/>
      <c r="AO19" s="44"/>
      <c r="AP19" s="44"/>
      <c r="AQ19" s="44"/>
      <c r="AR19" s="44"/>
      <c r="AS19" s="44"/>
      <c r="AT19" s="44"/>
    </row>
    <row r="20" spans="1:46" s="16" customFormat="1" x14ac:dyDescent="0.25">
      <c r="A20" s="23" t="s">
        <v>10</v>
      </c>
      <c r="B20" s="31">
        <f t="shared" ref="B20:C32" si="2">B56</f>
        <v>93.31</v>
      </c>
      <c r="C20" s="31">
        <f t="shared" si="2"/>
        <v>270.12999999999994</v>
      </c>
      <c r="D20" s="31">
        <f>$B$9*D38+$B$10*D56+$B$11*D74+$B$12*D92</f>
        <v>40.98749999999999</v>
      </c>
      <c r="E20" s="3">
        <f t="shared" si="1"/>
        <v>2.5543409999999995</v>
      </c>
      <c r="F20" s="4"/>
      <c r="G20" s="44"/>
      <c r="H20" s="44"/>
      <c r="I20" s="44"/>
      <c r="J20" s="44"/>
      <c r="K20" s="44"/>
      <c r="L20" s="44"/>
      <c r="M20" s="44"/>
      <c r="N20" s="44"/>
      <c r="O20" s="44"/>
      <c r="P20" s="44"/>
      <c r="Q20" s="44"/>
      <c r="R20" s="44"/>
      <c r="S20" s="44"/>
      <c r="T20" s="44"/>
      <c r="U20" s="44"/>
      <c r="V20" s="44"/>
      <c r="W20" s="44"/>
      <c r="X20" s="44"/>
      <c r="Y20" s="44"/>
      <c r="Z20" s="44"/>
      <c r="AA20" s="44"/>
      <c r="AB20" s="44"/>
      <c r="AC20" s="44"/>
      <c r="AD20" s="44"/>
      <c r="AE20" s="44"/>
      <c r="AF20" s="44"/>
      <c r="AG20" s="44"/>
      <c r="AH20" s="44"/>
      <c r="AI20" s="44"/>
      <c r="AJ20" s="44"/>
      <c r="AK20" s="44"/>
      <c r="AL20" s="44"/>
      <c r="AM20" s="17"/>
      <c r="AN20" s="17"/>
      <c r="AO20" s="44"/>
      <c r="AP20" s="44"/>
      <c r="AQ20" s="44"/>
      <c r="AR20" s="44"/>
      <c r="AS20" s="44"/>
      <c r="AT20" s="44"/>
    </row>
    <row r="21" spans="1:46" s="16" customFormat="1" x14ac:dyDescent="0.25">
      <c r="A21" s="23" t="s">
        <v>11</v>
      </c>
      <c r="B21" s="31">
        <f t="shared" si="2"/>
        <v>108.75999999999999</v>
      </c>
      <c r="C21" s="31">
        <f t="shared" si="2"/>
        <v>363.43</v>
      </c>
      <c r="D21" s="99">
        <f>$B$9*D39+$B$10*D57+$B$11*D75+$B$12*D93</f>
        <v>31.029</v>
      </c>
      <c r="E21" s="3">
        <f t="shared" si="1"/>
        <v>1.93372728</v>
      </c>
      <c r="F21" s="4"/>
      <c r="G21" s="44"/>
      <c r="H21" s="44"/>
      <c r="I21" s="44"/>
      <c r="J21" s="44"/>
      <c r="K21" s="44"/>
      <c r="L21" s="44"/>
      <c r="M21" s="44"/>
      <c r="N21" s="44"/>
      <c r="O21" s="44"/>
      <c r="P21" s="44"/>
      <c r="Q21" s="44"/>
      <c r="R21" s="44"/>
      <c r="S21" s="44"/>
      <c r="T21" s="44"/>
      <c r="U21" s="44"/>
      <c r="V21" s="44"/>
      <c r="W21" s="44"/>
      <c r="X21" s="44"/>
      <c r="Y21" s="44"/>
      <c r="Z21" s="44"/>
      <c r="AA21" s="44"/>
      <c r="AB21" s="44"/>
      <c r="AC21" s="44"/>
      <c r="AD21" s="44"/>
      <c r="AE21" s="44"/>
      <c r="AF21" s="44"/>
      <c r="AG21" s="44"/>
      <c r="AH21" s="44"/>
      <c r="AI21" s="44"/>
      <c r="AJ21" s="44"/>
      <c r="AK21" s="44"/>
      <c r="AL21" s="44"/>
      <c r="AM21" s="17"/>
      <c r="AN21" s="17"/>
      <c r="AO21" s="44"/>
      <c r="AP21" s="44"/>
      <c r="AQ21" s="44"/>
      <c r="AR21" s="44"/>
      <c r="AS21" s="44"/>
      <c r="AT21" s="44"/>
    </row>
    <row r="22" spans="1:46" s="16" customFormat="1" x14ac:dyDescent="0.25">
      <c r="A22" s="23" t="s">
        <v>12</v>
      </c>
      <c r="B22" s="31">
        <f t="shared" si="2"/>
        <v>31.09</v>
      </c>
      <c r="C22" s="31">
        <f t="shared" si="2"/>
        <v>39.230000000000004</v>
      </c>
      <c r="D22" s="31">
        <f t="shared" si="0"/>
        <v>3.1597499999999998</v>
      </c>
      <c r="E22" s="3">
        <f t="shared" si="1"/>
        <v>0.19691561999999999</v>
      </c>
      <c r="F22" s="4"/>
      <c r="G22" s="44"/>
      <c r="H22" s="44"/>
      <c r="I22" s="44"/>
      <c r="J22" s="44"/>
      <c r="K22" s="44"/>
      <c r="L22" s="44"/>
      <c r="M22" s="44"/>
      <c r="N22" s="44"/>
      <c r="O22" s="44"/>
      <c r="P22" s="44"/>
      <c r="Q22" s="44"/>
      <c r="R22" s="44"/>
      <c r="S22" s="44"/>
      <c r="T22" s="44"/>
      <c r="U22" s="44"/>
      <c r="V22" s="44"/>
      <c r="W22" s="44"/>
      <c r="X22" s="44"/>
      <c r="Y22" s="44"/>
      <c r="Z22" s="44"/>
      <c r="AA22" s="44"/>
      <c r="AB22" s="44"/>
      <c r="AC22" s="44"/>
      <c r="AD22" s="44"/>
      <c r="AE22" s="44"/>
      <c r="AF22" s="44"/>
      <c r="AG22" s="44"/>
      <c r="AH22" s="44"/>
      <c r="AI22" s="44"/>
      <c r="AJ22" s="44"/>
      <c r="AK22" s="44"/>
      <c r="AL22" s="44"/>
      <c r="AM22" s="17"/>
      <c r="AN22" s="17"/>
      <c r="AO22" s="44"/>
      <c r="AP22" s="44"/>
      <c r="AQ22" s="44"/>
      <c r="AR22" s="44"/>
      <c r="AS22" s="44"/>
      <c r="AT22" s="44"/>
    </row>
    <row r="23" spans="1:46" s="16" customFormat="1" x14ac:dyDescent="0.25">
      <c r="A23" s="23" t="s">
        <v>13</v>
      </c>
      <c r="B23" s="31">
        <f t="shared" si="2"/>
        <v>37.53</v>
      </c>
      <c r="C23" s="31">
        <f t="shared" si="2"/>
        <v>74.97</v>
      </c>
      <c r="D23" s="31">
        <f t="shared" si="0"/>
        <v>5.9669999999999996</v>
      </c>
      <c r="E23" s="3">
        <f t="shared" si="1"/>
        <v>0.37186343999999999</v>
      </c>
      <c r="F23" s="4"/>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F23" s="44"/>
      <c r="AG23" s="44"/>
      <c r="AH23" s="44"/>
      <c r="AI23" s="44"/>
      <c r="AJ23" s="44"/>
      <c r="AK23" s="44"/>
      <c r="AL23" s="44"/>
      <c r="AM23" s="17"/>
      <c r="AN23" s="17"/>
      <c r="AO23" s="44"/>
      <c r="AP23" s="44"/>
      <c r="AQ23" s="44"/>
      <c r="AR23" s="44"/>
      <c r="AS23" s="44"/>
      <c r="AT23" s="44"/>
    </row>
    <row r="24" spans="1:46" s="16" customFormat="1" x14ac:dyDescent="0.25">
      <c r="A24" s="23" t="s">
        <v>52</v>
      </c>
      <c r="B24" s="31">
        <f t="shared" si="2"/>
        <v>54.370000000000005</v>
      </c>
      <c r="C24" s="31">
        <f t="shared" si="2"/>
        <v>123.69</v>
      </c>
      <c r="D24" s="31">
        <f t="shared" si="0"/>
        <v>9.75075</v>
      </c>
      <c r="E24" s="3">
        <f t="shared" si="1"/>
        <v>0.60766673999999998</v>
      </c>
      <c r="F24" s="4"/>
      <c r="G24" s="44"/>
      <c r="H24" s="44"/>
      <c r="I24" s="44"/>
      <c r="J24" s="44"/>
      <c r="K24" s="44"/>
      <c r="L24" s="44"/>
      <c r="M24" s="44"/>
      <c r="N24" s="44"/>
      <c r="O24" s="44"/>
      <c r="P24" s="44"/>
      <c r="Q24" s="44"/>
      <c r="R24" s="44"/>
      <c r="S24" s="44"/>
      <c r="T24" s="44"/>
      <c r="U24" s="44"/>
      <c r="V24" s="44"/>
      <c r="W24" s="44"/>
      <c r="X24" s="44"/>
      <c r="Y24" s="44"/>
      <c r="Z24" s="44"/>
      <c r="AA24" s="44"/>
      <c r="AB24" s="44"/>
      <c r="AC24" s="44"/>
      <c r="AD24" s="44"/>
      <c r="AE24" s="44"/>
      <c r="AF24" s="44"/>
      <c r="AG24" s="44"/>
      <c r="AH24" s="44"/>
      <c r="AI24" s="44"/>
      <c r="AJ24" s="44"/>
      <c r="AK24" s="44"/>
      <c r="AL24" s="44"/>
      <c r="AM24" s="17"/>
      <c r="AN24" s="17"/>
      <c r="AO24" s="44"/>
      <c r="AP24" s="44"/>
      <c r="AQ24" s="44"/>
      <c r="AR24" s="44"/>
      <c r="AS24" s="44"/>
      <c r="AT24" s="44"/>
    </row>
    <row r="25" spans="1:46" s="16" customFormat="1" x14ac:dyDescent="0.25">
      <c r="A25" s="23" t="s">
        <v>14</v>
      </c>
      <c r="B25" s="31">
        <f t="shared" si="2"/>
        <v>80.14</v>
      </c>
      <c r="C25" s="31">
        <f t="shared" si="2"/>
        <v>199.83</v>
      </c>
      <c r="D25" s="31">
        <f t="shared" si="0"/>
        <v>17.459250000000001</v>
      </c>
      <c r="E25" s="3">
        <f t="shared" si="1"/>
        <v>1.0880604600000001</v>
      </c>
      <c r="F25" s="4"/>
      <c r="G25" s="44"/>
      <c r="H25" s="44"/>
      <c r="I25" s="44"/>
      <c r="J25" s="44"/>
      <c r="K25" s="44"/>
      <c r="L25" s="44"/>
      <c r="M25" s="44"/>
      <c r="N25" s="44"/>
      <c r="O25" s="44"/>
      <c r="P25" s="44"/>
      <c r="Q25" s="44"/>
      <c r="R25" s="44"/>
      <c r="S25" s="44"/>
      <c r="T25" s="44"/>
      <c r="U25" s="44"/>
      <c r="V25" s="44"/>
      <c r="W25" s="44"/>
      <c r="X25" s="44"/>
      <c r="Y25" s="44"/>
      <c r="Z25" s="44"/>
      <c r="AA25" s="44"/>
      <c r="AB25" s="44"/>
      <c r="AC25" s="44"/>
      <c r="AD25" s="44"/>
      <c r="AE25" s="44"/>
      <c r="AF25" s="44"/>
      <c r="AG25" s="44"/>
      <c r="AH25" s="44"/>
      <c r="AI25" s="44"/>
      <c r="AJ25" s="44"/>
      <c r="AK25" s="44"/>
      <c r="AL25" s="44"/>
      <c r="AM25" s="17"/>
      <c r="AN25" s="17"/>
      <c r="AO25" s="44"/>
      <c r="AP25" s="44"/>
      <c r="AQ25" s="44"/>
      <c r="AR25" s="44"/>
      <c r="AS25" s="44"/>
      <c r="AT25" s="44"/>
    </row>
    <row r="26" spans="1:46" s="16" customFormat="1" x14ac:dyDescent="0.25">
      <c r="A26" s="23" t="s">
        <v>15</v>
      </c>
      <c r="B26" s="31">
        <f t="shared" si="2"/>
        <v>80.91</v>
      </c>
      <c r="C26" s="31">
        <f t="shared" si="2"/>
        <v>241.79</v>
      </c>
      <c r="D26" s="31">
        <f t="shared" si="0"/>
        <v>26.363249999999997</v>
      </c>
      <c r="E26" s="3">
        <f t="shared" si="1"/>
        <v>1.6429577399999997</v>
      </c>
      <c r="F26" s="4"/>
      <c r="G26" s="44"/>
      <c r="H26" s="44"/>
      <c r="I26" s="44"/>
      <c r="J26" s="44"/>
      <c r="K26" s="44"/>
      <c r="L26" s="44"/>
      <c r="M26" s="44"/>
      <c r="N26" s="44"/>
      <c r="O26" s="44"/>
      <c r="P26" s="44"/>
      <c r="Q26" s="44"/>
      <c r="R26" s="44"/>
      <c r="S26" s="44"/>
      <c r="T26" s="44"/>
      <c r="U26" s="44"/>
      <c r="V26" s="44"/>
      <c r="W26" s="44"/>
      <c r="X26" s="44"/>
      <c r="Y26" s="44"/>
      <c r="Z26" s="44"/>
      <c r="AA26" s="44"/>
      <c r="AB26" s="44"/>
      <c r="AC26" s="44"/>
      <c r="AD26" s="44"/>
      <c r="AE26" s="44"/>
      <c r="AF26" s="44"/>
      <c r="AG26" s="44"/>
      <c r="AH26" s="44"/>
      <c r="AI26" s="44"/>
      <c r="AJ26" s="44"/>
      <c r="AK26" s="44"/>
      <c r="AL26" s="44"/>
      <c r="AM26" s="17"/>
      <c r="AN26" s="17"/>
      <c r="AO26" s="44"/>
      <c r="AP26" s="44"/>
      <c r="AQ26" s="44"/>
      <c r="AR26" s="44"/>
      <c r="AS26" s="44"/>
      <c r="AT26" s="44"/>
    </row>
    <row r="27" spans="1:46" s="16" customFormat="1" x14ac:dyDescent="0.25">
      <c r="A27" s="23" t="s">
        <v>16</v>
      </c>
      <c r="B27" s="31">
        <f t="shared" si="2"/>
        <v>99.559999999999988</v>
      </c>
      <c r="C27" s="31">
        <f t="shared" si="2"/>
        <v>311.49</v>
      </c>
      <c r="D27" s="31">
        <f t="shared" si="0"/>
        <v>38.842750000000002</v>
      </c>
      <c r="E27" s="3">
        <f t="shared" si="1"/>
        <v>2.4206801800000002</v>
      </c>
      <c r="F27" s="4"/>
      <c r="G27" s="44"/>
      <c r="H27" s="44"/>
      <c r="I27" s="44"/>
      <c r="J27" s="44"/>
      <c r="K27" s="44"/>
      <c r="L27" s="44"/>
      <c r="M27" s="44"/>
      <c r="N27" s="44"/>
      <c r="O27" s="44"/>
      <c r="P27" s="44"/>
      <c r="Q27" s="44"/>
      <c r="R27" s="44"/>
      <c r="S27" s="44"/>
      <c r="T27" s="44"/>
      <c r="U27" s="44"/>
      <c r="V27" s="44"/>
      <c r="W27" s="44"/>
      <c r="X27" s="44"/>
      <c r="Y27" s="44"/>
      <c r="Z27" s="44"/>
      <c r="AA27" s="44"/>
      <c r="AB27" s="44"/>
      <c r="AC27" s="44"/>
      <c r="AD27" s="44"/>
      <c r="AE27" s="44"/>
      <c r="AF27" s="44"/>
      <c r="AG27" s="44"/>
      <c r="AH27" s="44"/>
      <c r="AI27" s="44"/>
      <c r="AJ27" s="44"/>
      <c r="AK27" s="44"/>
      <c r="AL27" s="44"/>
      <c r="AM27" s="17"/>
      <c r="AN27" s="17"/>
      <c r="AO27" s="44"/>
      <c r="AP27" s="44"/>
      <c r="AQ27" s="44"/>
      <c r="AR27" s="44"/>
      <c r="AS27" s="44"/>
      <c r="AT27" s="44"/>
    </row>
    <row r="28" spans="1:46" s="16" customFormat="1" x14ac:dyDescent="0.25">
      <c r="A28" s="23" t="s">
        <v>24</v>
      </c>
      <c r="B28" s="31">
        <f t="shared" si="2"/>
        <v>107.98</v>
      </c>
      <c r="C28" s="31">
        <f t="shared" si="2"/>
        <v>369.75</v>
      </c>
      <c r="D28" s="31">
        <f t="shared" si="0"/>
        <v>54.935749999999999</v>
      </c>
      <c r="E28" s="3">
        <f t="shared" si="1"/>
        <v>3.4235959400000002</v>
      </c>
      <c r="F28" s="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17"/>
      <c r="AN28" s="17"/>
      <c r="AO28" s="44"/>
      <c r="AP28" s="44"/>
      <c r="AQ28" s="44"/>
      <c r="AR28" s="44"/>
      <c r="AS28" s="44"/>
      <c r="AT28" s="44"/>
    </row>
    <row r="29" spans="1:46" s="16" customFormat="1" x14ac:dyDescent="0.25">
      <c r="A29" s="23" t="s">
        <v>53</v>
      </c>
      <c r="B29" s="31">
        <f t="shared" si="2"/>
        <v>122.46</v>
      </c>
      <c r="C29" s="31">
        <f t="shared" si="2"/>
        <v>429.28999999999996</v>
      </c>
      <c r="D29" s="31">
        <f t="shared" si="0"/>
        <v>78.567250000000001</v>
      </c>
      <c r="E29" s="3">
        <f t="shared" si="1"/>
        <v>4.8963110199999997</v>
      </c>
      <c r="F29" s="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17"/>
      <c r="AN29" s="17"/>
      <c r="AO29" s="44"/>
      <c r="AP29" s="44"/>
      <c r="AQ29" s="44"/>
      <c r="AR29" s="44"/>
      <c r="AS29" s="44"/>
      <c r="AT29" s="44"/>
    </row>
    <row r="30" spans="1:46" s="16" customFormat="1" x14ac:dyDescent="0.25">
      <c r="A30" s="23" t="s">
        <v>54</v>
      </c>
      <c r="B30" s="31">
        <f t="shared" si="2"/>
        <v>140.43</v>
      </c>
      <c r="C30" s="31">
        <f t="shared" si="2"/>
        <v>508.47</v>
      </c>
      <c r="D30" s="31">
        <f t="shared" si="0"/>
        <v>106.50375</v>
      </c>
      <c r="E30" s="3">
        <f t="shared" si="1"/>
        <v>6.6373137</v>
      </c>
      <c r="F30" s="4"/>
      <c r="G30" s="44"/>
      <c r="H30" s="44"/>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44"/>
      <c r="AH30" s="44"/>
      <c r="AI30" s="44"/>
      <c r="AJ30" s="44"/>
      <c r="AK30" s="44"/>
      <c r="AL30" s="44"/>
      <c r="AM30" s="17"/>
      <c r="AN30" s="17"/>
      <c r="AO30" s="44"/>
      <c r="AP30" s="44"/>
      <c r="AQ30" s="44"/>
      <c r="AR30" s="44"/>
      <c r="AS30" s="44"/>
      <c r="AT30" s="44"/>
    </row>
    <row r="31" spans="1:46" s="16" customFormat="1" x14ac:dyDescent="0.25">
      <c r="A31" s="23" t="s">
        <v>55</v>
      </c>
      <c r="B31" s="31">
        <f t="shared" si="2"/>
        <v>156.09</v>
      </c>
      <c r="C31" s="31">
        <f t="shared" si="2"/>
        <v>593.80999999999995</v>
      </c>
      <c r="D31" s="31">
        <f t="shared" si="0"/>
        <v>132.17249999999999</v>
      </c>
      <c r="E31" s="3">
        <f t="shared" si="1"/>
        <v>8.2369901999999975</v>
      </c>
      <c r="F31" s="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17"/>
      <c r="AN31" s="17"/>
      <c r="AO31" s="44"/>
      <c r="AP31" s="44"/>
      <c r="AQ31" s="44"/>
      <c r="AR31" s="44"/>
      <c r="AS31" s="44"/>
      <c r="AT31" s="44"/>
    </row>
    <row r="32" spans="1:46" s="16" customFormat="1" x14ac:dyDescent="0.25">
      <c r="A32" s="23" t="s">
        <v>56</v>
      </c>
      <c r="B32" s="31">
        <f t="shared" si="2"/>
        <v>172.1</v>
      </c>
      <c r="C32" s="31">
        <f t="shared" si="2"/>
        <v>741.31000000000006</v>
      </c>
      <c r="D32" s="31">
        <f t="shared" si="0"/>
        <v>168.51224999999999</v>
      </c>
      <c r="E32" s="3">
        <f t="shared" si="1"/>
        <v>10.501683419999999</v>
      </c>
      <c r="F32" s="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17"/>
      <c r="AN32" s="17"/>
      <c r="AO32" s="44"/>
      <c r="AP32" s="44"/>
      <c r="AQ32" s="44"/>
      <c r="AR32" s="44"/>
      <c r="AS32" s="44"/>
      <c r="AT32" s="44"/>
    </row>
    <row r="33" spans="1:71" s="16" customFormat="1" x14ac:dyDescent="0.25">
      <c r="A33" s="23"/>
      <c r="B33" s="23"/>
      <c r="C33" s="23"/>
      <c r="D33" s="23"/>
      <c r="E33" s="23"/>
      <c r="F33" s="4"/>
      <c r="G33" s="44"/>
      <c r="H33" s="44"/>
      <c r="I33" s="44"/>
      <c r="J33" s="44"/>
      <c r="K33" s="44"/>
      <c r="L33" s="44"/>
      <c r="M33" s="44"/>
      <c r="N33" s="44"/>
      <c r="O33" s="44"/>
      <c r="P33" s="44"/>
      <c r="Q33" s="44"/>
      <c r="R33" s="44"/>
      <c r="S33" s="44"/>
      <c r="T33" s="44"/>
      <c r="U33" s="44"/>
      <c r="V33" s="44"/>
      <c r="W33" s="44"/>
      <c r="X33" s="44"/>
      <c r="Y33" s="44"/>
      <c r="Z33" s="44"/>
      <c r="AA33" s="44"/>
      <c r="AB33" s="44"/>
      <c r="AC33" s="44"/>
      <c r="AD33" s="44"/>
      <c r="AE33" s="44"/>
      <c r="AF33" s="44"/>
      <c r="AG33" s="44"/>
      <c r="AH33" s="44"/>
      <c r="AI33" s="44"/>
      <c r="AJ33" s="44"/>
      <c r="AK33" s="44"/>
      <c r="AL33" s="44"/>
      <c r="AM33" s="17"/>
      <c r="AN33" s="17"/>
      <c r="AO33" s="44"/>
      <c r="AP33" s="44"/>
      <c r="AQ33" s="44"/>
      <c r="AR33" s="44"/>
      <c r="AS33" s="44"/>
      <c r="AT33" s="44"/>
    </row>
    <row r="34" spans="1:71" s="16" customFormat="1" x14ac:dyDescent="0.25">
      <c r="H34" s="44" t="s">
        <v>36</v>
      </c>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c r="AL34" s="44"/>
      <c r="AM34" s="17"/>
      <c r="AN34" s="17"/>
      <c r="AO34" s="44" t="s">
        <v>25</v>
      </c>
      <c r="AP34" s="44"/>
      <c r="AQ34" s="44"/>
      <c r="AR34" s="44"/>
      <c r="AS34" s="44"/>
      <c r="AT34" s="44"/>
      <c r="AU34" s="44"/>
      <c r="AV34" s="44"/>
      <c r="AW34" s="44"/>
      <c r="AX34" s="44"/>
      <c r="AY34" s="44"/>
      <c r="AZ34" s="44"/>
      <c r="BA34" s="44"/>
      <c r="BB34" s="44"/>
      <c r="BC34" s="44"/>
      <c r="BD34" s="44"/>
      <c r="BE34" s="44"/>
      <c r="BF34" s="44"/>
      <c r="BG34" s="44"/>
      <c r="BH34" s="44"/>
      <c r="BI34" s="44"/>
    </row>
    <row r="35" spans="1:71" s="16" customFormat="1" ht="15.75" x14ac:dyDescent="0.25">
      <c r="A35" s="260" t="s">
        <v>34</v>
      </c>
      <c r="B35" s="260"/>
      <c r="C35" s="260"/>
      <c r="D35" s="260"/>
      <c r="E35" s="260"/>
      <c r="H35" s="29"/>
      <c r="I35" s="29" t="s">
        <v>40</v>
      </c>
      <c r="J35" s="29" t="s">
        <v>40</v>
      </c>
      <c r="K35" s="29" t="s">
        <v>40</v>
      </c>
      <c r="L35" s="29" t="s">
        <v>40</v>
      </c>
      <c r="M35" s="29" t="s">
        <v>40</v>
      </c>
      <c r="N35" s="29" t="s">
        <v>40</v>
      </c>
      <c r="O35" s="29" t="s">
        <v>40</v>
      </c>
      <c r="P35" s="29" t="s">
        <v>40</v>
      </c>
      <c r="Q35" s="29" t="s">
        <v>40</v>
      </c>
      <c r="R35" s="29" t="s">
        <v>40</v>
      </c>
      <c r="S35" s="29" t="s">
        <v>41</v>
      </c>
      <c r="T35" s="29" t="s">
        <v>41</v>
      </c>
      <c r="U35" s="29" t="s">
        <v>41</v>
      </c>
      <c r="V35" s="29" t="s">
        <v>41</v>
      </c>
      <c r="W35" s="29" t="s">
        <v>41</v>
      </c>
      <c r="X35" s="29" t="s">
        <v>41</v>
      </c>
      <c r="Y35" s="29" t="s">
        <v>41</v>
      </c>
      <c r="Z35" s="29" t="s">
        <v>41</v>
      </c>
      <c r="AA35" s="29" t="s">
        <v>41</v>
      </c>
      <c r="AB35" s="29" t="s">
        <v>41</v>
      </c>
      <c r="AC35" s="29" t="s">
        <v>42</v>
      </c>
      <c r="AD35" s="29" t="s">
        <v>42</v>
      </c>
      <c r="AE35" s="29" t="s">
        <v>42</v>
      </c>
      <c r="AF35" s="29" t="s">
        <v>42</v>
      </c>
      <c r="AG35" s="29" t="s">
        <v>42</v>
      </c>
      <c r="AH35" s="29" t="s">
        <v>42</v>
      </c>
      <c r="AI35" s="29" t="s">
        <v>42</v>
      </c>
      <c r="AJ35" s="29" t="s">
        <v>42</v>
      </c>
      <c r="AK35" s="29" t="s">
        <v>42</v>
      </c>
      <c r="AL35" s="29" t="s">
        <v>42</v>
      </c>
      <c r="AM35" s="17"/>
      <c r="AN35" s="17"/>
      <c r="AO35" s="29"/>
      <c r="AP35" s="29" t="s">
        <v>40</v>
      </c>
      <c r="AQ35" s="29" t="s">
        <v>40</v>
      </c>
      <c r="AR35" s="29" t="s">
        <v>40</v>
      </c>
      <c r="AS35" s="29" t="s">
        <v>40</v>
      </c>
      <c r="AT35" s="29" t="s">
        <v>40</v>
      </c>
      <c r="AU35" s="29" t="s">
        <v>40</v>
      </c>
      <c r="AV35" s="29" t="s">
        <v>40</v>
      </c>
      <c r="AW35" s="29" t="s">
        <v>40</v>
      </c>
      <c r="AX35" s="29" t="s">
        <v>40</v>
      </c>
      <c r="AY35" s="29" t="s">
        <v>40</v>
      </c>
      <c r="AZ35" s="29" t="s">
        <v>41</v>
      </c>
      <c r="BA35" s="29" t="s">
        <v>41</v>
      </c>
      <c r="BB35" s="29" t="s">
        <v>41</v>
      </c>
      <c r="BC35" s="29" t="s">
        <v>41</v>
      </c>
      <c r="BD35" s="29" t="s">
        <v>41</v>
      </c>
      <c r="BE35" s="29" t="s">
        <v>41</v>
      </c>
      <c r="BF35" s="29" t="s">
        <v>41</v>
      </c>
      <c r="BG35" s="29" t="s">
        <v>41</v>
      </c>
      <c r="BH35" s="29" t="s">
        <v>41</v>
      </c>
      <c r="BI35" s="29" t="s">
        <v>41</v>
      </c>
      <c r="BJ35" s="29" t="s">
        <v>42</v>
      </c>
      <c r="BK35" s="29" t="s">
        <v>42</v>
      </c>
      <c r="BL35" s="29" t="s">
        <v>42</v>
      </c>
      <c r="BM35" s="29" t="s">
        <v>42</v>
      </c>
      <c r="BN35" s="29" t="s">
        <v>42</v>
      </c>
      <c r="BO35" s="29" t="s">
        <v>42</v>
      </c>
      <c r="BP35" s="29" t="s">
        <v>42</v>
      </c>
      <c r="BQ35" s="29" t="s">
        <v>42</v>
      </c>
      <c r="BR35" s="29" t="s">
        <v>42</v>
      </c>
      <c r="BS35" s="29" t="s">
        <v>42</v>
      </c>
    </row>
    <row r="36" spans="1:71" s="16" customFormat="1" ht="45.75" thickBot="1" x14ac:dyDescent="0.3">
      <c r="A36" s="21" t="s">
        <v>4</v>
      </c>
      <c r="B36" s="22" t="s">
        <v>17</v>
      </c>
      <c r="C36" s="22" t="s">
        <v>5</v>
      </c>
      <c r="D36" s="6" t="s">
        <v>0</v>
      </c>
      <c r="E36" s="22" t="s">
        <v>7</v>
      </c>
      <c r="H36" s="28" t="s">
        <v>4</v>
      </c>
      <c r="I36" s="28" t="s">
        <v>43</v>
      </c>
      <c r="J36" s="28" t="s">
        <v>44</v>
      </c>
      <c r="K36" s="28" t="s">
        <v>57</v>
      </c>
      <c r="L36" s="28" t="s">
        <v>50</v>
      </c>
      <c r="M36" s="28" t="s">
        <v>47</v>
      </c>
      <c r="N36" s="28" t="s">
        <v>48</v>
      </c>
      <c r="O36" s="28" t="s">
        <v>46</v>
      </c>
      <c r="P36" s="28" t="s">
        <v>51</v>
      </c>
      <c r="Q36" s="28" t="s">
        <v>49</v>
      </c>
      <c r="R36" s="28" t="s">
        <v>45</v>
      </c>
      <c r="S36" s="28" t="s">
        <v>43</v>
      </c>
      <c r="T36" s="28" t="s">
        <v>44</v>
      </c>
      <c r="U36" s="28" t="s">
        <v>57</v>
      </c>
      <c r="V36" s="28" t="s">
        <v>50</v>
      </c>
      <c r="W36" s="28" t="s">
        <v>47</v>
      </c>
      <c r="X36" s="28" t="s">
        <v>48</v>
      </c>
      <c r="Y36" s="28" t="s">
        <v>46</v>
      </c>
      <c r="Z36" s="28" t="s">
        <v>51</v>
      </c>
      <c r="AA36" s="28" t="s">
        <v>49</v>
      </c>
      <c r="AB36" s="28" t="s">
        <v>45</v>
      </c>
      <c r="AC36" s="28" t="s">
        <v>43</v>
      </c>
      <c r="AD36" s="28" t="s">
        <v>44</v>
      </c>
      <c r="AE36" s="28" t="s">
        <v>57</v>
      </c>
      <c r="AF36" s="28" t="s">
        <v>50</v>
      </c>
      <c r="AG36" s="28" t="s">
        <v>47</v>
      </c>
      <c r="AH36" s="28" t="s">
        <v>48</v>
      </c>
      <c r="AI36" s="28" t="s">
        <v>46</v>
      </c>
      <c r="AJ36" s="28" t="s">
        <v>51</v>
      </c>
      <c r="AK36" s="28" t="s">
        <v>49</v>
      </c>
      <c r="AL36" s="28" t="s">
        <v>45</v>
      </c>
      <c r="AM36" s="17"/>
      <c r="AN36" s="17"/>
      <c r="AO36" s="28" t="s">
        <v>4</v>
      </c>
      <c r="AP36" s="28" t="s">
        <v>43</v>
      </c>
      <c r="AQ36" s="28" t="s">
        <v>44</v>
      </c>
      <c r="AR36" s="28" t="s">
        <v>57</v>
      </c>
      <c r="AS36" s="28" t="s">
        <v>50</v>
      </c>
      <c r="AT36" s="28" t="s">
        <v>47</v>
      </c>
      <c r="AU36" s="28" t="s">
        <v>48</v>
      </c>
      <c r="AV36" s="28" t="s">
        <v>46</v>
      </c>
      <c r="AW36" s="28" t="s">
        <v>51</v>
      </c>
      <c r="AX36" s="28" t="s">
        <v>49</v>
      </c>
      <c r="AY36" s="28" t="s">
        <v>45</v>
      </c>
      <c r="AZ36" s="28" t="s">
        <v>43</v>
      </c>
      <c r="BA36" s="28" t="s">
        <v>44</v>
      </c>
      <c r="BB36" s="28" t="s">
        <v>57</v>
      </c>
      <c r="BC36" s="28" t="s">
        <v>50</v>
      </c>
      <c r="BD36" s="28" t="s">
        <v>47</v>
      </c>
      <c r="BE36" s="28" t="s">
        <v>48</v>
      </c>
      <c r="BF36" s="28" t="s">
        <v>46</v>
      </c>
      <c r="BG36" s="28" t="s">
        <v>51</v>
      </c>
      <c r="BH36" s="28" t="s">
        <v>49</v>
      </c>
      <c r="BI36" s="28" t="s">
        <v>45</v>
      </c>
      <c r="BJ36" s="28" t="s">
        <v>43</v>
      </c>
      <c r="BK36" s="28" t="s">
        <v>44</v>
      </c>
      <c r="BL36" s="28" t="s">
        <v>57</v>
      </c>
      <c r="BM36" s="28" t="s">
        <v>50</v>
      </c>
      <c r="BN36" s="28" t="s">
        <v>47</v>
      </c>
      <c r="BO36" s="28" t="s">
        <v>48</v>
      </c>
      <c r="BP36" s="28" t="s">
        <v>46</v>
      </c>
      <c r="BQ36" s="28" t="s">
        <v>51</v>
      </c>
      <c r="BR36" s="28" t="s">
        <v>49</v>
      </c>
      <c r="BS36" s="28" t="s">
        <v>45</v>
      </c>
    </row>
    <row r="37" spans="1:71" s="16" customFormat="1" x14ac:dyDescent="0.25">
      <c r="A37" s="23" t="s">
        <v>9</v>
      </c>
      <c r="B37" s="23">
        <f>IF($D$4="P",S37+T37+U37,SUM(S37:AB37))</f>
        <v>60.57</v>
      </c>
      <c r="C37" s="23">
        <f>IF($D$4="P",SUM(I37:K37),SUM(I37:R37))</f>
        <v>113.59</v>
      </c>
      <c r="D37" s="23">
        <f>IF($D$4="P",$B$7*SUM(I37:K37)+$B$8*SUM(I55:K55),$B$7*SUM(I37:R37)+$B$8*SUM(I55:R55))</f>
        <v>34.076999999999998</v>
      </c>
      <c r="E37" s="23">
        <f t="shared" ref="E37:E50" si="3">D37*$B$4</f>
        <v>2123.6786400000001</v>
      </c>
      <c r="H37" s="27" t="s">
        <v>9</v>
      </c>
      <c r="I37" s="27">
        <f>Base_SMFL_5min!I38</f>
        <v>78.2</v>
      </c>
      <c r="J37" s="27">
        <f>Base_SMFL_5min!J38</f>
        <v>19.350000000000001</v>
      </c>
      <c r="K37" s="27">
        <f>Base_SMFL_5min!K38</f>
        <v>0</v>
      </c>
      <c r="L37" s="27">
        <f>Base_SMFL_5min!L38</f>
        <v>0</v>
      </c>
      <c r="M37" s="27">
        <f>Base_SMFL_5min!M38</f>
        <v>16.04</v>
      </c>
      <c r="N37" s="27">
        <f>Base_SMFL_5min!N38</f>
        <v>0</v>
      </c>
      <c r="O37" s="27">
        <f>Base_SMFL_5min!O38</f>
        <v>0</v>
      </c>
      <c r="P37" s="27">
        <f>Base_SMFL_5min!P38</f>
        <v>0</v>
      </c>
      <c r="Q37" s="27">
        <f>Base_SMFL_5min!Q38</f>
        <v>0</v>
      </c>
      <c r="R37" s="27">
        <f>Base_SMFL_5min!R38</f>
        <v>0</v>
      </c>
      <c r="S37" s="27">
        <f>Base_SMFL_5min!S38</f>
        <v>28.52</v>
      </c>
      <c r="T37" s="27">
        <f>Base_SMFL_5min!T38</f>
        <v>16.010000000000002</v>
      </c>
      <c r="U37" s="27">
        <f>Base_SMFL_5min!U38</f>
        <v>0</v>
      </c>
      <c r="V37" s="27">
        <f>Base_SMFL_5min!V38</f>
        <v>0</v>
      </c>
      <c r="W37" s="27">
        <f>Base_SMFL_5min!W38</f>
        <v>16.04</v>
      </c>
      <c r="X37" s="27">
        <f>Base_SMFL_5min!X38</f>
        <v>0</v>
      </c>
      <c r="Y37" s="27">
        <f>Base_SMFL_5min!Y38</f>
        <v>0</v>
      </c>
      <c r="Z37" s="27">
        <f>Base_SMFL_5min!Z38</f>
        <v>0</v>
      </c>
      <c r="AA37" s="27">
        <f>Base_SMFL_5min!AA38</f>
        <v>0</v>
      </c>
      <c r="AB37" s="27">
        <f>Base_SMFL_5min!AB38</f>
        <v>0</v>
      </c>
      <c r="AC37" s="27">
        <f>Base_SMFL_5min!AC38</f>
        <v>3</v>
      </c>
      <c r="AD37" s="27">
        <f>Base_SMFL_5min!AD38</f>
        <v>3</v>
      </c>
      <c r="AE37" s="27">
        <f>Base_SMFL_5min!AE38</f>
        <v>0</v>
      </c>
      <c r="AF37" s="27">
        <f>Base_SMFL_5min!AF38</f>
        <v>0</v>
      </c>
      <c r="AG37" s="27">
        <f>Base_SMFL_5min!AG38</f>
        <v>1</v>
      </c>
      <c r="AH37" s="27">
        <f>Base_SMFL_5min!AH38</f>
        <v>0</v>
      </c>
      <c r="AI37" s="27">
        <f>Base_SMFL_5min!AI38</f>
        <v>0</v>
      </c>
      <c r="AJ37" s="27">
        <f>Base_SMFL_5min!AJ38</f>
        <v>0</v>
      </c>
      <c r="AK37" s="27">
        <f>Base_SMFL_5min!AK38</f>
        <v>0</v>
      </c>
      <c r="AL37" s="27">
        <f>Base_SMFL_5min!AL38</f>
        <v>0</v>
      </c>
      <c r="AM37" s="17"/>
      <c r="AN37" s="17"/>
      <c r="AO37" s="27" t="s">
        <v>9</v>
      </c>
      <c r="AP37" s="27">
        <f>Base_SMFL_5min!AP38</f>
        <v>78.2</v>
      </c>
      <c r="AQ37" s="27">
        <f>Base_SMFL_5min!AQ38</f>
        <v>19.350000000000001</v>
      </c>
      <c r="AR37" s="27">
        <f>Base_SMFL_5min!AR38</f>
        <v>0</v>
      </c>
      <c r="AS37" s="27">
        <f>Base_SMFL_5min!AS38</f>
        <v>0</v>
      </c>
      <c r="AT37" s="27">
        <f>Base_SMFL_5min!AT38</f>
        <v>16.04</v>
      </c>
      <c r="AU37" s="27">
        <f>Base_SMFL_5min!AU38</f>
        <v>0</v>
      </c>
      <c r="AV37" s="27">
        <f>Base_SMFL_5min!AV38</f>
        <v>0</v>
      </c>
      <c r="AW37" s="27">
        <f>Base_SMFL_5min!AW38</f>
        <v>0</v>
      </c>
      <c r="AX37" s="27">
        <f>Base_SMFL_5min!AX38</f>
        <v>0</v>
      </c>
      <c r="AY37" s="27">
        <f>Base_SMFL_5min!AY38</f>
        <v>0</v>
      </c>
      <c r="AZ37" s="27">
        <f>Base_SMFL_5min!AZ38</f>
        <v>28.52</v>
      </c>
      <c r="BA37" s="27">
        <f>Base_SMFL_5min!BA38</f>
        <v>16.010000000000002</v>
      </c>
      <c r="BB37" s="27">
        <f>Base_SMFL_5min!BB38</f>
        <v>0</v>
      </c>
      <c r="BC37" s="27">
        <f>Base_SMFL_5min!BC38</f>
        <v>0</v>
      </c>
      <c r="BD37" s="27">
        <f>Base_SMFL_5min!BD38</f>
        <v>16.04</v>
      </c>
      <c r="BE37" s="27">
        <f>Base_SMFL_5min!BE38</f>
        <v>0</v>
      </c>
      <c r="BF37" s="27">
        <f>Base_SMFL_5min!BF38</f>
        <v>0</v>
      </c>
      <c r="BG37" s="27">
        <f>Base_SMFL_5min!BG38</f>
        <v>0</v>
      </c>
      <c r="BH37" s="27">
        <f>Base_SMFL_5min!BH38</f>
        <v>0</v>
      </c>
      <c r="BI37" s="27">
        <f>Base_SMFL_5min!BI38</f>
        <v>0</v>
      </c>
      <c r="BJ37" s="27">
        <f>Base_SMFL_5min!BJ38</f>
        <v>3</v>
      </c>
      <c r="BK37" s="27">
        <f>Base_SMFL_5min!BK38</f>
        <v>3</v>
      </c>
      <c r="BL37" s="27">
        <f>Base_SMFL_5min!BL38</f>
        <v>0</v>
      </c>
      <c r="BM37" s="27">
        <f>Base_SMFL_5min!BM38</f>
        <v>0</v>
      </c>
      <c r="BN37" s="27">
        <f>Base_SMFL_5min!BN38</f>
        <v>1</v>
      </c>
      <c r="BO37" s="27">
        <f>Base_SMFL_5min!BO38</f>
        <v>0</v>
      </c>
      <c r="BP37" s="27">
        <f>Base_SMFL_5min!BP38</f>
        <v>0</v>
      </c>
      <c r="BQ37" s="27">
        <f>Base_SMFL_5min!BQ38</f>
        <v>0</v>
      </c>
      <c r="BR37" s="27">
        <f>Base_SMFL_5min!BR38</f>
        <v>0</v>
      </c>
      <c r="BS37" s="27">
        <f>Base_SMFL_5min!BS38</f>
        <v>0</v>
      </c>
    </row>
    <row r="38" spans="1:71" s="16" customFormat="1" x14ac:dyDescent="0.25">
      <c r="A38" s="23" t="s">
        <v>10</v>
      </c>
      <c r="B38" s="23">
        <f t="shared" ref="B38:B50" si="4">IF($D$4="P",S38+T38+U38,SUM(S38:AB38))</f>
        <v>93.31</v>
      </c>
      <c r="C38" s="23">
        <f t="shared" ref="C38:C50" si="5">IF($D$4="P",SUM(I38:K38),SUM(I38:R38))</f>
        <v>270.12999999999994</v>
      </c>
      <c r="D38" s="23">
        <f t="shared" ref="D38:D50" si="6">IF($D$4="P",$B$7*SUM(I38:K38)+$B$8*SUM(I56:K56),$B$7*SUM(I38:R38)+$B$8*SUM(I56:R56))</f>
        <v>81.038999999999973</v>
      </c>
      <c r="E38" s="23">
        <f t="shared" si="3"/>
        <v>5050.3504799999982</v>
      </c>
      <c r="H38" s="29" t="s">
        <v>10</v>
      </c>
      <c r="I38" s="27">
        <f>Base_SMFL_5min!I39</f>
        <v>248.13</v>
      </c>
      <c r="J38" s="27">
        <f>Base_SMFL_5min!J39</f>
        <v>0</v>
      </c>
      <c r="K38" s="27">
        <f>Base_SMFL_5min!K39</f>
        <v>0</v>
      </c>
      <c r="L38" s="27">
        <f>Base_SMFL_5min!L39</f>
        <v>0</v>
      </c>
      <c r="M38" s="27">
        <f>Base_SMFL_5min!M39</f>
        <v>17.34</v>
      </c>
      <c r="N38" s="27">
        <f>Base_SMFL_5min!N39</f>
        <v>0.14000000000000001</v>
      </c>
      <c r="O38" s="27">
        <f>Base_SMFL_5min!O39</f>
        <v>0</v>
      </c>
      <c r="P38" s="27">
        <f>Base_SMFL_5min!P39</f>
        <v>0</v>
      </c>
      <c r="Q38" s="27">
        <f>Base_SMFL_5min!Q39</f>
        <v>0</v>
      </c>
      <c r="R38" s="27">
        <f>Base_SMFL_5min!R39</f>
        <v>4.5199999999999996</v>
      </c>
      <c r="S38" s="27">
        <f>Base_SMFL_5min!S39</f>
        <v>71.31</v>
      </c>
      <c r="T38" s="27">
        <f>Base_SMFL_5min!T39</f>
        <v>0</v>
      </c>
      <c r="U38" s="27">
        <f>Base_SMFL_5min!U39</f>
        <v>0</v>
      </c>
      <c r="V38" s="27">
        <f>Base_SMFL_5min!V39</f>
        <v>0</v>
      </c>
      <c r="W38" s="27">
        <f>Base_SMFL_5min!W39</f>
        <v>17.34</v>
      </c>
      <c r="X38" s="27">
        <f>Base_SMFL_5min!X39</f>
        <v>0.14000000000000001</v>
      </c>
      <c r="Y38" s="27">
        <f>Base_SMFL_5min!Y39</f>
        <v>0</v>
      </c>
      <c r="Z38" s="27">
        <f>Base_SMFL_5min!Z39</f>
        <v>0</v>
      </c>
      <c r="AA38" s="27">
        <f>Base_SMFL_5min!AA39</f>
        <v>0</v>
      </c>
      <c r="AB38" s="27">
        <f>Base_SMFL_5min!AB39</f>
        <v>4.5199999999999996</v>
      </c>
      <c r="AC38" s="27">
        <f>Base_SMFL_5min!AC39</f>
        <v>5</v>
      </c>
      <c r="AD38" s="27">
        <f>Base_SMFL_5min!AD39</f>
        <v>0</v>
      </c>
      <c r="AE38" s="27">
        <f>Base_SMFL_5min!AE39</f>
        <v>0</v>
      </c>
      <c r="AF38" s="27">
        <f>Base_SMFL_5min!AF39</f>
        <v>0</v>
      </c>
      <c r="AG38" s="27">
        <f>Base_SMFL_5min!AG39</f>
        <v>1</v>
      </c>
      <c r="AH38" s="27">
        <f>Base_SMFL_5min!AH39</f>
        <v>1</v>
      </c>
      <c r="AI38" s="27">
        <f>Base_SMFL_5min!AI39</f>
        <v>0</v>
      </c>
      <c r="AJ38" s="27">
        <f>Base_SMFL_5min!AJ39</f>
        <v>0</v>
      </c>
      <c r="AK38" s="27">
        <f>Base_SMFL_5min!AK39</f>
        <v>0</v>
      </c>
      <c r="AL38" s="27">
        <f>Base_SMFL_5min!AL39</f>
        <v>1</v>
      </c>
      <c r="AM38" s="17"/>
      <c r="AN38" s="17"/>
      <c r="AO38" s="29" t="s">
        <v>10</v>
      </c>
      <c r="AP38" s="27">
        <f>Base_SMFL_5min!AP39</f>
        <v>248.13</v>
      </c>
      <c r="AQ38" s="27">
        <f>Base_SMFL_5min!AQ39</f>
        <v>0</v>
      </c>
      <c r="AR38" s="27">
        <f>Base_SMFL_5min!AR39</f>
        <v>0</v>
      </c>
      <c r="AS38" s="27">
        <f>Base_SMFL_5min!AS39</f>
        <v>0</v>
      </c>
      <c r="AT38" s="27">
        <f>Base_SMFL_5min!AT39</f>
        <v>17.34</v>
      </c>
      <c r="AU38" s="27">
        <f>Base_SMFL_5min!AU39</f>
        <v>0.14000000000000001</v>
      </c>
      <c r="AV38" s="27">
        <f>Base_SMFL_5min!AV39</f>
        <v>0</v>
      </c>
      <c r="AW38" s="27">
        <f>Base_SMFL_5min!AW39</f>
        <v>0</v>
      </c>
      <c r="AX38" s="27">
        <f>Base_SMFL_5min!AX39</f>
        <v>0</v>
      </c>
      <c r="AY38" s="27">
        <f>Base_SMFL_5min!AY39</f>
        <v>4.5199999999999996</v>
      </c>
      <c r="AZ38" s="27">
        <f>Base_SMFL_5min!AZ39</f>
        <v>71.31</v>
      </c>
      <c r="BA38" s="27">
        <f>Base_SMFL_5min!BA39</f>
        <v>0</v>
      </c>
      <c r="BB38" s="27">
        <f>Base_SMFL_5min!BB39</f>
        <v>0</v>
      </c>
      <c r="BC38" s="27">
        <f>Base_SMFL_5min!BC39</f>
        <v>0</v>
      </c>
      <c r="BD38" s="27">
        <f>Base_SMFL_5min!BD39</f>
        <v>17.34</v>
      </c>
      <c r="BE38" s="27">
        <f>Base_SMFL_5min!BE39</f>
        <v>0.14000000000000001</v>
      </c>
      <c r="BF38" s="27">
        <f>Base_SMFL_5min!BF39</f>
        <v>0</v>
      </c>
      <c r="BG38" s="27">
        <f>Base_SMFL_5min!BG39</f>
        <v>0</v>
      </c>
      <c r="BH38" s="27">
        <f>Base_SMFL_5min!BH39</f>
        <v>0</v>
      </c>
      <c r="BI38" s="27">
        <f>Base_SMFL_5min!BI39</f>
        <v>4.5199999999999996</v>
      </c>
      <c r="BJ38" s="27">
        <f>Base_SMFL_5min!BJ39</f>
        <v>5</v>
      </c>
      <c r="BK38" s="27">
        <f>Base_SMFL_5min!BK39</f>
        <v>0</v>
      </c>
      <c r="BL38" s="27">
        <f>Base_SMFL_5min!BL39</f>
        <v>0</v>
      </c>
      <c r="BM38" s="27">
        <f>Base_SMFL_5min!BM39</f>
        <v>0</v>
      </c>
      <c r="BN38" s="27">
        <f>Base_SMFL_5min!BN39</f>
        <v>1</v>
      </c>
      <c r="BO38" s="27">
        <f>Base_SMFL_5min!BO39</f>
        <v>1</v>
      </c>
      <c r="BP38" s="27">
        <f>Base_SMFL_5min!BP39</f>
        <v>0</v>
      </c>
      <c r="BQ38" s="27">
        <f>Base_SMFL_5min!BQ39</f>
        <v>0</v>
      </c>
      <c r="BR38" s="27">
        <f>Base_SMFL_5min!BR39</f>
        <v>0</v>
      </c>
      <c r="BS38" s="27">
        <f>Base_SMFL_5min!BS39</f>
        <v>1</v>
      </c>
    </row>
    <row r="39" spans="1:71" s="16" customFormat="1" x14ac:dyDescent="0.25">
      <c r="A39" s="23" t="s">
        <v>11</v>
      </c>
      <c r="B39" s="23">
        <f t="shared" si="4"/>
        <v>0.15</v>
      </c>
      <c r="C39" s="23">
        <f t="shared" si="5"/>
        <v>0.15</v>
      </c>
      <c r="D39" s="23">
        <f t="shared" si="6"/>
        <v>4.4999999999999998E-2</v>
      </c>
      <c r="E39" s="23">
        <f t="shared" si="3"/>
        <v>2.8043999999999998</v>
      </c>
      <c r="H39" s="29" t="s">
        <v>11</v>
      </c>
      <c r="I39" s="27">
        <f>Base_SMFL_5min!I40</f>
        <v>0</v>
      </c>
      <c r="J39" s="27">
        <f>Base_SMFL_5min!J40</f>
        <v>0</v>
      </c>
      <c r="K39" s="27">
        <f>Base_SMFL_5min!K40</f>
        <v>0</v>
      </c>
      <c r="L39" s="27">
        <f>Base_SMFL_5min!L40</f>
        <v>0</v>
      </c>
      <c r="M39" s="27">
        <f>Base_SMFL_5min!M40</f>
        <v>0</v>
      </c>
      <c r="N39" s="27">
        <f>Base_SMFL_5min!N40</f>
        <v>0</v>
      </c>
      <c r="O39" s="27">
        <f>Base_SMFL_5min!O40</f>
        <v>0</v>
      </c>
      <c r="P39" s="27">
        <f>Base_SMFL_5min!P40</f>
        <v>0</v>
      </c>
      <c r="Q39" s="27">
        <f>Base_SMFL_5min!Q40</f>
        <v>0.15</v>
      </c>
      <c r="R39" s="27">
        <f>Base_SMFL_5min!R40</f>
        <v>0</v>
      </c>
      <c r="S39" s="27">
        <f>Base_SMFL_5min!S40</f>
        <v>0</v>
      </c>
      <c r="T39" s="27">
        <f>Base_SMFL_5min!T40</f>
        <v>0</v>
      </c>
      <c r="U39" s="27">
        <f>Base_SMFL_5min!U40</f>
        <v>0</v>
      </c>
      <c r="V39" s="27">
        <f>Base_SMFL_5min!V40</f>
        <v>0</v>
      </c>
      <c r="W39" s="27">
        <f>Base_SMFL_5min!W40</f>
        <v>0</v>
      </c>
      <c r="X39" s="27">
        <f>Base_SMFL_5min!X40</f>
        <v>0</v>
      </c>
      <c r="Y39" s="27">
        <f>Base_SMFL_5min!Y40</f>
        <v>0</v>
      </c>
      <c r="Z39" s="27">
        <f>Base_SMFL_5min!Z40</f>
        <v>0</v>
      </c>
      <c r="AA39" s="27">
        <f>Base_SMFL_5min!AA40</f>
        <v>0.15</v>
      </c>
      <c r="AB39" s="27">
        <f>Base_SMFL_5min!AB40</f>
        <v>0</v>
      </c>
      <c r="AC39" s="27">
        <f>Base_SMFL_5min!AC40</f>
        <v>0</v>
      </c>
      <c r="AD39" s="27">
        <f>Base_SMFL_5min!AD40</f>
        <v>0</v>
      </c>
      <c r="AE39" s="27">
        <f>Base_SMFL_5min!AE40</f>
        <v>0</v>
      </c>
      <c r="AF39" s="27">
        <f>Base_SMFL_5min!AF40</f>
        <v>0</v>
      </c>
      <c r="AG39" s="27">
        <f>Base_SMFL_5min!AG40</f>
        <v>0</v>
      </c>
      <c r="AH39" s="27">
        <f>Base_SMFL_5min!AH40</f>
        <v>0</v>
      </c>
      <c r="AI39" s="27">
        <f>Base_SMFL_5min!AI40</f>
        <v>0</v>
      </c>
      <c r="AJ39" s="27">
        <f>Base_SMFL_5min!AJ40</f>
        <v>0</v>
      </c>
      <c r="AK39" s="27">
        <f>Base_SMFL_5min!AK40</f>
        <v>1</v>
      </c>
      <c r="AL39" s="27">
        <f>Base_SMFL_5min!AL40</f>
        <v>0</v>
      </c>
      <c r="AM39" s="17"/>
      <c r="AN39" s="17"/>
      <c r="AO39" s="29" t="s">
        <v>11</v>
      </c>
      <c r="AP39" s="27">
        <f>Base_SMFL_5min!AP40</f>
        <v>351.94</v>
      </c>
      <c r="AQ39" s="27">
        <f>Base_SMFL_5min!AQ40</f>
        <v>0</v>
      </c>
      <c r="AR39" s="27">
        <f>Base_SMFL_5min!AR40</f>
        <v>0</v>
      </c>
      <c r="AS39" s="27">
        <f>Base_SMFL_5min!AS40</f>
        <v>0</v>
      </c>
      <c r="AT39" s="27">
        <f>Base_SMFL_5min!AT40</f>
        <v>0.27</v>
      </c>
      <c r="AU39" s="27">
        <f>Base_SMFL_5min!AU40</f>
        <v>3.6</v>
      </c>
      <c r="AV39" s="27">
        <f>Base_SMFL_5min!AV40</f>
        <v>0</v>
      </c>
      <c r="AW39" s="27">
        <f>Base_SMFL_5min!AW40</f>
        <v>0</v>
      </c>
      <c r="AX39" s="27">
        <f>Base_SMFL_5min!AX40</f>
        <v>0</v>
      </c>
      <c r="AY39" s="27">
        <f>Base_SMFL_5min!AY40</f>
        <v>7.62</v>
      </c>
      <c r="AZ39" s="27">
        <f>Base_SMFL_5min!AZ40</f>
        <v>97.27</v>
      </c>
      <c r="BA39" s="27">
        <f>Base_SMFL_5min!BA40</f>
        <v>0</v>
      </c>
      <c r="BB39" s="27">
        <f>Base_SMFL_5min!BB40</f>
        <v>0</v>
      </c>
      <c r="BC39" s="27">
        <f>Base_SMFL_5min!BC40</f>
        <v>0</v>
      </c>
      <c r="BD39" s="27">
        <f>Base_SMFL_5min!BD40</f>
        <v>0.27</v>
      </c>
      <c r="BE39" s="27">
        <f>Base_SMFL_5min!BE40</f>
        <v>3.6</v>
      </c>
      <c r="BF39" s="27">
        <f>Base_SMFL_5min!BF40</f>
        <v>0</v>
      </c>
      <c r="BG39" s="27">
        <f>Base_SMFL_5min!BG40</f>
        <v>0</v>
      </c>
      <c r="BH39" s="27">
        <f>Base_SMFL_5min!BH40</f>
        <v>0</v>
      </c>
      <c r="BI39" s="27">
        <f>Base_SMFL_5min!BI40</f>
        <v>7.62</v>
      </c>
      <c r="BJ39" s="27">
        <f>Base_SMFL_5min!BJ40</f>
        <v>5</v>
      </c>
      <c r="BK39" s="27">
        <f>Base_SMFL_5min!BK40</f>
        <v>0</v>
      </c>
      <c r="BL39" s="27">
        <f>Base_SMFL_5min!BL40</f>
        <v>0</v>
      </c>
      <c r="BM39" s="27">
        <f>Base_SMFL_5min!BM40</f>
        <v>0</v>
      </c>
      <c r="BN39" s="27">
        <f>Base_SMFL_5min!BN40</f>
        <v>1</v>
      </c>
      <c r="BO39" s="27">
        <f>Base_SMFL_5min!BO40</f>
        <v>1</v>
      </c>
      <c r="BP39" s="27">
        <f>Base_SMFL_5min!BP40</f>
        <v>0</v>
      </c>
      <c r="BQ39" s="27">
        <f>Base_SMFL_5min!BQ40</f>
        <v>0</v>
      </c>
      <c r="BR39" s="27">
        <f>Base_SMFL_5min!BR40</f>
        <v>0</v>
      </c>
      <c r="BS39" s="27">
        <f>Base_SMFL_5min!BS40</f>
        <v>1</v>
      </c>
    </row>
    <row r="40" spans="1:71" s="16" customFormat="1" x14ac:dyDescent="0.25">
      <c r="A40" s="23" t="s">
        <v>12</v>
      </c>
      <c r="B40" s="23">
        <f t="shared" si="4"/>
        <v>2.9</v>
      </c>
      <c r="C40" s="23">
        <f t="shared" si="5"/>
        <v>2.9</v>
      </c>
      <c r="D40" s="23">
        <f t="shared" si="6"/>
        <v>0.87</v>
      </c>
      <c r="E40" s="23">
        <f t="shared" si="3"/>
        <v>54.218400000000003</v>
      </c>
      <c r="H40" s="29" t="s">
        <v>12</v>
      </c>
      <c r="I40" s="29">
        <v>0</v>
      </c>
      <c r="J40" s="29">
        <v>0</v>
      </c>
      <c r="K40" s="29">
        <v>0</v>
      </c>
      <c r="L40" s="29">
        <v>0</v>
      </c>
      <c r="M40" s="29">
        <v>0</v>
      </c>
      <c r="N40" s="29">
        <v>0</v>
      </c>
      <c r="O40" s="29">
        <v>2.9</v>
      </c>
      <c r="P40" s="29">
        <v>0</v>
      </c>
      <c r="Q40" s="29">
        <v>0</v>
      </c>
      <c r="R40" s="29">
        <v>0</v>
      </c>
      <c r="S40" s="29">
        <v>0</v>
      </c>
      <c r="T40" s="29">
        <v>0</v>
      </c>
      <c r="U40" s="29">
        <v>0</v>
      </c>
      <c r="V40" s="29">
        <v>0</v>
      </c>
      <c r="W40" s="29">
        <v>0</v>
      </c>
      <c r="X40" s="29">
        <v>0</v>
      </c>
      <c r="Y40" s="29">
        <v>2.9</v>
      </c>
      <c r="Z40" s="29">
        <v>0</v>
      </c>
      <c r="AA40" s="29">
        <v>0</v>
      </c>
      <c r="AB40" s="29">
        <v>0</v>
      </c>
      <c r="AC40" s="29">
        <v>0</v>
      </c>
      <c r="AD40" s="29">
        <v>0</v>
      </c>
      <c r="AE40" s="29">
        <v>0</v>
      </c>
      <c r="AF40" s="29">
        <v>0</v>
      </c>
      <c r="AG40" s="29">
        <v>0</v>
      </c>
      <c r="AH40" s="29">
        <v>0</v>
      </c>
      <c r="AI40" s="29">
        <v>1</v>
      </c>
      <c r="AJ40" s="29">
        <v>0</v>
      </c>
      <c r="AK40" s="29">
        <v>0</v>
      </c>
      <c r="AL40" s="29">
        <v>0</v>
      </c>
      <c r="AM40" s="17"/>
      <c r="AN40" s="17"/>
      <c r="AO40" s="29" t="s">
        <v>12</v>
      </c>
      <c r="AP40" s="29">
        <v>0</v>
      </c>
      <c r="AQ40" s="29">
        <v>28.12</v>
      </c>
      <c r="AR40" s="29">
        <v>0</v>
      </c>
      <c r="AS40" s="29">
        <v>0</v>
      </c>
      <c r="AT40" s="29">
        <v>0</v>
      </c>
      <c r="AU40" s="29">
        <v>4.4400000000000004</v>
      </c>
      <c r="AV40" s="29">
        <v>0</v>
      </c>
      <c r="AW40" s="29">
        <v>0</v>
      </c>
      <c r="AX40" s="29">
        <v>0</v>
      </c>
      <c r="AY40" s="29">
        <v>6.67</v>
      </c>
      <c r="AZ40" s="29">
        <v>0</v>
      </c>
      <c r="BA40" s="29">
        <v>21.58</v>
      </c>
      <c r="BB40" s="29">
        <v>0</v>
      </c>
      <c r="BC40" s="29">
        <v>0</v>
      </c>
      <c r="BD40" s="29">
        <v>0</v>
      </c>
      <c r="BE40" s="29">
        <v>4.4400000000000004</v>
      </c>
      <c r="BF40" s="29">
        <v>0</v>
      </c>
      <c r="BG40" s="29">
        <v>0</v>
      </c>
      <c r="BH40" s="29">
        <v>0</v>
      </c>
      <c r="BI40" s="29">
        <v>5.07</v>
      </c>
      <c r="BJ40" s="29">
        <v>0</v>
      </c>
      <c r="BK40" s="29">
        <v>3</v>
      </c>
      <c r="BL40" s="29">
        <v>0</v>
      </c>
      <c r="BM40" s="29">
        <v>0</v>
      </c>
      <c r="BN40" s="29">
        <v>0</v>
      </c>
      <c r="BO40" s="29">
        <v>1</v>
      </c>
      <c r="BP40" s="29">
        <v>0</v>
      </c>
      <c r="BQ40" s="29">
        <v>0</v>
      </c>
      <c r="BR40" s="29">
        <v>0</v>
      </c>
      <c r="BS40" s="29">
        <v>2</v>
      </c>
    </row>
    <row r="41" spans="1:71" s="16" customFormat="1" x14ac:dyDescent="0.25">
      <c r="A41" s="23" t="s">
        <v>13</v>
      </c>
      <c r="B41" s="23">
        <f t="shared" si="4"/>
        <v>4.59</v>
      </c>
      <c r="C41" s="23">
        <f t="shared" si="5"/>
        <v>4.59</v>
      </c>
      <c r="D41" s="23">
        <f t="shared" si="6"/>
        <v>1.377</v>
      </c>
      <c r="E41" s="23">
        <f t="shared" si="3"/>
        <v>85.814639999999997</v>
      </c>
      <c r="H41" s="29" t="s">
        <v>13</v>
      </c>
      <c r="I41" s="29">
        <v>0</v>
      </c>
      <c r="J41" s="29">
        <v>0</v>
      </c>
      <c r="K41" s="29">
        <v>0</v>
      </c>
      <c r="L41" s="29">
        <v>0</v>
      </c>
      <c r="M41" s="29">
        <v>0</v>
      </c>
      <c r="N41" s="29">
        <v>0</v>
      </c>
      <c r="O41" s="29">
        <v>4.59</v>
      </c>
      <c r="P41" s="29">
        <v>0</v>
      </c>
      <c r="Q41" s="29">
        <v>0</v>
      </c>
      <c r="R41" s="29">
        <v>0</v>
      </c>
      <c r="S41" s="29">
        <v>0</v>
      </c>
      <c r="T41" s="29">
        <v>0</v>
      </c>
      <c r="U41" s="29">
        <v>0</v>
      </c>
      <c r="V41" s="29">
        <v>0</v>
      </c>
      <c r="W41" s="29">
        <v>0</v>
      </c>
      <c r="X41" s="29">
        <v>0</v>
      </c>
      <c r="Y41" s="29">
        <v>4.59</v>
      </c>
      <c r="Z41" s="29">
        <v>0</v>
      </c>
      <c r="AA41" s="29">
        <v>0</v>
      </c>
      <c r="AB41" s="29">
        <v>0</v>
      </c>
      <c r="AC41" s="29">
        <v>0</v>
      </c>
      <c r="AD41" s="29">
        <v>0</v>
      </c>
      <c r="AE41" s="29">
        <v>0</v>
      </c>
      <c r="AF41" s="29">
        <v>0</v>
      </c>
      <c r="AG41" s="29">
        <v>0</v>
      </c>
      <c r="AH41" s="29">
        <v>0</v>
      </c>
      <c r="AI41" s="29">
        <v>1</v>
      </c>
      <c r="AJ41" s="29">
        <v>0</v>
      </c>
      <c r="AK41" s="29">
        <v>0</v>
      </c>
      <c r="AL41" s="29">
        <v>0</v>
      </c>
      <c r="AM41" s="17"/>
      <c r="AN41" s="17"/>
      <c r="AO41" s="29" t="s">
        <v>13</v>
      </c>
      <c r="AP41" s="29">
        <v>0</v>
      </c>
      <c r="AQ41" s="29">
        <v>64.92</v>
      </c>
      <c r="AR41" s="29">
        <v>0</v>
      </c>
      <c r="AS41" s="29">
        <v>0</v>
      </c>
      <c r="AT41" s="29">
        <v>0</v>
      </c>
      <c r="AU41" s="29">
        <v>10.050000000000001</v>
      </c>
      <c r="AV41" s="29">
        <v>0</v>
      </c>
      <c r="AW41" s="29">
        <v>0</v>
      </c>
      <c r="AX41" s="29">
        <v>0</v>
      </c>
      <c r="AY41" s="29">
        <v>0</v>
      </c>
      <c r="AZ41" s="29">
        <v>0</v>
      </c>
      <c r="BA41" s="29">
        <v>27.48</v>
      </c>
      <c r="BB41" s="29">
        <v>0</v>
      </c>
      <c r="BC41" s="29">
        <v>0</v>
      </c>
      <c r="BD41" s="29">
        <v>0</v>
      </c>
      <c r="BE41" s="29">
        <v>10.050000000000001</v>
      </c>
      <c r="BF41" s="29">
        <v>0</v>
      </c>
      <c r="BG41" s="29">
        <v>0</v>
      </c>
      <c r="BH41" s="29">
        <v>0</v>
      </c>
      <c r="BI41" s="29">
        <v>0</v>
      </c>
      <c r="BJ41" s="29">
        <v>0</v>
      </c>
      <c r="BK41" s="29">
        <v>5</v>
      </c>
      <c r="BL41" s="29">
        <v>0</v>
      </c>
      <c r="BM41" s="29">
        <v>0</v>
      </c>
      <c r="BN41" s="29">
        <v>0</v>
      </c>
      <c r="BO41" s="29">
        <v>1</v>
      </c>
      <c r="BP41" s="29">
        <v>0</v>
      </c>
      <c r="BQ41" s="29">
        <v>0</v>
      </c>
      <c r="BR41" s="29">
        <v>0</v>
      </c>
      <c r="BS41" s="29">
        <v>0</v>
      </c>
    </row>
    <row r="42" spans="1:71" s="16" customFormat="1" x14ac:dyDescent="0.25">
      <c r="A42" s="23" t="s">
        <v>52</v>
      </c>
      <c r="B42" s="23">
        <f t="shared" si="4"/>
        <v>6.32</v>
      </c>
      <c r="C42" s="23">
        <f t="shared" si="5"/>
        <v>6.32</v>
      </c>
      <c r="D42" s="23">
        <f t="shared" si="6"/>
        <v>1.8959999999999999</v>
      </c>
      <c r="E42" s="23">
        <f t="shared" si="3"/>
        <v>118.15871999999999</v>
      </c>
      <c r="H42" s="29" t="s">
        <v>52</v>
      </c>
      <c r="I42" s="29">
        <v>0</v>
      </c>
      <c r="J42" s="29">
        <v>0</v>
      </c>
      <c r="K42" s="29">
        <v>0</v>
      </c>
      <c r="L42" s="29">
        <v>0</v>
      </c>
      <c r="M42" s="29">
        <v>0</v>
      </c>
      <c r="N42" s="29">
        <v>0</v>
      </c>
      <c r="O42" s="29">
        <v>6.32</v>
      </c>
      <c r="P42" s="29">
        <v>0</v>
      </c>
      <c r="Q42" s="29">
        <v>0</v>
      </c>
      <c r="R42" s="29">
        <v>0</v>
      </c>
      <c r="S42" s="29">
        <v>0</v>
      </c>
      <c r="T42" s="29">
        <v>0</v>
      </c>
      <c r="U42" s="29">
        <v>0</v>
      </c>
      <c r="V42" s="29">
        <v>0</v>
      </c>
      <c r="W42" s="29">
        <v>0</v>
      </c>
      <c r="X42" s="29">
        <v>0</v>
      </c>
      <c r="Y42" s="29">
        <v>6.32</v>
      </c>
      <c r="Z42" s="29">
        <v>0</v>
      </c>
      <c r="AA42" s="29">
        <v>0</v>
      </c>
      <c r="AB42" s="29">
        <v>0</v>
      </c>
      <c r="AC42" s="29">
        <v>0</v>
      </c>
      <c r="AD42" s="29">
        <v>0</v>
      </c>
      <c r="AE42" s="29">
        <v>0</v>
      </c>
      <c r="AF42" s="29">
        <v>0</v>
      </c>
      <c r="AG42" s="29">
        <v>0</v>
      </c>
      <c r="AH42" s="29">
        <v>0</v>
      </c>
      <c r="AI42" s="29">
        <v>1</v>
      </c>
      <c r="AJ42" s="29">
        <v>0</v>
      </c>
      <c r="AK42" s="29">
        <v>0</v>
      </c>
      <c r="AL42" s="29">
        <v>0</v>
      </c>
      <c r="AM42" s="17"/>
      <c r="AN42" s="17"/>
      <c r="AO42" s="29" t="s">
        <v>52</v>
      </c>
      <c r="AP42" s="29">
        <v>0</v>
      </c>
      <c r="AQ42" s="29">
        <v>96.58</v>
      </c>
      <c r="AR42" s="29">
        <v>0</v>
      </c>
      <c r="AS42" s="29">
        <v>0</v>
      </c>
      <c r="AT42" s="29">
        <v>0</v>
      </c>
      <c r="AU42" s="29">
        <v>15.57</v>
      </c>
      <c r="AV42" s="29">
        <v>0</v>
      </c>
      <c r="AW42" s="29">
        <v>0</v>
      </c>
      <c r="AX42" s="29">
        <v>0</v>
      </c>
      <c r="AY42" s="29">
        <v>11.54</v>
      </c>
      <c r="AZ42" s="29">
        <v>0</v>
      </c>
      <c r="BA42" s="29">
        <v>33.1</v>
      </c>
      <c r="BB42" s="29">
        <v>0</v>
      </c>
      <c r="BC42" s="29">
        <v>0</v>
      </c>
      <c r="BD42" s="29">
        <v>0</v>
      </c>
      <c r="BE42" s="29">
        <v>15.57</v>
      </c>
      <c r="BF42" s="29">
        <v>0</v>
      </c>
      <c r="BG42" s="29">
        <v>0</v>
      </c>
      <c r="BH42" s="29">
        <v>0</v>
      </c>
      <c r="BI42" s="29">
        <v>5.7</v>
      </c>
      <c r="BJ42" s="29">
        <v>0</v>
      </c>
      <c r="BK42" s="29">
        <v>5</v>
      </c>
      <c r="BL42" s="29">
        <v>0</v>
      </c>
      <c r="BM42" s="29">
        <v>0</v>
      </c>
      <c r="BN42" s="29">
        <v>0</v>
      </c>
      <c r="BO42" s="29">
        <v>1</v>
      </c>
      <c r="BP42" s="29">
        <v>0</v>
      </c>
      <c r="BQ42" s="29">
        <v>0</v>
      </c>
      <c r="BR42" s="29">
        <v>0</v>
      </c>
      <c r="BS42" s="29">
        <v>3</v>
      </c>
    </row>
    <row r="43" spans="1:71" s="16" customFormat="1" x14ac:dyDescent="0.25">
      <c r="A43" s="23" t="s">
        <v>14</v>
      </c>
      <c r="B43" s="23">
        <f t="shared" si="4"/>
        <v>8.0399999999999991</v>
      </c>
      <c r="C43" s="23">
        <f t="shared" si="5"/>
        <v>8.0399999999999991</v>
      </c>
      <c r="D43" s="23">
        <f t="shared" si="6"/>
        <v>2.4119999999999995</v>
      </c>
      <c r="E43" s="23">
        <f t="shared" si="3"/>
        <v>150.31583999999998</v>
      </c>
      <c r="H43" s="29" t="s">
        <v>14</v>
      </c>
      <c r="I43" s="29">
        <v>0</v>
      </c>
      <c r="J43" s="29">
        <v>0</v>
      </c>
      <c r="K43" s="29">
        <v>0</v>
      </c>
      <c r="L43" s="29">
        <v>0</v>
      </c>
      <c r="M43" s="29">
        <v>0</v>
      </c>
      <c r="N43" s="29">
        <v>0</v>
      </c>
      <c r="O43" s="29">
        <v>8.0399999999999991</v>
      </c>
      <c r="P43" s="29">
        <v>0</v>
      </c>
      <c r="Q43" s="29">
        <v>0</v>
      </c>
      <c r="R43" s="29">
        <v>0</v>
      </c>
      <c r="S43" s="29">
        <v>0</v>
      </c>
      <c r="T43" s="29">
        <v>0</v>
      </c>
      <c r="U43" s="29">
        <v>0</v>
      </c>
      <c r="V43" s="29">
        <v>0</v>
      </c>
      <c r="W43" s="29">
        <v>0</v>
      </c>
      <c r="X43" s="29">
        <v>0</v>
      </c>
      <c r="Y43" s="29">
        <v>8.0399999999999991</v>
      </c>
      <c r="Z43" s="29">
        <v>0</v>
      </c>
      <c r="AA43" s="29">
        <v>0</v>
      </c>
      <c r="AB43" s="29">
        <v>0</v>
      </c>
      <c r="AC43" s="29">
        <v>0</v>
      </c>
      <c r="AD43" s="29">
        <v>0</v>
      </c>
      <c r="AE43" s="29">
        <v>0</v>
      </c>
      <c r="AF43" s="29">
        <v>0</v>
      </c>
      <c r="AG43" s="29">
        <v>0</v>
      </c>
      <c r="AH43" s="29">
        <v>0</v>
      </c>
      <c r="AI43" s="29">
        <v>1</v>
      </c>
      <c r="AJ43" s="29">
        <v>0</v>
      </c>
      <c r="AK43" s="29">
        <v>0</v>
      </c>
      <c r="AL43" s="29">
        <v>0</v>
      </c>
      <c r="AM43" s="17"/>
      <c r="AN43" s="17"/>
      <c r="AO43" s="29" t="s">
        <v>14</v>
      </c>
      <c r="AP43" s="29">
        <v>0</v>
      </c>
      <c r="AQ43" s="29">
        <v>157.78</v>
      </c>
      <c r="AR43" s="29">
        <v>0</v>
      </c>
      <c r="AS43" s="29">
        <v>0</v>
      </c>
      <c r="AT43" s="29">
        <v>0</v>
      </c>
      <c r="AU43" s="29">
        <v>23.24</v>
      </c>
      <c r="AV43" s="29">
        <v>0</v>
      </c>
      <c r="AW43" s="29">
        <v>0</v>
      </c>
      <c r="AX43" s="29">
        <v>0</v>
      </c>
      <c r="AY43" s="29">
        <v>18.809999999999999</v>
      </c>
      <c r="AZ43" s="29">
        <v>0</v>
      </c>
      <c r="BA43" s="29">
        <v>47.1</v>
      </c>
      <c r="BB43" s="29">
        <v>0</v>
      </c>
      <c r="BC43" s="29">
        <v>0</v>
      </c>
      <c r="BD43" s="29">
        <v>0</v>
      </c>
      <c r="BE43" s="29">
        <v>23.24</v>
      </c>
      <c r="BF43" s="29">
        <v>0</v>
      </c>
      <c r="BG43" s="29">
        <v>0</v>
      </c>
      <c r="BH43" s="29">
        <v>0</v>
      </c>
      <c r="BI43" s="29">
        <v>9.8000000000000007</v>
      </c>
      <c r="BJ43" s="29">
        <v>0</v>
      </c>
      <c r="BK43" s="29">
        <v>6</v>
      </c>
      <c r="BL43" s="29">
        <v>0</v>
      </c>
      <c r="BM43" s="29">
        <v>0</v>
      </c>
      <c r="BN43" s="29">
        <v>0</v>
      </c>
      <c r="BO43" s="29">
        <v>1</v>
      </c>
      <c r="BP43" s="29">
        <v>0</v>
      </c>
      <c r="BQ43" s="29">
        <v>0</v>
      </c>
      <c r="BR43" s="29">
        <v>0</v>
      </c>
      <c r="BS43" s="29">
        <v>4</v>
      </c>
    </row>
    <row r="44" spans="1:71" s="16" customFormat="1" x14ac:dyDescent="0.25">
      <c r="A44" s="23" t="s">
        <v>15</v>
      </c>
      <c r="B44" s="23">
        <f t="shared" si="4"/>
        <v>9.8000000000000007</v>
      </c>
      <c r="C44" s="23">
        <f t="shared" si="5"/>
        <v>9.8000000000000007</v>
      </c>
      <c r="D44" s="23">
        <f t="shared" si="6"/>
        <v>2.94</v>
      </c>
      <c r="E44" s="23">
        <f t="shared" si="3"/>
        <v>183.2208</v>
      </c>
      <c r="H44" s="29" t="s">
        <v>15</v>
      </c>
      <c r="I44" s="29">
        <v>0</v>
      </c>
      <c r="J44" s="29">
        <v>0</v>
      </c>
      <c r="K44" s="29">
        <v>0</v>
      </c>
      <c r="L44" s="29">
        <v>0</v>
      </c>
      <c r="M44" s="29">
        <v>0</v>
      </c>
      <c r="N44" s="29">
        <v>0</v>
      </c>
      <c r="O44" s="29">
        <v>9.8000000000000007</v>
      </c>
      <c r="P44" s="29">
        <v>0</v>
      </c>
      <c r="Q44" s="29">
        <v>0</v>
      </c>
      <c r="R44" s="29">
        <v>0</v>
      </c>
      <c r="S44" s="29">
        <v>0</v>
      </c>
      <c r="T44" s="29">
        <v>0</v>
      </c>
      <c r="U44" s="29">
        <v>0</v>
      </c>
      <c r="V44" s="29">
        <v>0</v>
      </c>
      <c r="W44" s="29">
        <v>0</v>
      </c>
      <c r="X44" s="29">
        <v>0</v>
      </c>
      <c r="Y44" s="29">
        <v>9.8000000000000007</v>
      </c>
      <c r="Z44" s="29">
        <v>0</v>
      </c>
      <c r="AA44" s="29">
        <v>0</v>
      </c>
      <c r="AB44" s="29">
        <v>0</v>
      </c>
      <c r="AC44" s="29">
        <v>0</v>
      </c>
      <c r="AD44" s="29">
        <v>0</v>
      </c>
      <c r="AE44" s="29">
        <v>0</v>
      </c>
      <c r="AF44" s="29">
        <v>0</v>
      </c>
      <c r="AG44" s="29">
        <v>0</v>
      </c>
      <c r="AH44" s="29">
        <v>0</v>
      </c>
      <c r="AI44" s="29">
        <v>1</v>
      </c>
      <c r="AJ44" s="29">
        <v>0</v>
      </c>
      <c r="AK44" s="29">
        <v>0</v>
      </c>
      <c r="AL44" s="29">
        <v>0</v>
      </c>
      <c r="AM44" s="17"/>
      <c r="AN44" s="17"/>
      <c r="AO44" s="29" t="s">
        <v>15</v>
      </c>
      <c r="AP44" s="29">
        <v>0</v>
      </c>
      <c r="AQ44" s="29">
        <v>200.98</v>
      </c>
      <c r="AR44" s="29">
        <v>0</v>
      </c>
      <c r="AS44" s="29">
        <v>0</v>
      </c>
      <c r="AT44" s="29">
        <v>0</v>
      </c>
      <c r="AU44" s="29">
        <v>25.23</v>
      </c>
      <c r="AV44" s="29">
        <v>0</v>
      </c>
      <c r="AW44" s="29">
        <v>0</v>
      </c>
      <c r="AX44" s="29">
        <v>0</v>
      </c>
      <c r="AY44" s="29">
        <v>15.58</v>
      </c>
      <c r="AZ44" s="29">
        <v>0</v>
      </c>
      <c r="BA44" s="29">
        <v>45.88</v>
      </c>
      <c r="BB44" s="29">
        <v>0</v>
      </c>
      <c r="BC44" s="29">
        <v>0</v>
      </c>
      <c r="BD44" s="29">
        <v>0</v>
      </c>
      <c r="BE44" s="29">
        <v>25.23</v>
      </c>
      <c r="BF44" s="29">
        <v>0</v>
      </c>
      <c r="BG44" s="29">
        <v>0</v>
      </c>
      <c r="BH44" s="29">
        <v>0</v>
      </c>
      <c r="BI44" s="29">
        <v>9.8000000000000007</v>
      </c>
      <c r="BJ44" s="29">
        <v>0</v>
      </c>
      <c r="BK44" s="29">
        <v>6</v>
      </c>
      <c r="BL44" s="29">
        <v>0</v>
      </c>
      <c r="BM44" s="29">
        <v>0</v>
      </c>
      <c r="BN44" s="29">
        <v>0</v>
      </c>
      <c r="BO44" s="29">
        <v>1</v>
      </c>
      <c r="BP44" s="29">
        <v>0</v>
      </c>
      <c r="BQ44" s="29">
        <v>0</v>
      </c>
      <c r="BR44" s="29">
        <v>0</v>
      </c>
      <c r="BS44" s="29">
        <v>2</v>
      </c>
    </row>
    <row r="45" spans="1:71" s="16" customFormat="1" x14ac:dyDescent="0.25">
      <c r="A45" s="23" t="s">
        <v>16</v>
      </c>
      <c r="B45" s="23">
        <f t="shared" si="4"/>
        <v>11.62</v>
      </c>
      <c r="C45" s="23">
        <f t="shared" si="5"/>
        <v>11.62</v>
      </c>
      <c r="D45" s="23">
        <f t="shared" si="6"/>
        <v>3.4859999999999998</v>
      </c>
      <c r="E45" s="23">
        <f t="shared" si="3"/>
        <v>217.24751999999998</v>
      </c>
      <c r="H45" s="29" t="s">
        <v>16</v>
      </c>
      <c r="I45" s="29">
        <v>0</v>
      </c>
      <c r="J45" s="29">
        <v>0</v>
      </c>
      <c r="K45" s="29">
        <v>0</v>
      </c>
      <c r="L45" s="29">
        <v>0</v>
      </c>
      <c r="M45" s="29">
        <v>0</v>
      </c>
      <c r="N45" s="29">
        <v>0</v>
      </c>
      <c r="O45" s="29">
        <v>0</v>
      </c>
      <c r="P45" s="29">
        <v>0</v>
      </c>
      <c r="Q45" s="29">
        <v>11.62</v>
      </c>
      <c r="R45" s="29">
        <v>0</v>
      </c>
      <c r="S45" s="29">
        <v>0</v>
      </c>
      <c r="T45" s="29">
        <v>0</v>
      </c>
      <c r="U45" s="29">
        <v>0</v>
      </c>
      <c r="V45" s="29">
        <v>0</v>
      </c>
      <c r="W45" s="29">
        <v>0</v>
      </c>
      <c r="X45" s="29">
        <v>0</v>
      </c>
      <c r="Y45" s="29">
        <v>0</v>
      </c>
      <c r="Z45" s="29">
        <v>0</v>
      </c>
      <c r="AA45" s="29">
        <v>11.62</v>
      </c>
      <c r="AB45" s="29">
        <v>0</v>
      </c>
      <c r="AC45" s="29">
        <v>0</v>
      </c>
      <c r="AD45" s="29">
        <v>0</v>
      </c>
      <c r="AE45" s="29">
        <v>0</v>
      </c>
      <c r="AF45" s="29">
        <v>0</v>
      </c>
      <c r="AG45" s="29">
        <v>0</v>
      </c>
      <c r="AH45" s="29">
        <v>0</v>
      </c>
      <c r="AI45" s="29">
        <v>0</v>
      </c>
      <c r="AJ45" s="29">
        <v>0</v>
      </c>
      <c r="AK45" s="29">
        <v>1</v>
      </c>
      <c r="AL45" s="29">
        <v>0</v>
      </c>
      <c r="AM45" s="17"/>
      <c r="AN45" s="17"/>
      <c r="AO45" s="29" t="s">
        <v>16</v>
      </c>
      <c r="AP45" s="29">
        <v>0</v>
      </c>
      <c r="AQ45" s="29">
        <v>268.74</v>
      </c>
      <c r="AR45" s="29">
        <v>0</v>
      </c>
      <c r="AS45" s="29">
        <v>0</v>
      </c>
      <c r="AT45" s="29">
        <v>0</v>
      </c>
      <c r="AU45" s="29">
        <v>30.08</v>
      </c>
      <c r="AV45" s="29">
        <v>0</v>
      </c>
      <c r="AW45" s="29">
        <v>0</v>
      </c>
      <c r="AX45" s="29">
        <v>0</v>
      </c>
      <c r="AY45" s="29">
        <v>12.67</v>
      </c>
      <c r="AZ45" s="29">
        <v>0</v>
      </c>
      <c r="BA45" s="29">
        <v>64.02</v>
      </c>
      <c r="BB45" s="29">
        <v>0</v>
      </c>
      <c r="BC45" s="29">
        <v>0</v>
      </c>
      <c r="BD45" s="29">
        <v>0</v>
      </c>
      <c r="BE45" s="29">
        <v>30.08</v>
      </c>
      <c r="BF45" s="29">
        <v>0</v>
      </c>
      <c r="BG45" s="29">
        <v>0</v>
      </c>
      <c r="BH45" s="29">
        <v>0</v>
      </c>
      <c r="BI45" s="29">
        <v>5.46</v>
      </c>
      <c r="BJ45" s="29">
        <v>0</v>
      </c>
      <c r="BK45" s="29">
        <v>6</v>
      </c>
      <c r="BL45" s="29">
        <v>0</v>
      </c>
      <c r="BM45" s="29">
        <v>0</v>
      </c>
      <c r="BN45" s="29">
        <v>0</v>
      </c>
      <c r="BO45" s="29">
        <v>1</v>
      </c>
      <c r="BP45" s="29">
        <v>0</v>
      </c>
      <c r="BQ45" s="29">
        <v>0</v>
      </c>
      <c r="BR45" s="29">
        <v>0</v>
      </c>
      <c r="BS45" s="29">
        <v>3</v>
      </c>
    </row>
    <row r="46" spans="1:71" s="16" customFormat="1" x14ac:dyDescent="0.25">
      <c r="A46" s="23" t="s">
        <v>24</v>
      </c>
      <c r="B46" s="23">
        <f t="shared" si="4"/>
        <v>12.84</v>
      </c>
      <c r="C46" s="23">
        <f t="shared" si="5"/>
        <v>12.84</v>
      </c>
      <c r="D46" s="23">
        <f t="shared" si="6"/>
        <v>3.8519999999999999</v>
      </c>
      <c r="E46" s="23">
        <f t="shared" si="3"/>
        <v>240.05663999999999</v>
      </c>
      <c r="H46" s="29" t="s">
        <v>24</v>
      </c>
      <c r="I46" s="29">
        <v>0</v>
      </c>
      <c r="J46" s="29">
        <v>0</v>
      </c>
      <c r="K46" s="29">
        <v>0</v>
      </c>
      <c r="L46" s="29">
        <v>0</v>
      </c>
      <c r="M46" s="29">
        <v>0</v>
      </c>
      <c r="N46" s="29">
        <v>0</v>
      </c>
      <c r="O46" s="29">
        <v>0</v>
      </c>
      <c r="P46" s="29">
        <v>0</v>
      </c>
      <c r="Q46" s="29">
        <v>12.84</v>
      </c>
      <c r="R46" s="29">
        <v>0</v>
      </c>
      <c r="S46" s="29">
        <v>0</v>
      </c>
      <c r="T46" s="29">
        <v>0</v>
      </c>
      <c r="U46" s="29">
        <v>0</v>
      </c>
      <c r="V46" s="29">
        <v>0</v>
      </c>
      <c r="W46" s="29">
        <v>0</v>
      </c>
      <c r="X46" s="29">
        <v>0</v>
      </c>
      <c r="Y46" s="29">
        <v>0</v>
      </c>
      <c r="Z46" s="29">
        <v>0</v>
      </c>
      <c r="AA46" s="29">
        <v>12.84</v>
      </c>
      <c r="AB46" s="29">
        <v>0</v>
      </c>
      <c r="AC46" s="29">
        <v>0</v>
      </c>
      <c r="AD46" s="29">
        <v>0</v>
      </c>
      <c r="AE46" s="29">
        <v>0</v>
      </c>
      <c r="AF46" s="29">
        <v>0</v>
      </c>
      <c r="AG46" s="29">
        <v>0</v>
      </c>
      <c r="AH46" s="29">
        <v>0</v>
      </c>
      <c r="AI46" s="29">
        <v>0</v>
      </c>
      <c r="AJ46" s="29">
        <v>0</v>
      </c>
      <c r="AK46" s="29">
        <v>1</v>
      </c>
      <c r="AL46" s="29">
        <v>0</v>
      </c>
      <c r="AM46" s="17"/>
      <c r="AN46" s="17"/>
      <c r="AO46" s="29" t="s">
        <v>24</v>
      </c>
      <c r="AP46" s="29">
        <v>0</v>
      </c>
      <c r="AQ46" s="29">
        <v>306.88</v>
      </c>
      <c r="AR46" s="29">
        <v>0</v>
      </c>
      <c r="AS46" s="29">
        <v>0</v>
      </c>
      <c r="AT46" s="29">
        <v>0</v>
      </c>
      <c r="AU46" s="29">
        <v>36.4</v>
      </c>
      <c r="AV46" s="29">
        <v>0</v>
      </c>
      <c r="AW46" s="29">
        <v>0</v>
      </c>
      <c r="AX46" s="29">
        <v>0</v>
      </c>
      <c r="AY46" s="29">
        <v>26.47</v>
      </c>
      <c r="AZ46" s="29">
        <v>0</v>
      </c>
      <c r="BA46" s="29">
        <v>61.78</v>
      </c>
      <c r="BB46" s="29">
        <v>0</v>
      </c>
      <c r="BC46" s="29">
        <v>0</v>
      </c>
      <c r="BD46" s="29">
        <v>0</v>
      </c>
      <c r="BE46" s="29">
        <v>36.4</v>
      </c>
      <c r="BF46" s="29">
        <v>0</v>
      </c>
      <c r="BG46" s="29">
        <v>0</v>
      </c>
      <c r="BH46" s="29">
        <v>0</v>
      </c>
      <c r="BI46" s="29">
        <v>9.8000000000000007</v>
      </c>
      <c r="BJ46" s="29">
        <v>0</v>
      </c>
      <c r="BK46" s="29">
        <v>7</v>
      </c>
      <c r="BL46" s="29">
        <v>0</v>
      </c>
      <c r="BM46" s="29">
        <v>0</v>
      </c>
      <c r="BN46" s="29">
        <v>0</v>
      </c>
      <c r="BO46" s="29">
        <v>1</v>
      </c>
      <c r="BP46" s="29">
        <v>0</v>
      </c>
      <c r="BQ46" s="29">
        <v>0</v>
      </c>
      <c r="BR46" s="29">
        <v>0</v>
      </c>
      <c r="BS46" s="29">
        <v>4</v>
      </c>
    </row>
    <row r="47" spans="1:71" s="16" customFormat="1" x14ac:dyDescent="0.25">
      <c r="A47" s="23" t="s">
        <v>53</v>
      </c>
      <c r="B47" s="23">
        <f t="shared" si="4"/>
        <v>14.67</v>
      </c>
      <c r="C47" s="23">
        <f t="shared" si="5"/>
        <v>14.67</v>
      </c>
      <c r="D47" s="23">
        <f t="shared" si="6"/>
        <v>4.4009999999999998</v>
      </c>
      <c r="E47" s="23">
        <f t="shared" si="3"/>
        <v>274.27031999999997</v>
      </c>
      <c r="H47" s="29" t="s">
        <v>53</v>
      </c>
      <c r="I47" s="29">
        <v>0</v>
      </c>
      <c r="J47" s="29">
        <v>0</v>
      </c>
      <c r="K47" s="29">
        <v>0</v>
      </c>
      <c r="L47" s="29">
        <v>0</v>
      </c>
      <c r="M47" s="29">
        <v>0</v>
      </c>
      <c r="N47" s="29">
        <v>0</v>
      </c>
      <c r="O47" s="29">
        <v>1.08</v>
      </c>
      <c r="P47" s="29">
        <v>0</v>
      </c>
      <c r="Q47" s="29">
        <v>13.59</v>
      </c>
      <c r="R47" s="29">
        <v>0</v>
      </c>
      <c r="S47" s="29">
        <v>0</v>
      </c>
      <c r="T47" s="29">
        <v>0</v>
      </c>
      <c r="U47" s="29">
        <v>0</v>
      </c>
      <c r="V47" s="29">
        <v>0</v>
      </c>
      <c r="W47" s="29">
        <v>0</v>
      </c>
      <c r="X47" s="29">
        <v>0</v>
      </c>
      <c r="Y47" s="29">
        <v>1.08</v>
      </c>
      <c r="Z47" s="29">
        <v>0</v>
      </c>
      <c r="AA47" s="29">
        <v>13.59</v>
      </c>
      <c r="AB47" s="29">
        <v>0</v>
      </c>
      <c r="AC47" s="29">
        <v>0</v>
      </c>
      <c r="AD47" s="29">
        <v>0</v>
      </c>
      <c r="AE47" s="29">
        <v>0</v>
      </c>
      <c r="AF47" s="29">
        <v>0</v>
      </c>
      <c r="AG47" s="29">
        <v>0</v>
      </c>
      <c r="AH47" s="29">
        <v>0</v>
      </c>
      <c r="AI47" s="29">
        <v>1</v>
      </c>
      <c r="AJ47" s="29">
        <v>0</v>
      </c>
      <c r="AK47" s="29">
        <v>1</v>
      </c>
      <c r="AL47" s="29">
        <v>0</v>
      </c>
      <c r="AM47" s="17"/>
      <c r="AN47" s="17"/>
      <c r="AO47" s="29" t="s">
        <v>53</v>
      </c>
      <c r="AP47" s="29">
        <v>0</v>
      </c>
      <c r="AQ47" s="29">
        <v>366.99</v>
      </c>
      <c r="AR47" s="29">
        <v>0</v>
      </c>
      <c r="AS47" s="29">
        <v>0</v>
      </c>
      <c r="AT47" s="29">
        <v>0</v>
      </c>
      <c r="AU47" s="29">
        <v>40.96</v>
      </c>
      <c r="AV47" s="29">
        <v>0</v>
      </c>
      <c r="AW47" s="29">
        <v>0</v>
      </c>
      <c r="AX47" s="29">
        <v>0</v>
      </c>
      <c r="AY47" s="29">
        <v>21.34</v>
      </c>
      <c r="AZ47" s="29">
        <v>0</v>
      </c>
      <c r="BA47" s="29">
        <v>71.7</v>
      </c>
      <c r="BB47" s="29">
        <v>0</v>
      </c>
      <c r="BC47" s="29">
        <v>0</v>
      </c>
      <c r="BD47" s="29">
        <v>0</v>
      </c>
      <c r="BE47" s="29">
        <v>40.96</v>
      </c>
      <c r="BF47" s="29">
        <v>0</v>
      </c>
      <c r="BG47" s="29">
        <v>0</v>
      </c>
      <c r="BH47" s="29">
        <v>0</v>
      </c>
      <c r="BI47" s="29">
        <v>9.8000000000000007</v>
      </c>
      <c r="BJ47" s="29">
        <v>0</v>
      </c>
      <c r="BK47" s="29">
        <v>8</v>
      </c>
      <c r="BL47" s="29">
        <v>0</v>
      </c>
      <c r="BM47" s="29">
        <v>0</v>
      </c>
      <c r="BN47" s="29">
        <v>0</v>
      </c>
      <c r="BO47" s="29">
        <v>1</v>
      </c>
      <c r="BP47" s="29">
        <v>0</v>
      </c>
      <c r="BQ47" s="29">
        <v>0</v>
      </c>
      <c r="BR47" s="29">
        <v>0</v>
      </c>
      <c r="BS47" s="29">
        <v>4</v>
      </c>
    </row>
    <row r="48" spans="1:71" s="16" customFormat="1" x14ac:dyDescent="0.25">
      <c r="A48" s="23" t="s">
        <v>54</v>
      </c>
      <c r="B48" s="23">
        <f t="shared" si="4"/>
        <v>16.53</v>
      </c>
      <c r="C48" s="23">
        <f t="shared" si="5"/>
        <v>16.53</v>
      </c>
      <c r="D48" s="23">
        <f t="shared" si="6"/>
        <v>4.9590000000000005</v>
      </c>
      <c r="E48" s="23">
        <f t="shared" si="3"/>
        <v>309.04488000000003</v>
      </c>
      <c r="H48" s="29" t="s">
        <v>54</v>
      </c>
      <c r="I48" s="29">
        <v>0</v>
      </c>
      <c r="J48" s="29">
        <v>0</v>
      </c>
      <c r="K48" s="29">
        <v>0</v>
      </c>
      <c r="L48" s="29">
        <v>0</v>
      </c>
      <c r="M48" s="29">
        <v>0</v>
      </c>
      <c r="N48" s="29">
        <v>0</v>
      </c>
      <c r="O48" s="29">
        <v>2.8</v>
      </c>
      <c r="P48" s="29">
        <v>0</v>
      </c>
      <c r="Q48" s="29">
        <v>13.73</v>
      </c>
      <c r="R48" s="29">
        <v>0</v>
      </c>
      <c r="S48" s="29">
        <v>0</v>
      </c>
      <c r="T48" s="29">
        <v>0</v>
      </c>
      <c r="U48" s="29">
        <v>0</v>
      </c>
      <c r="V48" s="29">
        <v>0</v>
      </c>
      <c r="W48" s="29">
        <v>0</v>
      </c>
      <c r="X48" s="29">
        <v>0</v>
      </c>
      <c r="Y48" s="29">
        <v>2.8</v>
      </c>
      <c r="Z48" s="29">
        <v>0</v>
      </c>
      <c r="AA48" s="29">
        <v>13.73</v>
      </c>
      <c r="AB48" s="29">
        <v>0</v>
      </c>
      <c r="AC48" s="29">
        <v>0</v>
      </c>
      <c r="AD48" s="29">
        <v>0</v>
      </c>
      <c r="AE48" s="29">
        <v>0</v>
      </c>
      <c r="AF48" s="29">
        <v>0</v>
      </c>
      <c r="AG48" s="29">
        <v>0</v>
      </c>
      <c r="AH48" s="29">
        <v>0</v>
      </c>
      <c r="AI48" s="29">
        <v>1</v>
      </c>
      <c r="AJ48" s="29">
        <v>0</v>
      </c>
      <c r="AK48" s="29">
        <v>1</v>
      </c>
      <c r="AL48" s="29">
        <v>0</v>
      </c>
      <c r="AM48" s="17"/>
      <c r="AN48" s="17"/>
      <c r="AO48" s="29" t="s">
        <v>54</v>
      </c>
      <c r="AP48" s="29">
        <v>0</v>
      </c>
      <c r="AQ48" s="29">
        <v>426.07</v>
      </c>
      <c r="AR48" s="29">
        <v>0</v>
      </c>
      <c r="AS48" s="29">
        <v>0</v>
      </c>
      <c r="AT48" s="29">
        <v>0</v>
      </c>
      <c r="AU48" s="29">
        <v>50.18</v>
      </c>
      <c r="AV48" s="29">
        <v>0</v>
      </c>
      <c r="AW48" s="29">
        <v>0</v>
      </c>
      <c r="AX48" s="29">
        <v>0</v>
      </c>
      <c r="AY48" s="29">
        <v>32.22</v>
      </c>
      <c r="AZ48" s="29">
        <v>0</v>
      </c>
      <c r="BA48" s="29">
        <v>82.64</v>
      </c>
      <c r="BB48" s="29">
        <v>0</v>
      </c>
      <c r="BC48" s="29">
        <v>0</v>
      </c>
      <c r="BD48" s="29">
        <v>0</v>
      </c>
      <c r="BE48" s="29">
        <v>47.99</v>
      </c>
      <c r="BF48" s="29">
        <v>0</v>
      </c>
      <c r="BG48" s="29">
        <v>0</v>
      </c>
      <c r="BH48" s="29">
        <v>0</v>
      </c>
      <c r="BI48" s="29">
        <v>9.8000000000000007</v>
      </c>
      <c r="BJ48" s="29">
        <v>0</v>
      </c>
      <c r="BK48" s="29">
        <v>7</v>
      </c>
      <c r="BL48" s="29">
        <v>0</v>
      </c>
      <c r="BM48" s="29">
        <v>0</v>
      </c>
      <c r="BN48" s="29">
        <v>0</v>
      </c>
      <c r="BO48" s="29">
        <v>2</v>
      </c>
      <c r="BP48" s="29">
        <v>0</v>
      </c>
      <c r="BQ48" s="29">
        <v>0</v>
      </c>
      <c r="BR48" s="29">
        <v>0</v>
      </c>
      <c r="BS48" s="29">
        <v>5</v>
      </c>
    </row>
    <row r="49" spans="1:71" s="16" customFormat="1" x14ac:dyDescent="0.25">
      <c r="A49" s="23" t="s">
        <v>55</v>
      </c>
      <c r="B49" s="23">
        <f t="shared" si="4"/>
        <v>18.419999999999998</v>
      </c>
      <c r="C49" s="23">
        <f t="shared" si="5"/>
        <v>18.419999999999998</v>
      </c>
      <c r="D49" s="23">
        <f t="shared" si="6"/>
        <v>5.5259999999999989</v>
      </c>
      <c r="E49" s="23">
        <f t="shared" si="3"/>
        <v>344.38031999999993</v>
      </c>
      <c r="H49" s="29" t="s">
        <v>55</v>
      </c>
      <c r="I49" s="29">
        <v>0</v>
      </c>
      <c r="J49" s="29">
        <v>0</v>
      </c>
      <c r="K49" s="29">
        <v>0</v>
      </c>
      <c r="L49" s="29">
        <v>0</v>
      </c>
      <c r="M49" s="29">
        <v>0</v>
      </c>
      <c r="N49" s="29">
        <v>0</v>
      </c>
      <c r="O49" s="29">
        <v>4.5599999999999996</v>
      </c>
      <c r="P49" s="29">
        <v>0</v>
      </c>
      <c r="Q49" s="29">
        <v>13.86</v>
      </c>
      <c r="R49" s="29">
        <v>0</v>
      </c>
      <c r="S49" s="29">
        <v>0</v>
      </c>
      <c r="T49" s="29">
        <v>0</v>
      </c>
      <c r="U49" s="29">
        <v>0</v>
      </c>
      <c r="V49" s="29">
        <v>0</v>
      </c>
      <c r="W49" s="29">
        <v>0</v>
      </c>
      <c r="X49" s="29">
        <v>0</v>
      </c>
      <c r="Y49" s="29">
        <v>4.5599999999999996</v>
      </c>
      <c r="Z49" s="29">
        <v>0</v>
      </c>
      <c r="AA49" s="29">
        <v>13.86</v>
      </c>
      <c r="AB49" s="29">
        <v>0</v>
      </c>
      <c r="AC49" s="29">
        <v>0</v>
      </c>
      <c r="AD49" s="29">
        <v>0</v>
      </c>
      <c r="AE49" s="29">
        <v>0</v>
      </c>
      <c r="AF49" s="29">
        <v>0</v>
      </c>
      <c r="AG49" s="29">
        <v>0</v>
      </c>
      <c r="AH49" s="29">
        <v>0</v>
      </c>
      <c r="AI49" s="29">
        <v>1</v>
      </c>
      <c r="AJ49" s="29">
        <v>0</v>
      </c>
      <c r="AK49" s="29">
        <v>1</v>
      </c>
      <c r="AL49" s="29">
        <v>0</v>
      </c>
      <c r="AM49" s="17"/>
      <c r="AN49" s="17"/>
      <c r="AO49" s="29" t="s">
        <v>55</v>
      </c>
      <c r="AP49" s="29">
        <v>0</v>
      </c>
      <c r="AQ49" s="29">
        <v>493.84</v>
      </c>
      <c r="AR49" s="29">
        <v>0</v>
      </c>
      <c r="AS49" s="29">
        <v>0</v>
      </c>
      <c r="AT49" s="29">
        <v>0</v>
      </c>
      <c r="AU49" s="29">
        <v>59.36</v>
      </c>
      <c r="AV49" s="29">
        <v>0</v>
      </c>
      <c r="AW49" s="29">
        <v>0</v>
      </c>
      <c r="AX49" s="29">
        <v>0</v>
      </c>
      <c r="AY49" s="29">
        <v>40.61</v>
      </c>
      <c r="AZ49" s="29">
        <v>0</v>
      </c>
      <c r="BA49" s="29">
        <v>93.27</v>
      </c>
      <c r="BB49" s="29">
        <v>0</v>
      </c>
      <c r="BC49" s="29">
        <v>0</v>
      </c>
      <c r="BD49" s="29">
        <v>0</v>
      </c>
      <c r="BE49" s="29">
        <v>52.98</v>
      </c>
      <c r="BF49" s="29">
        <v>0</v>
      </c>
      <c r="BG49" s="29">
        <v>0</v>
      </c>
      <c r="BH49" s="29">
        <v>0</v>
      </c>
      <c r="BI49" s="29">
        <v>9.84</v>
      </c>
      <c r="BJ49" s="29">
        <v>0</v>
      </c>
      <c r="BK49" s="29">
        <v>9</v>
      </c>
      <c r="BL49" s="29">
        <v>0</v>
      </c>
      <c r="BM49" s="29">
        <v>0</v>
      </c>
      <c r="BN49" s="29">
        <v>0</v>
      </c>
      <c r="BO49" s="29">
        <v>2</v>
      </c>
      <c r="BP49" s="29">
        <v>0</v>
      </c>
      <c r="BQ49" s="29">
        <v>0</v>
      </c>
      <c r="BR49" s="29">
        <v>0</v>
      </c>
      <c r="BS49" s="29">
        <v>5</v>
      </c>
    </row>
    <row r="50" spans="1:71" s="16" customFormat="1" x14ac:dyDescent="0.25">
      <c r="A50" s="23" t="s">
        <v>56</v>
      </c>
      <c r="B50" s="23">
        <f t="shared" si="4"/>
        <v>20.34</v>
      </c>
      <c r="C50" s="23">
        <f t="shared" si="5"/>
        <v>20.34</v>
      </c>
      <c r="D50" s="23">
        <f t="shared" si="6"/>
        <v>6.1019999999999994</v>
      </c>
      <c r="E50" s="23">
        <f t="shared" si="3"/>
        <v>380.27663999999999</v>
      </c>
      <c r="H50" s="29" t="s">
        <v>56</v>
      </c>
      <c r="I50" s="29">
        <v>0</v>
      </c>
      <c r="J50" s="29">
        <v>0</v>
      </c>
      <c r="K50" s="29">
        <v>0</v>
      </c>
      <c r="L50" s="29">
        <v>0</v>
      </c>
      <c r="M50" s="29">
        <v>0</v>
      </c>
      <c r="N50" s="29">
        <v>0</v>
      </c>
      <c r="O50" s="29">
        <v>6.34</v>
      </c>
      <c r="P50" s="29">
        <v>0</v>
      </c>
      <c r="Q50" s="29">
        <v>14</v>
      </c>
      <c r="R50" s="29">
        <v>0</v>
      </c>
      <c r="S50" s="29">
        <v>0</v>
      </c>
      <c r="T50" s="29">
        <v>0</v>
      </c>
      <c r="U50" s="29">
        <v>0</v>
      </c>
      <c r="V50" s="29">
        <v>0</v>
      </c>
      <c r="W50" s="29">
        <v>0</v>
      </c>
      <c r="X50" s="29">
        <v>0</v>
      </c>
      <c r="Y50" s="29">
        <v>6.34</v>
      </c>
      <c r="Z50" s="29">
        <v>0</v>
      </c>
      <c r="AA50" s="29">
        <v>14</v>
      </c>
      <c r="AB50" s="29">
        <v>0</v>
      </c>
      <c r="AC50" s="29">
        <v>0</v>
      </c>
      <c r="AD50" s="29">
        <v>0</v>
      </c>
      <c r="AE50" s="29">
        <v>0</v>
      </c>
      <c r="AF50" s="29">
        <v>0</v>
      </c>
      <c r="AG50" s="29">
        <v>0</v>
      </c>
      <c r="AH50" s="29">
        <v>0</v>
      </c>
      <c r="AI50" s="29">
        <v>1</v>
      </c>
      <c r="AJ50" s="29">
        <v>0</v>
      </c>
      <c r="AK50" s="29">
        <v>1</v>
      </c>
      <c r="AL50" s="29">
        <v>0</v>
      </c>
      <c r="AM50" s="17"/>
      <c r="AN50" s="17"/>
      <c r="AO50" s="29" t="s">
        <v>56</v>
      </c>
      <c r="AP50" s="29">
        <v>0</v>
      </c>
      <c r="AQ50" s="29">
        <v>613.61</v>
      </c>
      <c r="AR50" s="29">
        <v>0</v>
      </c>
      <c r="AS50" s="29">
        <v>0</v>
      </c>
      <c r="AT50" s="29">
        <v>0</v>
      </c>
      <c r="AU50" s="29">
        <v>69.47</v>
      </c>
      <c r="AV50" s="29">
        <v>0</v>
      </c>
      <c r="AW50" s="29">
        <v>0</v>
      </c>
      <c r="AX50" s="29">
        <v>0</v>
      </c>
      <c r="AY50" s="29">
        <v>58.23</v>
      </c>
      <c r="AZ50" s="29">
        <v>0</v>
      </c>
      <c r="BA50" s="29">
        <v>104.15</v>
      </c>
      <c r="BB50" s="29">
        <v>0</v>
      </c>
      <c r="BC50" s="29">
        <v>0</v>
      </c>
      <c r="BD50" s="29">
        <v>0</v>
      </c>
      <c r="BE50" s="29">
        <v>58.11</v>
      </c>
      <c r="BF50" s="29">
        <v>0</v>
      </c>
      <c r="BG50" s="29">
        <v>0</v>
      </c>
      <c r="BH50" s="29">
        <v>0</v>
      </c>
      <c r="BI50" s="29">
        <v>9.84</v>
      </c>
      <c r="BJ50" s="29">
        <v>0</v>
      </c>
      <c r="BK50" s="29">
        <v>11</v>
      </c>
      <c r="BL50" s="29">
        <v>0</v>
      </c>
      <c r="BM50" s="29">
        <v>0</v>
      </c>
      <c r="BN50" s="29">
        <v>0</v>
      </c>
      <c r="BO50" s="29">
        <v>2</v>
      </c>
      <c r="BP50" s="29">
        <v>0</v>
      </c>
      <c r="BQ50" s="29">
        <v>0</v>
      </c>
      <c r="BR50" s="29">
        <v>0</v>
      </c>
      <c r="BS50" s="29">
        <v>7</v>
      </c>
    </row>
    <row r="51" spans="1:71" s="16" customFormat="1" x14ac:dyDescent="0.25">
      <c r="A51" s="30"/>
      <c r="B51" s="30"/>
      <c r="C51" s="30"/>
      <c r="D51" s="30"/>
      <c r="E51" s="30"/>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7"/>
      <c r="BK51" s="17"/>
      <c r="BL51" s="17"/>
      <c r="BM51" s="17"/>
      <c r="BN51" s="17"/>
      <c r="BO51" s="17"/>
      <c r="BP51" s="17"/>
      <c r="BQ51" s="17"/>
      <c r="BR51" s="17"/>
      <c r="BS51" s="17"/>
    </row>
    <row r="52" spans="1:71" s="16" customFormat="1" x14ac:dyDescent="0.25">
      <c r="H52" s="44" t="s">
        <v>37</v>
      </c>
      <c r="I52" s="44"/>
      <c r="J52" s="44"/>
      <c r="K52" s="44"/>
      <c r="L52" s="44"/>
      <c r="M52" s="44"/>
      <c r="N52" s="44"/>
      <c r="O52" s="44"/>
      <c r="P52" s="44"/>
      <c r="Q52" s="44"/>
      <c r="R52" s="44"/>
      <c r="S52" s="44"/>
      <c r="T52" s="44"/>
      <c r="U52" s="44"/>
      <c r="V52" s="44"/>
      <c r="W52" s="44"/>
      <c r="X52" s="44"/>
      <c r="Y52" s="44"/>
      <c r="Z52" s="44"/>
      <c r="AA52" s="44"/>
      <c r="AB52" s="44"/>
      <c r="AC52" s="44"/>
      <c r="AD52" s="44"/>
      <c r="AE52" s="44"/>
      <c r="AF52" s="44"/>
      <c r="AG52" s="44"/>
      <c r="AH52" s="44"/>
      <c r="AI52" s="44"/>
      <c r="AJ52" s="44"/>
      <c r="AK52" s="44"/>
      <c r="AL52" s="44"/>
      <c r="AM52" s="17"/>
      <c r="AN52" s="17"/>
      <c r="AO52" s="44" t="s">
        <v>26</v>
      </c>
      <c r="AP52" s="44"/>
      <c r="AQ52" s="44"/>
      <c r="AR52" s="44"/>
      <c r="AS52" s="44"/>
      <c r="AT52" s="44"/>
      <c r="AU52" s="44"/>
      <c r="AV52" s="44"/>
      <c r="AW52" s="44"/>
      <c r="AX52" s="44"/>
      <c r="AY52" s="44"/>
      <c r="AZ52" s="44"/>
      <c r="BA52" s="44"/>
      <c r="BB52" s="44"/>
      <c r="BC52" s="44"/>
      <c r="BD52" s="44"/>
      <c r="BE52" s="44"/>
      <c r="BF52" s="44"/>
      <c r="BG52" s="44"/>
      <c r="BH52" s="44"/>
      <c r="BI52" s="44"/>
    </row>
    <row r="53" spans="1:71" s="16" customFormat="1" ht="15.75" x14ac:dyDescent="0.25">
      <c r="A53" s="260" t="s">
        <v>8</v>
      </c>
      <c r="B53" s="260"/>
      <c r="C53" s="260"/>
      <c r="D53" s="260"/>
      <c r="E53" s="260"/>
      <c r="H53" s="29"/>
      <c r="I53" s="29" t="s">
        <v>40</v>
      </c>
      <c r="J53" s="29" t="s">
        <v>40</v>
      </c>
      <c r="K53" s="29" t="s">
        <v>40</v>
      </c>
      <c r="L53" s="29" t="s">
        <v>40</v>
      </c>
      <c r="M53" s="29" t="s">
        <v>40</v>
      </c>
      <c r="N53" s="29" t="s">
        <v>40</v>
      </c>
      <c r="O53" s="29" t="s">
        <v>40</v>
      </c>
      <c r="P53" s="29" t="s">
        <v>40</v>
      </c>
      <c r="Q53" s="29" t="s">
        <v>40</v>
      </c>
      <c r="R53" s="29" t="s">
        <v>40</v>
      </c>
      <c r="S53" s="29" t="s">
        <v>41</v>
      </c>
      <c r="T53" s="29" t="s">
        <v>41</v>
      </c>
      <c r="U53" s="29" t="s">
        <v>41</v>
      </c>
      <c r="V53" s="29" t="s">
        <v>41</v>
      </c>
      <c r="W53" s="29" t="s">
        <v>41</v>
      </c>
      <c r="X53" s="29" t="s">
        <v>41</v>
      </c>
      <c r="Y53" s="29" t="s">
        <v>41</v>
      </c>
      <c r="Z53" s="29" t="s">
        <v>41</v>
      </c>
      <c r="AA53" s="29" t="s">
        <v>41</v>
      </c>
      <c r="AB53" s="29" t="s">
        <v>41</v>
      </c>
      <c r="AC53" s="29" t="s">
        <v>42</v>
      </c>
      <c r="AD53" s="29" t="s">
        <v>42</v>
      </c>
      <c r="AE53" s="29" t="s">
        <v>42</v>
      </c>
      <c r="AF53" s="29" t="s">
        <v>42</v>
      </c>
      <c r="AG53" s="29" t="s">
        <v>42</v>
      </c>
      <c r="AH53" s="29" t="s">
        <v>42</v>
      </c>
      <c r="AI53" s="29" t="s">
        <v>42</v>
      </c>
      <c r="AJ53" s="29" t="s">
        <v>42</v>
      </c>
      <c r="AK53" s="29" t="s">
        <v>42</v>
      </c>
      <c r="AL53" s="29" t="s">
        <v>42</v>
      </c>
      <c r="AM53" s="17"/>
      <c r="AN53" s="17"/>
      <c r="AO53" s="29"/>
      <c r="AP53" s="29" t="s">
        <v>40</v>
      </c>
      <c r="AQ53" s="29" t="s">
        <v>40</v>
      </c>
      <c r="AR53" s="29" t="s">
        <v>40</v>
      </c>
      <c r="AS53" s="29" t="s">
        <v>40</v>
      </c>
      <c r="AT53" s="29" t="s">
        <v>40</v>
      </c>
      <c r="AU53" s="29" t="s">
        <v>40</v>
      </c>
      <c r="AV53" s="29" t="s">
        <v>40</v>
      </c>
      <c r="AW53" s="29" t="s">
        <v>40</v>
      </c>
      <c r="AX53" s="29" t="s">
        <v>40</v>
      </c>
      <c r="AY53" s="29" t="s">
        <v>40</v>
      </c>
      <c r="AZ53" s="29" t="s">
        <v>41</v>
      </c>
      <c r="BA53" s="29" t="s">
        <v>41</v>
      </c>
      <c r="BB53" s="29" t="s">
        <v>41</v>
      </c>
      <c r="BC53" s="29" t="s">
        <v>41</v>
      </c>
      <c r="BD53" s="29" t="s">
        <v>41</v>
      </c>
      <c r="BE53" s="29" t="s">
        <v>41</v>
      </c>
      <c r="BF53" s="29" t="s">
        <v>41</v>
      </c>
      <c r="BG53" s="29" t="s">
        <v>41</v>
      </c>
      <c r="BH53" s="29" t="s">
        <v>41</v>
      </c>
      <c r="BI53" s="29" t="s">
        <v>41</v>
      </c>
      <c r="BJ53" s="29" t="s">
        <v>42</v>
      </c>
      <c r="BK53" s="29" t="s">
        <v>42</v>
      </c>
      <c r="BL53" s="29" t="s">
        <v>42</v>
      </c>
      <c r="BM53" s="29" t="s">
        <v>42</v>
      </c>
      <c r="BN53" s="29" t="s">
        <v>42</v>
      </c>
      <c r="BO53" s="29" t="s">
        <v>42</v>
      </c>
      <c r="BP53" s="29" t="s">
        <v>42</v>
      </c>
      <c r="BQ53" s="29" t="s">
        <v>42</v>
      </c>
      <c r="BR53" s="29" t="s">
        <v>42</v>
      </c>
      <c r="BS53" s="29" t="s">
        <v>42</v>
      </c>
    </row>
    <row r="54" spans="1:71" s="16" customFormat="1" ht="45.75" thickBot="1" x14ac:dyDescent="0.3">
      <c r="A54" s="21" t="s">
        <v>4</v>
      </c>
      <c r="B54" s="22" t="s">
        <v>17</v>
      </c>
      <c r="C54" s="22" t="s">
        <v>5</v>
      </c>
      <c r="D54" s="6" t="s">
        <v>0</v>
      </c>
      <c r="E54" s="22" t="s">
        <v>7</v>
      </c>
      <c r="H54" s="28" t="s">
        <v>4</v>
      </c>
      <c r="I54" s="28" t="s">
        <v>43</v>
      </c>
      <c r="J54" s="28" t="s">
        <v>44</v>
      </c>
      <c r="K54" s="28" t="s">
        <v>57</v>
      </c>
      <c r="L54" s="28" t="s">
        <v>50</v>
      </c>
      <c r="M54" s="28" t="s">
        <v>47</v>
      </c>
      <c r="N54" s="28" t="s">
        <v>48</v>
      </c>
      <c r="O54" s="28" t="s">
        <v>46</v>
      </c>
      <c r="P54" s="28" t="s">
        <v>51</v>
      </c>
      <c r="Q54" s="28" t="s">
        <v>49</v>
      </c>
      <c r="R54" s="28" t="s">
        <v>45</v>
      </c>
      <c r="S54" s="28" t="s">
        <v>43</v>
      </c>
      <c r="T54" s="28" t="s">
        <v>44</v>
      </c>
      <c r="U54" s="28" t="s">
        <v>57</v>
      </c>
      <c r="V54" s="28" t="s">
        <v>50</v>
      </c>
      <c r="W54" s="28" t="s">
        <v>47</v>
      </c>
      <c r="X54" s="28" t="s">
        <v>48</v>
      </c>
      <c r="Y54" s="28" t="s">
        <v>46</v>
      </c>
      <c r="Z54" s="28" t="s">
        <v>51</v>
      </c>
      <c r="AA54" s="28" t="s">
        <v>49</v>
      </c>
      <c r="AB54" s="28" t="s">
        <v>45</v>
      </c>
      <c r="AC54" s="28" t="s">
        <v>43</v>
      </c>
      <c r="AD54" s="28" t="s">
        <v>44</v>
      </c>
      <c r="AE54" s="28" t="s">
        <v>57</v>
      </c>
      <c r="AF54" s="28" t="s">
        <v>50</v>
      </c>
      <c r="AG54" s="28" t="s">
        <v>47</v>
      </c>
      <c r="AH54" s="28" t="s">
        <v>48</v>
      </c>
      <c r="AI54" s="28" t="s">
        <v>46</v>
      </c>
      <c r="AJ54" s="28" t="s">
        <v>51</v>
      </c>
      <c r="AK54" s="28" t="s">
        <v>49</v>
      </c>
      <c r="AL54" s="28" t="s">
        <v>45</v>
      </c>
      <c r="AM54" s="17"/>
      <c r="AN54" s="17"/>
      <c r="AO54" s="28" t="s">
        <v>4</v>
      </c>
      <c r="AP54" s="28" t="s">
        <v>43</v>
      </c>
      <c r="AQ54" s="28" t="s">
        <v>44</v>
      </c>
      <c r="AR54" s="28" t="s">
        <v>57</v>
      </c>
      <c r="AS54" s="28" t="s">
        <v>50</v>
      </c>
      <c r="AT54" s="28" t="s">
        <v>47</v>
      </c>
      <c r="AU54" s="28" t="s">
        <v>48</v>
      </c>
      <c r="AV54" s="28" t="s">
        <v>46</v>
      </c>
      <c r="AW54" s="28" t="s">
        <v>51</v>
      </c>
      <c r="AX54" s="28" t="s">
        <v>49</v>
      </c>
      <c r="AY54" s="28" t="s">
        <v>45</v>
      </c>
      <c r="AZ54" s="28" t="s">
        <v>43</v>
      </c>
      <c r="BA54" s="28" t="s">
        <v>44</v>
      </c>
      <c r="BB54" s="28" t="s">
        <v>57</v>
      </c>
      <c r="BC54" s="28" t="s">
        <v>50</v>
      </c>
      <c r="BD54" s="28" t="s">
        <v>47</v>
      </c>
      <c r="BE54" s="28" t="s">
        <v>48</v>
      </c>
      <c r="BF54" s="28" t="s">
        <v>46</v>
      </c>
      <c r="BG54" s="28" t="s">
        <v>51</v>
      </c>
      <c r="BH54" s="28" t="s">
        <v>49</v>
      </c>
      <c r="BI54" s="28" t="s">
        <v>45</v>
      </c>
      <c r="BJ54" s="28" t="s">
        <v>43</v>
      </c>
      <c r="BK54" s="28" t="s">
        <v>44</v>
      </c>
      <c r="BL54" s="28" t="s">
        <v>57</v>
      </c>
      <c r="BM54" s="28" t="s">
        <v>50</v>
      </c>
      <c r="BN54" s="28" t="s">
        <v>47</v>
      </c>
      <c r="BO54" s="28" t="s">
        <v>48</v>
      </c>
      <c r="BP54" s="28" t="s">
        <v>46</v>
      </c>
      <c r="BQ54" s="28" t="s">
        <v>51</v>
      </c>
      <c r="BR54" s="28" t="s">
        <v>49</v>
      </c>
      <c r="BS54" s="28" t="s">
        <v>45</v>
      </c>
    </row>
    <row r="55" spans="1:71" s="16" customFormat="1" x14ac:dyDescent="0.25">
      <c r="A55" s="23" t="s">
        <v>9</v>
      </c>
      <c r="B55" s="23">
        <f>IF($D$4="P",SUM(AZ37:BB37),SUM(AZ37:BI37))</f>
        <v>60.57</v>
      </c>
      <c r="C55" s="23">
        <f>IF($D$4="P",SUM(AP37:AR37),SUM(AP37:AY37))</f>
        <v>113.59</v>
      </c>
      <c r="D55" s="23">
        <f>IF($D$4="P",$B$7*SUM(AP37:AR37)+$B$8*SUM(AP55:AR55),$B$7*SUM(AP37:AY37)+$B$8*SUM(AP55:AY55))</f>
        <v>34.076999999999998</v>
      </c>
      <c r="E55" s="23">
        <f t="shared" ref="E55:E68" si="7">D55*$B$4</f>
        <v>2123.6786400000001</v>
      </c>
      <c r="H55" s="27" t="s">
        <v>9</v>
      </c>
      <c r="I55" s="29">
        <v>0</v>
      </c>
      <c r="J55" s="29">
        <v>0</v>
      </c>
      <c r="K55" s="29">
        <v>0</v>
      </c>
      <c r="L55" s="29">
        <v>0</v>
      </c>
      <c r="M55" s="29">
        <v>0</v>
      </c>
      <c r="N55" s="29">
        <v>0</v>
      </c>
      <c r="O55" s="29">
        <v>0</v>
      </c>
      <c r="P55" s="29">
        <v>0</v>
      </c>
      <c r="Q55" s="29">
        <v>0</v>
      </c>
      <c r="R55" s="29">
        <v>0</v>
      </c>
      <c r="S55" s="29">
        <v>0</v>
      </c>
      <c r="T55" s="29">
        <v>0</v>
      </c>
      <c r="U55" s="29">
        <v>0</v>
      </c>
      <c r="V55" s="29">
        <v>0</v>
      </c>
      <c r="W55" s="29">
        <v>0</v>
      </c>
      <c r="X55" s="29">
        <v>0</v>
      </c>
      <c r="Y55" s="29">
        <v>0</v>
      </c>
      <c r="Z55" s="29">
        <v>0</v>
      </c>
      <c r="AA55" s="29">
        <v>0</v>
      </c>
      <c r="AB55" s="29">
        <v>0</v>
      </c>
      <c r="AC55" s="29">
        <v>0</v>
      </c>
      <c r="AD55" s="29">
        <v>0</v>
      </c>
      <c r="AE55" s="29">
        <v>0</v>
      </c>
      <c r="AF55" s="29">
        <v>0</v>
      </c>
      <c r="AG55" s="29">
        <v>0</v>
      </c>
      <c r="AH55" s="29">
        <v>0</v>
      </c>
      <c r="AI55" s="29">
        <v>0</v>
      </c>
      <c r="AJ55" s="29">
        <v>0</v>
      </c>
      <c r="AK55" s="29">
        <v>0</v>
      </c>
      <c r="AL55" s="29">
        <v>0</v>
      </c>
      <c r="AM55" s="17"/>
      <c r="AN55" s="17"/>
      <c r="AO55" s="27" t="s">
        <v>9</v>
      </c>
      <c r="AP55" s="27">
        <f>Base_SMFL_5min!AP56</f>
        <v>0</v>
      </c>
      <c r="AQ55" s="27">
        <f>Base_SMFL_5min!AQ56</f>
        <v>0</v>
      </c>
      <c r="AR55" s="27">
        <f>Base_SMFL_5min!AR56</f>
        <v>0</v>
      </c>
      <c r="AS55" s="27">
        <f>Base_SMFL_5min!AS56</f>
        <v>0</v>
      </c>
      <c r="AT55" s="27">
        <f>Base_SMFL_5min!AT56</f>
        <v>0</v>
      </c>
      <c r="AU55" s="27">
        <f>Base_SMFL_5min!AU56</f>
        <v>0</v>
      </c>
      <c r="AV55" s="27">
        <f>Base_SMFL_5min!AV56</f>
        <v>0</v>
      </c>
      <c r="AW55" s="27">
        <f>Base_SMFL_5min!AW56</f>
        <v>0</v>
      </c>
      <c r="AX55" s="27">
        <f>Base_SMFL_5min!AX56</f>
        <v>0</v>
      </c>
      <c r="AY55" s="27">
        <f>Base_SMFL_5min!AY56</f>
        <v>0</v>
      </c>
      <c r="AZ55" s="27">
        <f>Base_SMFL_5min!AZ56</f>
        <v>0</v>
      </c>
      <c r="BA55" s="27">
        <f>Base_SMFL_5min!BA56</f>
        <v>0</v>
      </c>
      <c r="BB55" s="27">
        <f>Base_SMFL_5min!BB56</f>
        <v>0</v>
      </c>
      <c r="BC55" s="27">
        <f>Base_SMFL_5min!BC56</f>
        <v>0</v>
      </c>
      <c r="BD55" s="27">
        <f>Base_SMFL_5min!BD56</f>
        <v>0</v>
      </c>
      <c r="BE55" s="27">
        <f>Base_SMFL_5min!BE56</f>
        <v>0</v>
      </c>
      <c r="BF55" s="27">
        <f>Base_SMFL_5min!BF56</f>
        <v>0</v>
      </c>
      <c r="BG55" s="27">
        <f>Base_SMFL_5min!BG56</f>
        <v>0</v>
      </c>
      <c r="BH55" s="27">
        <f>Base_SMFL_5min!BH56</f>
        <v>0</v>
      </c>
      <c r="BI55" s="27">
        <f>Base_SMFL_5min!BI56</f>
        <v>0</v>
      </c>
      <c r="BJ55" s="27">
        <f>Base_SMFL_5min!BJ56</f>
        <v>0</v>
      </c>
      <c r="BK55" s="27">
        <f>Base_SMFL_5min!BK56</f>
        <v>0</v>
      </c>
      <c r="BL55" s="27">
        <f>Base_SMFL_5min!BL56</f>
        <v>0</v>
      </c>
      <c r="BM55" s="27">
        <f>Base_SMFL_5min!BM56</f>
        <v>0</v>
      </c>
      <c r="BN55" s="27">
        <f>Base_SMFL_5min!BN56</f>
        <v>0</v>
      </c>
      <c r="BO55" s="27">
        <f>Base_SMFL_5min!BO56</f>
        <v>0</v>
      </c>
      <c r="BP55" s="27">
        <f>Base_SMFL_5min!BP56</f>
        <v>0</v>
      </c>
      <c r="BQ55" s="27">
        <f>Base_SMFL_5min!BQ56</f>
        <v>0</v>
      </c>
      <c r="BR55" s="27">
        <f>Base_SMFL_5min!BR56</f>
        <v>0</v>
      </c>
      <c r="BS55" s="27">
        <f>Base_SMFL_5min!BS56</f>
        <v>0</v>
      </c>
    </row>
    <row r="56" spans="1:71" s="16" customFormat="1" x14ac:dyDescent="0.25">
      <c r="A56" s="23" t="s">
        <v>10</v>
      </c>
      <c r="B56" s="23">
        <f t="shared" ref="B56:B68" si="8">IF($D$4="P",SUM(AZ38:BB38),SUM(AZ38:BI38))</f>
        <v>93.31</v>
      </c>
      <c r="C56" s="23">
        <f t="shared" ref="C56:C68" si="9">IF($D$4="P",SUM(AP38:AR38),SUM(AP38:AY38))</f>
        <v>270.12999999999994</v>
      </c>
      <c r="D56" s="23">
        <f t="shared" ref="D56:D68" si="10">IF($D$4="P",$B$7*SUM(AP38:AR38)+$B$8*SUM(AP56:AR56),$B$7*SUM(AP38:AY38)+$B$8*SUM(AP56:AY56))</f>
        <v>81.038999999999973</v>
      </c>
      <c r="E56" s="23">
        <f t="shared" si="7"/>
        <v>5050.3504799999982</v>
      </c>
      <c r="H56" s="29" t="s">
        <v>10</v>
      </c>
      <c r="I56" s="29">
        <v>0</v>
      </c>
      <c r="J56" s="29">
        <v>0</v>
      </c>
      <c r="K56" s="29">
        <v>0</v>
      </c>
      <c r="L56" s="29">
        <v>0</v>
      </c>
      <c r="M56" s="29">
        <v>0</v>
      </c>
      <c r="N56" s="29">
        <v>0</v>
      </c>
      <c r="O56" s="29">
        <v>0</v>
      </c>
      <c r="P56" s="29">
        <v>0</v>
      </c>
      <c r="Q56" s="29">
        <v>0</v>
      </c>
      <c r="R56" s="29">
        <v>0</v>
      </c>
      <c r="S56" s="29">
        <v>0</v>
      </c>
      <c r="T56" s="29">
        <v>0</v>
      </c>
      <c r="U56" s="29">
        <v>0</v>
      </c>
      <c r="V56" s="29">
        <v>0</v>
      </c>
      <c r="W56" s="29">
        <v>0</v>
      </c>
      <c r="X56" s="29">
        <v>0</v>
      </c>
      <c r="Y56" s="29">
        <v>0</v>
      </c>
      <c r="Z56" s="29">
        <v>0</v>
      </c>
      <c r="AA56" s="29">
        <v>0</v>
      </c>
      <c r="AB56" s="29">
        <v>0</v>
      </c>
      <c r="AC56" s="29">
        <v>0</v>
      </c>
      <c r="AD56" s="29">
        <v>0</v>
      </c>
      <c r="AE56" s="29">
        <v>0</v>
      </c>
      <c r="AF56" s="29">
        <v>0</v>
      </c>
      <c r="AG56" s="29">
        <v>0</v>
      </c>
      <c r="AH56" s="29">
        <v>0</v>
      </c>
      <c r="AI56" s="29">
        <v>0</v>
      </c>
      <c r="AJ56" s="29">
        <v>0</v>
      </c>
      <c r="AK56" s="29">
        <v>0</v>
      </c>
      <c r="AL56" s="29">
        <v>0</v>
      </c>
      <c r="AM56" s="17"/>
      <c r="AN56" s="17"/>
      <c r="AO56" s="29" t="s">
        <v>10</v>
      </c>
      <c r="AP56" s="27">
        <f>Base_SMFL_5min!AP57</f>
        <v>0</v>
      </c>
      <c r="AQ56" s="27">
        <f>Base_SMFL_5min!AQ57</f>
        <v>0</v>
      </c>
      <c r="AR56" s="27">
        <f>Base_SMFL_5min!AR57</f>
        <v>0</v>
      </c>
      <c r="AS56" s="27">
        <f>Base_SMFL_5min!AS57</f>
        <v>0</v>
      </c>
      <c r="AT56" s="27">
        <f>Base_SMFL_5min!AT57</f>
        <v>0</v>
      </c>
      <c r="AU56" s="27">
        <f>Base_SMFL_5min!AU57</f>
        <v>0</v>
      </c>
      <c r="AV56" s="27">
        <f>Base_SMFL_5min!AV57</f>
        <v>0</v>
      </c>
      <c r="AW56" s="27">
        <f>Base_SMFL_5min!AW57</f>
        <v>0</v>
      </c>
      <c r="AX56" s="27">
        <f>Base_SMFL_5min!AX57</f>
        <v>0</v>
      </c>
      <c r="AY56" s="27">
        <f>Base_SMFL_5min!AY57</f>
        <v>0</v>
      </c>
      <c r="AZ56" s="27">
        <f>Base_SMFL_5min!AZ57</f>
        <v>0</v>
      </c>
      <c r="BA56" s="27">
        <f>Base_SMFL_5min!BA57</f>
        <v>0</v>
      </c>
      <c r="BB56" s="27">
        <f>Base_SMFL_5min!BB57</f>
        <v>0</v>
      </c>
      <c r="BC56" s="27">
        <f>Base_SMFL_5min!BC57</f>
        <v>0</v>
      </c>
      <c r="BD56" s="27">
        <f>Base_SMFL_5min!BD57</f>
        <v>0</v>
      </c>
      <c r="BE56" s="27">
        <f>Base_SMFL_5min!BE57</f>
        <v>0</v>
      </c>
      <c r="BF56" s="27">
        <f>Base_SMFL_5min!BF57</f>
        <v>0</v>
      </c>
      <c r="BG56" s="27">
        <f>Base_SMFL_5min!BG57</f>
        <v>0</v>
      </c>
      <c r="BH56" s="27">
        <f>Base_SMFL_5min!BH57</f>
        <v>0</v>
      </c>
      <c r="BI56" s="27">
        <f>Base_SMFL_5min!BI57</f>
        <v>0</v>
      </c>
      <c r="BJ56" s="27">
        <f>Base_SMFL_5min!BJ57</f>
        <v>0</v>
      </c>
      <c r="BK56" s="27">
        <f>Base_SMFL_5min!BK57</f>
        <v>0</v>
      </c>
      <c r="BL56" s="27">
        <f>Base_SMFL_5min!BL57</f>
        <v>0</v>
      </c>
      <c r="BM56" s="27">
        <f>Base_SMFL_5min!BM57</f>
        <v>0</v>
      </c>
      <c r="BN56" s="27">
        <f>Base_SMFL_5min!BN57</f>
        <v>0</v>
      </c>
      <c r="BO56" s="27">
        <f>Base_SMFL_5min!BO57</f>
        <v>0</v>
      </c>
      <c r="BP56" s="27">
        <f>Base_SMFL_5min!BP57</f>
        <v>0</v>
      </c>
      <c r="BQ56" s="27">
        <f>Base_SMFL_5min!BQ57</f>
        <v>0</v>
      </c>
      <c r="BR56" s="27">
        <f>Base_SMFL_5min!BR57</f>
        <v>0</v>
      </c>
      <c r="BS56" s="27">
        <f>Base_SMFL_5min!BS57</f>
        <v>0</v>
      </c>
    </row>
    <row r="57" spans="1:71" s="16" customFormat="1" x14ac:dyDescent="0.25">
      <c r="A57" s="23" t="s">
        <v>11</v>
      </c>
      <c r="B57" s="23">
        <f t="shared" si="8"/>
        <v>108.75999999999999</v>
      </c>
      <c r="C57" s="23">
        <f t="shared" si="9"/>
        <v>363.43</v>
      </c>
      <c r="D57" s="23">
        <f t="shared" si="10"/>
        <v>109.029</v>
      </c>
      <c r="E57" s="23">
        <f t="shared" si="7"/>
        <v>6794.6872800000001</v>
      </c>
      <c r="H57" s="29" t="s">
        <v>11</v>
      </c>
      <c r="I57" s="29">
        <v>0</v>
      </c>
      <c r="J57" s="29">
        <v>0</v>
      </c>
      <c r="K57" s="29">
        <v>0</v>
      </c>
      <c r="L57" s="29">
        <v>0</v>
      </c>
      <c r="M57" s="29">
        <v>0</v>
      </c>
      <c r="N57" s="29">
        <v>0</v>
      </c>
      <c r="O57" s="29">
        <v>0</v>
      </c>
      <c r="P57" s="29">
        <v>0</v>
      </c>
      <c r="Q57" s="29">
        <v>0</v>
      </c>
      <c r="R57" s="29">
        <v>0</v>
      </c>
      <c r="S57" s="29">
        <v>0</v>
      </c>
      <c r="T57" s="29">
        <v>0</v>
      </c>
      <c r="U57" s="29">
        <v>0</v>
      </c>
      <c r="V57" s="29">
        <v>0</v>
      </c>
      <c r="W57" s="29">
        <v>0</v>
      </c>
      <c r="X57" s="29">
        <v>0</v>
      </c>
      <c r="Y57" s="29">
        <v>0</v>
      </c>
      <c r="Z57" s="29">
        <v>0</v>
      </c>
      <c r="AA57" s="29">
        <v>0</v>
      </c>
      <c r="AB57" s="29">
        <v>0</v>
      </c>
      <c r="AC57" s="29">
        <v>0</v>
      </c>
      <c r="AD57" s="29">
        <v>0</v>
      </c>
      <c r="AE57" s="29">
        <v>0</v>
      </c>
      <c r="AF57" s="29">
        <v>0</v>
      </c>
      <c r="AG57" s="29">
        <v>0</v>
      </c>
      <c r="AH57" s="29">
        <v>0</v>
      </c>
      <c r="AI57" s="29">
        <v>0</v>
      </c>
      <c r="AJ57" s="29">
        <v>0</v>
      </c>
      <c r="AK57" s="29">
        <v>0</v>
      </c>
      <c r="AL57" s="29">
        <v>0</v>
      </c>
      <c r="AM57" s="17"/>
      <c r="AN57" s="17"/>
      <c r="AO57" s="29" t="s">
        <v>11</v>
      </c>
      <c r="AP57" s="27">
        <f>Base_SMFL_5min!AP58</f>
        <v>0</v>
      </c>
      <c r="AQ57" s="27">
        <f>Base_SMFL_5min!AQ58</f>
        <v>0</v>
      </c>
      <c r="AR57" s="27">
        <f>Base_SMFL_5min!AR58</f>
        <v>0</v>
      </c>
      <c r="AS57" s="27">
        <f>Base_SMFL_5min!AS58</f>
        <v>0</v>
      </c>
      <c r="AT57" s="27">
        <f>Base_SMFL_5min!AT58</f>
        <v>0</v>
      </c>
      <c r="AU57" s="27">
        <f>Base_SMFL_5min!AU58</f>
        <v>0</v>
      </c>
      <c r="AV57" s="27">
        <f>Base_SMFL_5min!AV58</f>
        <v>0</v>
      </c>
      <c r="AW57" s="27">
        <f>Base_SMFL_5min!AW58</f>
        <v>0</v>
      </c>
      <c r="AX57" s="27">
        <f>Base_SMFL_5min!AX58</f>
        <v>0</v>
      </c>
      <c r="AY57" s="27">
        <f>Base_SMFL_5min!AY58</f>
        <v>0</v>
      </c>
      <c r="AZ57" s="27">
        <f>Base_SMFL_5min!AZ58</f>
        <v>0</v>
      </c>
      <c r="BA57" s="27">
        <f>Base_SMFL_5min!BA58</f>
        <v>0</v>
      </c>
      <c r="BB57" s="27">
        <f>Base_SMFL_5min!BB58</f>
        <v>0</v>
      </c>
      <c r="BC57" s="27">
        <f>Base_SMFL_5min!BC58</f>
        <v>0</v>
      </c>
      <c r="BD57" s="27">
        <f>Base_SMFL_5min!BD58</f>
        <v>0</v>
      </c>
      <c r="BE57" s="27">
        <f>Base_SMFL_5min!BE58</f>
        <v>0</v>
      </c>
      <c r="BF57" s="27">
        <f>Base_SMFL_5min!BF58</f>
        <v>0</v>
      </c>
      <c r="BG57" s="27">
        <f>Base_SMFL_5min!BG58</f>
        <v>0</v>
      </c>
      <c r="BH57" s="27">
        <f>Base_SMFL_5min!BH58</f>
        <v>0</v>
      </c>
      <c r="BI57" s="27">
        <f>Base_SMFL_5min!BI58</f>
        <v>0</v>
      </c>
      <c r="BJ57" s="27">
        <f>Base_SMFL_5min!BJ58</f>
        <v>0</v>
      </c>
      <c r="BK57" s="27">
        <f>Base_SMFL_5min!BK58</f>
        <v>0</v>
      </c>
      <c r="BL57" s="27">
        <f>Base_SMFL_5min!BL58</f>
        <v>0</v>
      </c>
      <c r="BM57" s="27">
        <f>Base_SMFL_5min!BM58</f>
        <v>0</v>
      </c>
      <c r="BN57" s="27">
        <f>Base_SMFL_5min!BN58</f>
        <v>0</v>
      </c>
      <c r="BO57" s="27">
        <f>Base_SMFL_5min!BO58</f>
        <v>0</v>
      </c>
      <c r="BP57" s="27">
        <f>Base_SMFL_5min!BP58</f>
        <v>0</v>
      </c>
      <c r="BQ57" s="27">
        <f>Base_SMFL_5min!BQ58</f>
        <v>0</v>
      </c>
      <c r="BR57" s="27">
        <f>Base_SMFL_5min!BR58</f>
        <v>0</v>
      </c>
      <c r="BS57" s="27">
        <f>Base_SMFL_5min!BS58</f>
        <v>0</v>
      </c>
    </row>
    <row r="58" spans="1:71" s="16" customFormat="1" x14ac:dyDescent="0.25">
      <c r="A58" s="23" t="s">
        <v>12</v>
      </c>
      <c r="B58" s="23">
        <f t="shared" si="8"/>
        <v>31.09</v>
      </c>
      <c r="C58" s="23">
        <f t="shared" si="9"/>
        <v>39.230000000000004</v>
      </c>
      <c r="D58" s="23">
        <f t="shared" si="10"/>
        <v>11.769</v>
      </c>
      <c r="E58" s="23">
        <f t="shared" si="7"/>
        <v>733.44407999999999</v>
      </c>
      <c r="H58" s="29" t="s">
        <v>12</v>
      </c>
      <c r="I58" s="29">
        <v>0</v>
      </c>
      <c r="J58" s="29">
        <v>0</v>
      </c>
      <c r="K58" s="29">
        <v>0</v>
      </c>
      <c r="L58" s="29">
        <v>0</v>
      </c>
      <c r="M58" s="29">
        <v>0</v>
      </c>
      <c r="N58" s="29">
        <v>0</v>
      </c>
      <c r="O58" s="29">
        <v>0</v>
      </c>
      <c r="P58" s="29">
        <v>0</v>
      </c>
      <c r="Q58" s="29">
        <v>0</v>
      </c>
      <c r="R58" s="29">
        <v>0</v>
      </c>
      <c r="S58" s="29">
        <v>0</v>
      </c>
      <c r="T58" s="29">
        <v>0</v>
      </c>
      <c r="U58" s="29">
        <v>0</v>
      </c>
      <c r="V58" s="29">
        <v>0</v>
      </c>
      <c r="W58" s="29">
        <v>0</v>
      </c>
      <c r="X58" s="29">
        <v>0</v>
      </c>
      <c r="Y58" s="29">
        <v>0</v>
      </c>
      <c r="Z58" s="29">
        <v>0</v>
      </c>
      <c r="AA58" s="29">
        <v>0</v>
      </c>
      <c r="AB58" s="29">
        <v>0</v>
      </c>
      <c r="AC58" s="29">
        <v>0</v>
      </c>
      <c r="AD58" s="29">
        <v>0</v>
      </c>
      <c r="AE58" s="29">
        <v>0</v>
      </c>
      <c r="AF58" s="29">
        <v>0</v>
      </c>
      <c r="AG58" s="29">
        <v>0</v>
      </c>
      <c r="AH58" s="29">
        <v>0</v>
      </c>
      <c r="AI58" s="29">
        <v>0</v>
      </c>
      <c r="AJ58" s="29">
        <v>0</v>
      </c>
      <c r="AK58" s="29">
        <v>0</v>
      </c>
      <c r="AL58" s="29">
        <v>0</v>
      </c>
      <c r="AM58" s="17"/>
      <c r="AN58" s="17"/>
      <c r="AO58" s="29" t="s">
        <v>12</v>
      </c>
      <c r="AP58" s="29">
        <v>0</v>
      </c>
      <c r="AQ58" s="29">
        <v>0</v>
      </c>
      <c r="AR58" s="29">
        <v>0</v>
      </c>
      <c r="AS58" s="29">
        <v>0</v>
      </c>
      <c r="AT58" s="29">
        <v>0</v>
      </c>
      <c r="AU58" s="29">
        <v>0</v>
      </c>
      <c r="AV58" s="29">
        <v>0</v>
      </c>
      <c r="AW58" s="29">
        <v>0</v>
      </c>
      <c r="AX58" s="29">
        <v>0</v>
      </c>
      <c r="AY58" s="29">
        <v>0</v>
      </c>
      <c r="AZ58" s="29">
        <v>0</v>
      </c>
      <c r="BA58" s="29">
        <v>0</v>
      </c>
      <c r="BB58" s="29">
        <v>0</v>
      </c>
      <c r="BC58" s="29">
        <v>0</v>
      </c>
      <c r="BD58" s="29">
        <v>0</v>
      </c>
      <c r="BE58" s="29">
        <v>0</v>
      </c>
      <c r="BF58" s="29">
        <v>0</v>
      </c>
      <c r="BG58" s="29">
        <v>0</v>
      </c>
      <c r="BH58" s="29">
        <v>0</v>
      </c>
      <c r="BI58" s="29">
        <v>0</v>
      </c>
      <c r="BJ58" s="29">
        <v>0</v>
      </c>
      <c r="BK58" s="29">
        <v>0</v>
      </c>
      <c r="BL58" s="29">
        <v>0</v>
      </c>
      <c r="BM58" s="29">
        <v>0</v>
      </c>
      <c r="BN58" s="29">
        <v>0</v>
      </c>
      <c r="BO58" s="29">
        <v>0</v>
      </c>
      <c r="BP58" s="29">
        <v>0</v>
      </c>
      <c r="BQ58" s="29">
        <v>0</v>
      </c>
      <c r="BR58" s="29">
        <v>0</v>
      </c>
      <c r="BS58" s="29">
        <v>0</v>
      </c>
    </row>
    <row r="59" spans="1:71" s="16" customFormat="1" x14ac:dyDescent="0.25">
      <c r="A59" s="23" t="s">
        <v>13</v>
      </c>
      <c r="B59" s="23">
        <f t="shared" si="8"/>
        <v>37.53</v>
      </c>
      <c r="C59" s="23">
        <f t="shared" si="9"/>
        <v>74.97</v>
      </c>
      <c r="D59" s="23">
        <f t="shared" si="10"/>
        <v>22.491</v>
      </c>
      <c r="E59" s="23">
        <f t="shared" si="7"/>
        <v>1401.63912</v>
      </c>
      <c r="H59" s="29" t="s">
        <v>13</v>
      </c>
      <c r="I59" s="29">
        <v>0</v>
      </c>
      <c r="J59" s="29">
        <v>0</v>
      </c>
      <c r="K59" s="29">
        <v>0</v>
      </c>
      <c r="L59" s="29">
        <v>0</v>
      </c>
      <c r="M59" s="29">
        <v>0</v>
      </c>
      <c r="N59" s="29">
        <v>0</v>
      </c>
      <c r="O59" s="29">
        <v>0</v>
      </c>
      <c r="P59" s="29">
        <v>0</v>
      </c>
      <c r="Q59" s="29">
        <v>0</v>
      </c>
      <c r="R59" s="29">
        <v>0</v>
      </c>
      <c r="S59" s="29">
        <v>0</v>
      </c>
      <c r="T59" s="29">
        <v>0</v>
      </c>
      <c r="U59" s="29">
        <v>0</v>
      </c>
      <c r="V59" s="29">
        <v>0</v>
      </c>
      <c r="W59" s="29">
        <v>0</v>
      </c>
      <c r="X59" s="29">
        <v>0</v>
      </c>
      <c r="Y59" s="29">
        <v>0</v>
      </c>
      <c r="Z59" s="29">
        <v>0</v>
      </c>
      <c r="AA59" s="29">
        <v>0</v>
      </c>
      <c r="AB59" s="29">
        <v>0</v>
      </c>
      <c r="AC59" s="29">
        <v>0</v>
      </c>
      <c r="AD59" s="29">
        <v>0</v>
      </c>
      <c r="AE59" s="29">
        <v>0</v>
      </c>
      <c r="AF59" s="29">
        <v>0</v>
      </c>
      <c r="AG59" s="29">
        <v>0</v>
      </c>
      <c r="AH59" s="29">
        <v>0</v>
      </c>
      <c r="AI59" s="29">
        <v>0</v>
      </c>
      <c r="AJ59" s="29">
        <v>0</v>
      </c>
      <c r="AK59" s="29">
        <v>0</v>
      </c>
      <c r="AL59" s="29">
        <v>0</v>
      </c>
      <c r="AM59" s="17"/>
      <c r="AN59" s="17"/>
      <c r="AO59" s="29" t="s">
        <v>13</v>
      </c>
      <c r="AP59" s="29">
        <v>0</v>
      </c>
      <c r="AQ59" s="29">
        <v>0</v>
      </c>
      <c r="AR59" s="29">
        <v>0</v>
      </c>
      <c r="AS59" s="29">
        <v>0</v>
      </c>
      <c r="AT59" s="29">
        <v>0</v>
      </c>
      <c r="AU59" s="29">
        <v>0</v>
      </c>
      <c r="AV59" s="29">
        <v>0</v>
      </c>
      <c r="AW59" s="29">
        <v>0</v>
      </c>
      <c r="AX59" s="29">
        <v>0</v>
      </c>
      <c r="AY59" s="29">
        <v>0</v>
      </c>
      <c r="AZ59" s="29">
        <v>0</v>
      </c>
      <c r="BA59" s="29">
        <v>0</v>
      </c>
      <c r="BB59" s="29">
        <v>0</v>
      </c>
      <c r="BC59" s="29">
        <v>0</v>
      </c>
      <c r="BD59" s="29">
        <v>0</v>
      </c>
      <c r="BE59" s="29">
        <v>0</v>
      </c>
      <c r="BF59" s="29">
        <v>0</v>
      </c>
      <c r="BG59" s="29">
        <v>0</v>
      </c>
      <c r="BH59" s="29">
        <v>0</v>
      </c>
      <c r="BI59" s="29">
        <v>0</v>
      </c>
      <c r="BJ59" s="29">
        <v>0</v>
      </c>
      <c r="BK59" s="29">
        <v>0</v>
      </c>
      <c r="BL59" s="29">
        <v>0</v>
      </c>
      <c r="BM59" s="29">
        <v>0</v>
      </c>
      <c r="BN59" s="29">
        <v>0</v>
      </c>
      <c r="BO59" s="29">
        <v>0</v>
      </c>
      <c r="BP59" s="29">
        <v>0</v>
      </c>
      <c r="BQ59" s="29">
        <v>0</v>
      </c>
      <c r="BR59" s="29">
        <v>0</v>
      </c>
      <c r="BS59" s="29">
        <v>0</v>
      </c>
    </row>
    <row r="60" spans="1:71" s="16" customFormat="1" x14ac:dyDescent="0.25">
      <c r="A60" s="23" t="s">
        <v>52</v>
      </c>
      <c r="B60" s="23">
        <f t="shared" si="8"/>
        <v>54.370000000000005</v>
      </c>
      <c r="C60" s="23">
        <f t="shared" si="9"/>
        <v>123.69</v>
      </c>
      <c r="D60" s="23">
        <f t="shared" si="10"/>
        <v>37.106999999999999</v>
      </c>
      <c r="E60" s="23">
        <f t="shared" si="7"/>
        <v>2312.5082400000001</v>
      </c>
      <c r="H60" s="29" t="s">
        <v>52</v>
      </c>
      <c r="I60" s="29">
        <v>0</v>
      </c>
      <c r="J60" s="29">
        <v>0</v>
      </c>
      <c r="K60" s="29">
        <v>0</v>
      </c>
      <c r="L60" s="29">
        <v>0</v>
      </c>
      <c r="M60" s="29">
        <v>0</v>
      </c>
      <c r="N60" s="29">
        <v>0</v>
      </c>
      <c r="O60" s="29">
        <v>0</v>
      </c>
      <c r="P60" s="29">
        <v>0</v>
      </c>
      <c r="Q60" s="29">
        <v>0</v>
      </c>
      <c r="R60" s="29">
        <v>0</v>
      </c>
      <c r="S60" s="29">
        <v>0</v>
      </c>
      <c r="T60" s="29">
        <v>0</v>
      </c>
      <c r="U60" s="29">
        <v>0</v>
      </c>
      <c r="V60" s="29">
        <v>0</v>
      </c>
      <c r="W60" s="29">
        <v>0</v>
      </c>
      <c r="X60" s="29">
        <v>0</v>
      </c>
      <c r="Y60" s="29">
        <v>0</v>
      </c>
      <c r="Z60" s="29">
        <v>0</v>
      </c>
      <c r="AA60" s="29">
        <v>0</v>
      </c>
      <c r="AB60" s="29">
        <v>0</v>
      </c>
      <c r="AC60" s="29">
        <v>0</v>
      </c>
      <c r="AD60" s="29">
        <v>0</v>
      </c>
      <c r="AE60" s="29">
        <v>0</v>
      </c>
      <c r="AF60" s="29">
        <v>0</v>
      </c>
      <c r="AG60" s="29">
        <v>0</v>
      </c>
      <c r="AH60" s="29">
        <v>0</v>
      </c>
      <c r="AI60" s="29">
        <v>0</v>
      </c>
      <c r="AJ60" s="29">
        <v>0</v>
      </c>
      <c r="AK60" s="29">
        <v>0</v>
      </c>
      <c r="AL60" s="29">
        <v>0</v>
      </c>
      <c r="AM60" s="17"/>
      <c r="AN60" s="17"/>
      <c r="AO60" s="29" t="s">
        <v>52</v>
      </c>
      <c r="AP60" s="29">
        <v>0</v>
      </c>
      <c r="AQ60" s="29">
        <v>0</v>
      </c>
      <c r="AR60" s="29">
        <v>0</v>
      </c>
      <c r="AS60" s="29">
        <v>0</v>
      </c>
      <c r="AT60" s="29">
        <v>0</v>
      </c>
      <c r="AU60" s="29">
        <v>0</v>
      </c>
      <c r="AV60" s="29">
        <v>0</v>
      </c>
      <c r="AW60" s="29">
        <v>0</v>
      </c>
      <c r="AX60" s="29">
        <v>0</v>
      </c>
      <c r="AY60" s="29">
        <v>0</v>
      </c>
      <c r="AZ60" s="29">
        <v>0</v>
      </c>
      <c r="BA60" s="29">
        <v>0</v>
      </c>
      <c r="BB60" s="29">
        <v>0</v>
      </c>
      <c r="BC60" s="29">
        <v>0</v>
      </c>
      <c r="BD60" s="29">
        <v>0</v>
      </c>
      <c r="BE60" s="29">
        <v>0</v>
      </c>
      <c r="BF60" s="29">
        <v>0</v>
      </c>
      <c r="BG60" s="29">
        <v>0</v>
      </c>
      <c r="BH60" s="29">
        <v>0</v>
      </c>
      <c r="BI60" s="29">
        <v>0</v>
      </c>
      <c r="BJ60" s="29">
        <v>0</v>
      </c>
      <c r="BK60" s="29">
        <v>0</v>
      </c>
      <c r="BL60" s="29">
        <v>0</v>
      </c>
      <c r="BM60" s="29">
        <v>0</v>
      </c>
      <c r="BN60" s="29">
        <v>0</v>
      </c>
      <c r="BO60" s="29">
        <v>0</v>
      </c>
      <c r="BP60" s="29">
        <v>0</v>
      </c>
      <c r="BQ60" s="29">
        <v>0</v>
      </c>
      <c r="BR60" s="29">
        <v>0</v>
      </c>
      <c r="BS60" s="29">
        <v>0</v>
      </c>
    </row>
    <row r="61" spans="1:71" s="16" customFormat="1" x14ac:dyDescent="0.25">
      <c r="A61" s="23" t="s">
        <v>14</v>
      </c>
      <c r="B61" s="23">
        <f t="shared" si="8"/>
        <v>80.14</v>
      </c>
      <c r="C61" s="23">
        <f t="shared" si="9"/>
        <v>199.83</v>
      </c>
      <c r="D61" s="23">
        <f t="shared" si="10"/>
        <v>59.948999999999998</v>
      </c>
      <c r="E61" s="23">
        <f t="shared" si="7"/>
        <v>3736.0216799999998</v>
      </c>
      <c r="H61" s="29" t="s">
        <v>14</v>
      </c>
      <c r="I61" s="29">
        <v>0</v>
      </c>
      <c r="J61" s="29">
        <v>0</v>
      </c>
      <c r="K61" s="29">
        <v>0</v>
      </c>
      <c r="L61" s="29">
        <v>0</v>
      </c>
      <c r="M61" s="29">
        <v>0</v>
      </c>
      <c r="N61" s="29">
        <v>0</v>
      </c>
      <c r="O61" s="29">
        <v>0</v>
      </c>
      <c r="P61" s="29">
        <v>0</v>
      </c>
      <c r="Q61" s="29">
        <v>0</v>
      </c>
      <c r="R61" s="29">
        <v>0</v>
      </c>
      <c r="S61" s="29">
        <v>0</v>
      </c>
      <c r="T61" s="29">
        <v>0</v>
      </c>
      <c r="U61" s="29">
        <v>0</v>
      </c>
      <c r="V61" s="29">
        <v>0</v>
      </c>
      <c r="W61" s="29">
        <v>0</v>
      </c>
      <c r="X61" s="29">
        <v>0</v>
      </c>
      <c r="Y61" s="29">
        <v>0</v>
      </c>
      <c r="Z61" s="29">
        <v>0</v>
      </c>
      <c r="AA61" s="29">
        <v>0</v>
      </c>
      <c r="AB61" s="29">
        <v>0</v>
      </c>
      <c r="AC61" s="29">
        <v>0</v>
      </c>
      <c r="AD61" s="29">
        <v>0</v>
      </c>
      <c r="AE61" s="29">
        <v>0</v>
      </c>
      <c r="AF61" s="29">
        <v>0</v>
      </c>
      <c r="AG61" s="29">
        <v>0</v>
      </c>
      <c r="AH61" s="29">
        <v>0</v>
      </c>
      <c r="AI61" s="29">
        <v>0</v>
      </c>
      <c r="AJ61" s="29">
        <v>0</v>
      </c>
      <c r="AK61" s="29">
        <v>0</v>
      </c>
      <c r="AL61" s="29">
        <v>0</v>
      </c>
      <c r="AM61" s="17"/>
      <c r="AN61" s="17"/>
      <c r="AO61" s="29" t="s">
        <v>14</v>
      </c>
      <c r="AP61" s="29">
        <v>0</v>
      </c>
      <c r="AQ61" s="29">
        <v>0</v>
      </c>
      <c r="AR61" s="29">
        <v>0</v>
      </c>
      <c r="AS61" s="29">
        <v>0</v>
      </c>
      <c r="AT61" s="29">
        <v>0</v>
      </c>
      <c r="AU61" s="29">
        <v>0</v>
      </c>
      <c r="AV61" s="29">
        <v>0</v>
      </c>
      <c r="AW61" s="29">
        <v>0</v>
      </c>
      <c r="AX61" s="29">
        <v>0</v>
      </c>
      <c r="AY61" s="29">
        <v>0</v>
      </c>
      <c r="AZ61" s="29">
        <v>0</v>
      </c>
      <c r="BA61" s="29">
        <v>0</v>
      </c>
      <c r="BB61" s="29">
        <v>0</v>
      </c>
      <c r="BC61" s="29">
        <v>0</v>
      </c>
      <c r="BD61" s="29">
        <v>0</v>
      </c>
      <c r="BE61" s="29">
        <v>0</v>
      </c>
      <c r="BF61" s="29">
        <v>0</v>
      </c>
      <c r="BG61" s="29">
        <v>0</v>
      </c>
      <c r="BH61" s="29">
        <v>0</v>
      </c>
      <c r="BI61" s="29">
        <v>0</v>
      </c>
      <c r="BJ61" s="29">
        <v>0</v>
      </c>
      <c r="BK61" s="29">
        <v>0</v>
      </c>
      <c r="BL61" s="29">
        <v>0</v>
      </c>
      <c r="BM61" s="29">
        <v>0</v>
      </c>
      <c r="BN61" s="29">
        <v>0</v>
      </c>
      <c r="BO61" s="29">
        <v>0</v>
      </c>
      <c r="BP61" s="29">
        <v>0</v>
      </c>
      <c r="BQ61" s="29">
        <v>0</v>
      </c>
      <c r="BR61" s="29">
        <v>0</v>
      </c>
      <c r="BS61" s="29">
        <v>0</v>
      </c>
    </row>
    <row r="62" spans="1:71" s="16" customFormat="1" x14ac:dyDescent="0.25">
      <c r="A62" s="23" t="s">
        <v>15</v>
      </c>
      <c r="B62" s="23">
        <f t="shared" si="8"/>
        <v>80.91</v>
      </c>
      <c r="C62" s="23">
        <f t="shared" si="9"/>
        <v>241.79</v>
      </c>
      <c r="D62" s="23">
        <f t="shared" si="10"/>
        <v>72.536999999999992</v>
      </c>
      <c r="E62" s="23">
        <f t="shared" si="7"/>
        <v>4520.5058399999998</v>
      </c>
      <c r="H62" s="29" t="s">
        <v>15</v>
      </c>
      <c r="I62" s="29">
        <v>0</v>
      </c>
      <c r="J62" s="29">
        <v>0</v>
      </c>
      <c r="K62" s="29">
        <v>0</v>
      </c>
      <c r="L62" s="29">
        <v>0</v>
      </c>
      <c r="M62" s="29">
        <v>0</v>
      </c>
      <c r="N62" s="29">
        <v>0</v>
      </c>
      <c r="O62" s="29">
        <v>0</v>
      </c>
      <c r="P62" s="29">
        <v>0</v>
      </c>
      <c r="Q62" s="29">
        <v>0</v>
      </c>
      <c r="R62" s="29">
        <v>0</v>
      </c>
      <c r="S62" s="29">
        <v>0</v>
      </c>
      <c r="T62" s="29">
        <v>0</v>
      </c>
      <c r="U62" s="29">
        <v>0</v>
      </c>
      <c r="V62" s="29">
        <v>0</v>
      </c>
      <c r="W62" s="29">
        <v>0</v>
      </c>
      <c r="X62" s="29">
        <v>0</v>
      </c>
      <c r="Y62" s="29">
        <v>0</v>
      </c>
      <c r="Z62" s="29">
        <v>0</v>
      </c>
      <c r="AA62" s="29">
        <v>0</v>
      </c>
      <c r="AB62" s="29">
        <v>0</v>
      </c>
      <c r="AC62" s="29">
        <v>0</v>
      </c>
      <c r="AD62" s="29">
        <v>0</v>
      </c>
      <c r="AE62" s="29">
        <v>0</v>
      </c>
      <c r="AF62" s="29">
        <v>0</v>
      </c>
      <c r="AG62" s="29">
        <v>0</v>
      </c>
      <c r="AH62" s="29">
        <v>0</v>
      </c>
      <c r="AI62" s="29">
        <v>0</v>
      </c>
      <c r="AJ62" s="29">
        <v>0</v>
      </c>
      <c r="AK62" s="29">
        <v>0</v>
      </c>
      <c r="AL62" s="29">
        <v>0</v>
      </c>
      <c r="AM62" s="17"/>
      <c r="AN62" s="17"/>
      <c r="AO62" s="29" t="s">
        <v>15</v>
      </c>
      <c r="AP62" s="29">
        <v>0</v>
      </c>
      <c r="AQ62" s="29">
        <v>0</v>
      </c>
      <c r="AR62" s="29">
        <v>0</v>
      </c>
      <c r="AS62" s="29">
        <v>0</v>
      </c>
      <c r="AT62" s="29">
        <v>0</v>
      </c>
      <c r="AU62" s="29">
        <v>0</v>
      </c>
      <c r="AV62" s="29">
        <v>0</v>
      </c>
      <c r="AW62" s="29">
        <v>0</v>
      </c>
      <c r="AX62" s="29">
        <v>0</v>
      </c>
      <c r="AY62" s="29">
        <v>0</v>
      </c>
      <c r="AZ62" s="29">
        <v>0</v>
      </c>
      <c r="BA62" s="29">
        <v>0</v>
      </c>
      <c r="BB62" s="29">
        <v>0</v>
      </c>
      <c r="BC62" s="29">
        <v>0</v>
      </c>
      <c r="BD62" s="29">
        <v>0</v>
      </c>
      <c r="BE62" s="29">
        <v>0</v>
      </c>
      <c r="BF62" s="29">
        <v>0</v>
      </c>
      <c r="BG62" s="29">
        <v>0</v>
      </c>
      <c r="BH62" s="29">
        <v>0</v>
      </c>
      <c r="BI62" s="29">
        <v>0</v>
      </c>
      <c r="BJ62" s="29">
        <v>0</v>
      </c>
      <c r="BK62" s="29">
        <v>0</v>
      </c>
      <c r="BL62" s="29">
        <v>0</v>
      </c>
      <c r="BM62" s="29">
        <v>0</v>
      </c>
      <c r="BN62" s="29">
        <v>0</v>
      </c>
      <c r="BO62" s="29">
        <v>0</v>
      </c>
      <c r="BP62" s="29">
        <v>0</v>
      </c>
      <c r="BQ62" s="29">
        <v>0</v>
      </c>
      <c r="BR62" s="29">
        <v>0</v>
      </c>
      <c r="BS62" s="29">
        <v>0</v>
      </c>
    </row>
    <row r="63" spans="1:71" s="16" customFormat="1" x14ac:dyDescent="0.25">
      <c r="A63" s="23" t="s">
        <v>16</v>
      </c>
      <c r="B63" s="23">
        <f t="shared" si="8"/>
        <v>99.559999999999988</v>
      </c>
      <c r="C63" s="23">
        <f t="shared" si="9"/>
        <v>311.49</v>
      </c>
      <c r="D63" s="23">
        <f t="shared" si="10"/>
        <v>98.305000000000007</v>
      </c>
      <c r="E63" s="23">
        <f t="shared" si="7"/>
        <v>6126.3676000000005</v>
      </c>
      <c r="H63" s="29" t="s">
        <v>16</v>
      </c>
      <c r="I63" s="29">
        <v>0</v>
      </c>
      <c r="J63" s="29">
        <v>0</v>
      </c>
      <c r="K63" s="29">
        <v>0</v>
      </c>
      <c r="L63" s="29">
        <v>0</v>
      </c>
      <c r="M63" s="29">
        <v>0</v>
      </c>
      <c r="N63" s="29">
        <v>0</v>
      </c>
      <c r="O63" s="29">
        <v>0</v>
      </c>
      <c r="P63" s="29">
        <v>0</v>
      </c>
      <c r="Q63" s="29">
        <v>0</v>
      </c>
      <c r="R63" s="29">
        <v>0</v>
      </c>
      <c r="S63" s="29">
        <v>0</v>
      </c>
      <c r="T63" s="29">
        <v>0</v>
      </c>
      <c r="U63" s="29">
        <v>0</v>
      </c>
      <c r="V63" s="29">
        <v>0</v>
      </c>
      <c r="W63" s="29">
        <v>0</v>
      </c>
      <c r="X63" s="29">
        <v>0</v>
      </c>
      <c r="Y63" s="29">
        <v>0</v>
      </c>
      <c r="Z63" s="29">
        <v>0</v>
      </c>
      <c r="AA63" s="29">
        <v>0</v>
      </c>
      <c r="AB63" s="29">
        <v>0</v>
      </c>
      <c r="AC63" s="29">
        <v>0</v>
      </c>
      <c r="AD63" s="29">
        <v>0</v>
      </c>
      <c r="AE63" s="29">
        <v>0</v>
      </c>
      <c r="AF63" s="29">
        <v>0</v>
      </c>
      <c r="AG63" s="29">
        <v>0</v>
      </c>
      <c r="AH63" s="29">
        <v>0</v>
      </c>
      <c r="AI63" s="29">
        <v>0</v>
      </c>
      <c r="AJ63" s="29">
        <v>0</v>
      </c>
      <c r="AK63" s="29">
        <v>0</v>
      </c>
      <c r="AL63" s="29">
        <v>0</v>
      </c>
      <c r="AM63" s="17"/>
      <c r="AN63" s="17"/>
      <c r="AO63" s="29" t="s">
        <v>16</v>
      </c>
      <c r="AP63" s="29">
        <v>0</v>
      </c>
      <c r="AQ63" s="29">
        <v>0</v>
      </c>
      <c r="AR63" s="29">
        <v>0</v>
      </c>
      <c r="AS63" s="29">
        <v>0</v>
      </c>
      <c r="AT63" s="29">
        <v>0</v>
      </c>
      <c r="AU63" s="29">
        <v>0</v>
      </c>
      <c r="AV63" s="29">
        <v>0</v>
      </c>
      <c r="AW63" s="29">
        <v>0</v>
      </c>
      <c r="AX63" s="29">
        <v>0</v>
      </c>
      <c r="AY63" s="29">
        <v>6.94</v>
      </c>
      <c r="AZ63" s="29">
        <v>0</v>
      </c>
      <c r="BA63" s="29">
        <v>0</v>
      </c>
      <c r="BB63" s="29">
        <v>0</v>
      </c>
      <c r="BC63" s="29">
        <v>0</v>
      </c>
      <c r="BD63" s="29">
        <v>0</v>
      </c>
      <c r="BE63" s="29">
        <v>0</v>
      </c>
      <c r="BF63" s="29">
        <v>0</v>
      </c>
      <c r="BG63" s="29">
        <v>0</v>
      </c>
      <c r="BH63" s="29">
        <v>0</v>
      </c>
      <c r="BI63" s="29">
        <v>6.94</v>
      </c>
      <c r="BJ63" s="29">
        <v>0</v>
      </c>
      <c r="BK63" s="29">
        <v>0</v>
      </c>
      <c r="BL63" s="29">
        <v>0</v>
      </c>
      <c r="BM63" s="29">
        <v>0</v>
      </c>
      <c r="BN63" s="29">
        <v>0</v>
      </c>
      <c r="BO63" s="29">
        <v>0</v>
      </c>
      <c r="BP63" s="29">
        <v>0</v>
      </c>
      <c r="BQ63" s="29">
        <v>0</v>
      </c>
      <c r="BR63" s="29">
        <v>0</v>
      </c>
      <c r="BS63" s="29">
        <v>1</v>
      </c>
    </row>
    <row r="64" spans="1:71" s="16" customFormat="1" x14ac:dyDescent="0.25">
      <c r="A64" s="23" t="s">
        <v>24</v>
      </c>
      <c r="B64" s="23">
        <f t="shared" si="8"/>
        <v>107.98</v>
      </c>
      <c r="C64" s="23">
        <f t="shared" si="9"/>
        <v>369.75</v>
      </c>
      <c r="D64" s="23">
        <f t="shared" si="10"/>
        <v>127.235</v>
      </c>
      <c r="E64" s="23">
        <f t="shared" si="7"/>
        <v>7929.2852000000003</v>
      </c>
      <c r="H64" s="29" t="s">
        <v>24</v>
      </c>
      <c r="I64" s="29">
        <v>0</v>
      </c>
      <c r="J64" s="29">
        <v>0</v>
      </c>
      <c r="K64" s="29">
        <v>0</v>
      </c>
      <c r="L64" s="29">
        <v>0</v>
      </c>
      <c r="M64" s="29">
        <v>0</v>
      </c>
      <c r="N64" s="29">
        <v>0</v>
      </c>
      <c r="O64" s="29">
        <v>0</v>
      </c>
      <c r="P64" s="29">
        <v>0</v>
      </c>
      <c r="Q64" s="29">
        <v>0</v>
      </c>
      <c r="R64" s="29">
        <v>0</v>
      </c>
      <c r="S64" s="29">
        <v>0</v>
      </c>
      <c r="T64" s="29">
        <v>0</v>
      </c>
      <c r="U64" s="29">
        <v>0</v>
      </c>
      <c r="V64" s="29">
        <v>0</v>
      </c>
      <c r="W64" s="29">
        <v>0</v>
      </c>
      <c r="X64" s="29">
        <v>0</v>
      </c>
      <c r="Y64" s="29">
        <v>0</v>
      </c>
      <c r="Z64" s="29">
        <v>0</v>
      </c>
      <c r="AA64" s="29">
        <v>0</v>
      </c>
      <c r="AB64" s="29">
        <v>0</v>
      </c>
      <c r="AC64" s="29">
        <v>0</v>
      </c>
      <c r="AD64" s="29">
        <v>0</v>
      </c>
      <c r="AE64" s="29">
        <v>0</v>
      </c>
      <c r="AF64" s="29">
        <v>0</v>
      </c>
      <c r="AG64" s="29">
        <v>0</v>
      </c>
      <c r="AH64" s="29">
        <v>0</v>
      </c>
      <c r="AI64" s="29">
        <v>0</v>
      </c>
      <c r="AJ64" s="29">
        <v>0</v>
      </c>
      <c r="AK64" s="29">
        <v>0</v>
      </c>
      <c r="AL64" s="29">
        <v>0</v>
      </c>
      <c r="AM64" s="17"/>
      <c r="AN64" s="17"/>
      <c r="AO64" s="29" t="s">
        <v>24</v>
      </c>
      <c r="AP64" s="29">
        <v>0</v>
      </c>
      <c r="AQ64" s="29">
        <v>6.48</v>
      </c>
      <c r="AR64" s="29">
        <v>0</v>
      </c>
      <c r="AS64" s="29">
        <v>0</v>
      </c>
      <c r="AT64" s="29">
        <v>0</v>
      </c>
      <c r="AU64" s="29">
        <v>0</v>
      </c>
      <c r="AV64" s="29">
        <v>0</v>
      </c>
      <c r="AW64" s="29">
        <v>0</v>
      </c>
      <c r="AX64" s="29">
        <v>0</v>
      </c>
      <c r="AY64" s="29">
        <v>16.82</v>
      </c>
      <c r="AZ64" s="29">
        <v>0</v>
      </c>
      <c r="BA64" s="29">
        <v>3.49</v>
      </c>
      <c r="BB64" s="29">
        <v>0</v>
      </c>
      <c r="BC64" s="29">
        <v>0</v>
      </c>
      <c r="BD64" s="29">
        <v>0</v>
      </c>
      <c r="BE64" s="29">
        <v>0</v>
      </c>
      <c r="BF64" s="29">
        <v>0</v>
      </c>
      <c r="BG64" s="29">
        <v>0</v>
      </c>
      <c r="BH64" s="29">
        <v>0</v>
      </c>
      <c r="BI64" s="29">
        <v>9.41</v>
      </c>
      <c r="BJ64" s="29">
        <v>0</v>
      </c>
      <c r="BK64" s="29">
        <v>2</v>
      </c>
      <c r="BL64" s="29">
        <v>0</v>
      </c>
      <c r="BM64" s="29">
        <v>0</v>
      </c>
      <c r="BN64" s="29">
        <v>0</v>
      </c>
      <c r="BO64" s="29">
        <v>0</v>
      </c>
      <c r="BP64" s="29">
        <v>0</v>
      </c>
      <c r="BQ64" s="29">
        <v>0</v>
      </c>
      <c r="BR64" s="29">
        <v>0</v>
      </c>
      <c r="BS64" s="29">
        <v>3</v>
      </c>
    </row>
    <row r="65" spans="1:71" s="16" customFormat="1" x14ac:dyDescent="0.25">
      <c r="A65" s="23" t="s">
        <v>53</v>
      </c>
      <c r="B65" s="23">
        <f t="shared" si="8"/>
        <v>122.46</v>
      </c>
      <c r="C65" s="23">
        <f t="shared" si="9"/>
        <v>429.28999999999996</v>
      </c>
      <c r="D65" s="23">
        <f t="shared" si="10"/>
        <v>173.35599999999997</v>
      </c>
      <c r="E65" s="23">
        <f t="shared" si="7"/>
        <v>10803.545919999999</v>
      </c>
      <c r="H65" s="29" t="s">
        <v>53</v>
      </c>
      <c r="I65" s="29">
        <v>0</v>
      </c>
      <c r="J65" s="29">
        <v>0</v>
      </c>
      <c r="K65" s="29">
        <v>0</v>
      </c>
      <c r="L65" s="29">
        <v>0</v>
      </c>
      <c r="M65" s="29">
        <v>0</v>
      </c>
      <c r="N65" s="29">
        <v>0</v>
      </c>
      <c r="O65" s="29">
        <v>0</v>
      </c>
      <c r="P65" s="29">
        <v>0</v>
      </c>
      <c r="Q65" s="29">
        <v>0</v>
      </c>
      <c r="R65" s="29">
        <v>0</v>
      </c>
      <c r="S65" s="29">
        <v>0</v>
      </c>
      <c r="T65" s="29">
        <v>0</v>
      </c>
      <c r="U65" s="29">
        <v>0</v>
      </c>
      <c r="V65" s="29">
        <v>0</v>
      </c>
      <c r="W65" s="29">
        <v>0</v>
      </c>
      <c r="X65" s="29">
        <v>0</v>
      </c>
      <c r="Y65" s="29">
        <v>0</v>
      </c>
      <c r="Z65" s="29">
        <v>0</v>
      </c>
      <c r="AA65" s="29">
        <v>0</v>
      </c>
      <c r="AB65" s="29">
        <v>0</v>
      </c>
      <c r="AC65" s="29">
        <v>0</v>
      </c>
      <c r="AD65" s="29">
        <v>0</v>
      </c>
      <c r="AE65" s="29">
        <v>0</v>
      </c>
      <c r="AF65" s="29">
        <v>0</v>
      </c>
      <c r="AG65" s="29">
        <v>0</v>
      </c>
      <c r="AH65" s="29">
        <v>0</v>
      </c>
      <c r="AI65" s="29">
        <v>0</v>
      </c>
      <c r="AJ65" s="29">
        <v>0</v>
      </c>
      <c r="AK65" s="29">
        <v>0</v>
      </c>
      <c r="AL65" s="29">
        <v>0</v>
      </c>
      <c r="AM65" s="17"/>
      <c r="AN65" s="17"/>
      <c r="AO65" s="29" t="s">
        <v>53</v>
      </c>
      <c r="AP65" s="29">
        <v>0</v>
      </c>
      <c r="AQ65" s="29">
        <v>29.56</v>
      </c>
      <c r="AR65" s="29">
        <v>0</v>
      </c>
      <c r="AS65" s="29">
        <v>0</v>
      </c>
      <c r="AT65" s="29">
        <v>0</v>
      </c>
      <c r="AU65" s="29">
        <v>0</v>
      </c>
      <c r="AV65" s="29">
        <v>0</v>
      </c>
      <c r="AW65" s="29">
        <v>0</v>
      </c>
      <c r="AX65" s="29">
        <v>0</v>
      </c>
      <c r="AY65" s="29">
        <v>34.11</v>
      </c>
      <c r="AZ65" s="29">
        <v>0</v>
      </c>
      <c r="BA65" s="29">
        <v>10.8</v>
      </c>
      <c r="BB65" s="29">
        <v>0</v>
      </c>
      <c r="BC65" s="29">
        <v>0</v>
      </c>
      <c r="BD65" s="29">
        <v>0</v>
      </c>
      <c r="BE65" s="29">
        <v>0</v>
      </c>
      <c r="BF65" s="29">
        <v>0</v>
      </c>
      <c r="BG65" s="29">
        <v>0</v>
      </c>
      <c r="BH65" s="29">
        <v>0</v>
      </c>
      <c r="BI65" s="29">
        <v>10.119999999999999</v>
      </c>
      <c r="BJ65" s="29">
        <v>0</v>
      </c>
      <c r="BK65" s="29">
        <v>4</v>
      </c>
      <c r="BL65" s="29">
        <v>0</v>
      </c>
      <c r="BM65" s="29">
        <v>0</v>
      </c>
      <c r="BN65" s="29">
        <v>0</v>
      </c>
      <c r="BO65" s="29">
        <v>0</v>
      </c>
      <c r="BP65" s="29">
        <v>0</v>
      </c>
      <c r="BQ65" s="29">
        <v>0</v>
      </c>
      <c r="BR65" s="29">
        <v>0</v>
      </c>
      <c r="BS65" s="29">
        <v>4</v>
      </c>
    </row>
    <row r="66" spans="1:71" s="16" customFormat="1" x14ac:dyDescent="0.25">
      <c r="A66" s="23" t="s">
        <v>54</v>
      </c>
      <c r="B66" s="23">
        <f t="shared" si="8"/>
        <v>140.43</v>
      </c>
      <c r="C66" s="23">
        <f t="shared" si="9"/>
        <v>508.47</v>
      </c>
      <c r="D66" s="23">
        <f t="shared" si="10"/>
        <v>226.923</v>
      </c>
      <c r="E66" s="23">
        <f t="shared" si="7"/>
        <v>14141.84136</v>
      </c>
      <c r="H66" s="29" t="s">
        <v>54</v>
      </c>
      <c r="I66" s="29">
        <v>0</v>
      </c>
      <c r="J66" s="29">
        <v>0</v>
      </c>
      <c r="K66" s="29">
        <v>0</v>
      </c>
      <c r="L66" s="29">
        <v>0</v>
      </c>
      <c r="M66" s="29">
        <v>0</v>
      </c>
      <c r="N66" s="29">
        <v>0</v>
      </c>
      <c r="O66" s="29">
        <v>0</v>
      </c>
      <c r="P66" s="29">
        <v>0</v>
      </c>
      <c r="Q66" s="29">
        <v>0</v>
      </c>
      <c r="R66" s="29">
        <v>0</v>
      </c>
      <c r="S66" s="29">
        <v>0</v>
      </c>
      <c r="T66" s="29">
        <v>0</v>
      </c>
      <c r="U66" s="29">
        <v>0</v>
      </c>
      <c r="V66" s="29">
        <v>0</v>
      </c>
      <c r="W66" s="29">
        <v>0</v>
      </c>
      <c r="X66" s="29">
        <v>0</v>
      </c>
      <c r="Y66" s="29">
        <v>0</v>
      </c>
      <c r="Z66" s="29">
        <v>0</v>
      </c>
      <c r="AA66" s="29">
        <v>0</v>
      </c>
      <c r="AB66" s="29">
        <v>0</v>
      </c>
      <c r="AC66" s="29">
        <v>0</v>
      </c>
      <c r="AD66" s="29">
        <v>0</v>
      </c>
      <c r="AE66" s="29">
        <v>0</v>
      </c>
      <c r="AF66" s="29">
        <v>0</v>
      </c>
      <c r="AG66" s="29">
        <v>0</v>
      </c>
      <c r="AH66" s="29">
        <v>0</v>
      </c>
      <c r="AI66" s="29">
        <v>0</v>
      </c>
      <c r="AJ66" s="29">
        <v>0</v>
      </c>
      <c r="AK66" s="29">
        <v>0</v>
      </c>
      <c r="AL66" s="29">
        <v>0</v>
      </c>
      <c r="AM66" s="17"/>
      <c r="AN66" s="17"/>
      <c r="AO66" s="29" t="s">
        <v>54</v>
      </c>
      <c r="AP66" s="29">
        <v>0</v>
      </c>
      <c r="AQ66" s="29">
        <v>66.16</v>
      </c>
      <c r="AR66" s="29">
        <v>0</v>
      </c>
      <c r="AS66" s="29">
        <v>0</v>
      </c>
      <c r="AT66" s="29">
        <v>0</v>
      </c>
      <c r="AU66" s="29">
        <v>0</v>
      </c>
      <c r="AV66" s="29">
        <v>0</v>
      </c>
      <c r="AW66" s="29">
        <v>0</v>
      </c>
      <c r="AX66" s="29">
        <v>0</v>
      </c>
      <c r="AY66" s="29">
        <v>40.1</v>
      </c>
      <c r="AZ66" s="29">
        <v>0</v>
      </c>
      <c r="BA66" s="29">
        <v>23.9</v>
      </c>
      <c r="BB66" s="29">
        <v>0</v>
      </c>
      <c r="BC66" s="29">
        <v>0</v>
      </c>
      <c r="BD66" s="29">
        <v>0</v>
      </c>
      <c r="BE66" s="29">
        <v>0</v>
      </c>
      <c r="BF66" s="29">
        <v>0</v>
      </c>
      <c r="BG66" s="29">
        <v>0</v>
      </c>
      <c r="BH66" s="29">
        <v>0</v>
      </c>
      <c r="BI66" s="29">
        <v>9.93</v>
      </c>
      <c r="BJ66" s="29">
        <v>0</v>
      </c>
      <c r="BK66" s="29">
        <v>5</v>
      </c>
      <c r="BL66" s="29">
        <v>0</v>
      </c>
      <c r="BM66" s="29">
        <v>0</v>
      </c>
      <c r="BN66" s="29">
        <v>0</v>
      </c>
      <c r="BO66" s="29">
        <v>0</v>
      </c>
      <c r="BP66" s="29">
        <v>0</v>
      </c>
      <c r="BQ66" s="29">
        <v>0</v>
      </c>
      <c r="BR66" s="29">
        <v>0</v>
      </c>
      <c r="BS66" s="29">
        <v>5</v>
      </c>
    </row>
    <row r="67" spans="1:71" s="16" customFormat="1" x14ac:dyDescent="0.25">
      <c r="A67" s="23" t="s">
        <v>55</v>
      </c>
      <c r="B67" s="23">
        <f t="shared" si="8"/>
        <v>156.09</v>
      </c>
      <c r="C67" s="23">
        <f t="shared" si="9"/>
        <v>593.80999999999995</v>
      </c>
      <c r="D67" s="23">
        <f t="shared" si="10"/>
        <v>280.43399999999997</v>
      </c>
      <c r="E67" s="23">
        <f t="shared" si="7"/>
        <v>17476.646879999997</v>
      </c>
      <c r="H67" s="29" t="s">
        <v>55</v>
      </c>
      <c r="I67" s="29">
        <v>0</v>
      </c>
      <c r="J67" s="29">
        <v>0</v>
      </c>
      <c r="K67" s="29">
        <v>0</v>
      </c>
      <c r="L67" s="29">
        <v>0</v>
      </c>
      <c r="M67" s="29">
        <v>0</v>
      </c>
      <c r="N67" s="29">
        <v>0</v>
      </c>
      <c r="O67" s="29">
        <v>0</v>
      </c>
      <c r="P67" s="29">
        <v>0</v>
      </c>
      <c r="Q67" s="29">
        <v>0</v>
      </c>
      <c r="R67" s="29">
        <v>0</v>
      </c>
      <c r="S67" s="29">
        <v>0</v>
      </c>
      <c r="T67" s="29">
        <v>0</v>
      </c>
      <c r="U67" s="29">
        <v>0</v>
      </c>
      <c r="V67" s="29">
        <v>0</v>
      </c>
      <c r="W67" s="29">
        <v>0</v>
      </c>
      <c r="X67" s="29">
        <v>0</v>
      </c>
      <c r="Y67" s="29">
        <v>0</v>
      </c>
      <c r="Z67" s="29">
        <v>0</v>
      </c>
      <c r="AA67" s="29">
        <v>0</v>
      </c>
      <c r="AB67" s="29">
        <v>0</v>
      </c>
      <c r="AC67" s="29">
        <v>0</v>
      </c>
      <c r="AD67" s="29">
        <v>0</v>
      </c>
      <c r="AE67" s="29">
        <v>0</v>
      </c>
      <c r="AF67" s="29">
        <v>0</v>
      </c>
      <c r="AG67" s="29">
        <v>0</v>
      </c>
      <c r="AH67" s="29">
        <v>0</v>
      </c>
      <c r="AI67" s="29">
        <v>0</v>
      </c>
      <c r="AJ67" s="29">
        <v>0</v>
      </c>
      <c r="AK67" s="29">
        <v>0</v>
      </c>
      <c r="AL67" s="29">
        <v>0</v>
      </c>
      <c r="AM67" s="17"/>
      <c r="AN67" s="17"/>
      <c r="AO67" s="29" t="s">
        <v>55</v>
      </c>
      <c r="AP67" s="29">
        <v>0</v>
      </c>
      <c r="AQ67" s="29">
        <v>112.72</v>
      </c>
      <c r="AR67" s="29">
        <v>0</v>
      </c>
      <c r="AS67" s="29">
        <v>0</v>
      </c>
      <c r="AT67" s="29">
        <v>0</v>
      </c>
      <c r="AU67" s="29">
        <v>0</v>
      </c>
      <c r="AV67" s="29">
        <v>0</v>
      </c>
      <c r="AW67" s="29">
        <v>0</v>
      </c>
      <c r="AX67" s="29">
        <v>0</v>
      </c>
      <c r="AY67" s="29">
        <v>33.409999999999997</v>
      </c>
      <c r="AZ67" s="29">
        <v>0</v>
      </c>
      <c r="BA67" s="29">
        <v>30.28</v>
      </c>
      <c r="BB67" s="29">
        <v>0</v>
      </c>
      <c r="BC67" s="29">
        <v>0</v>
      </c>
      <c r="BD67" s="29">
        <v>0</v>
      </c>
      <c r="BE67" s="29">
        <v>0</v>
      </c>
      <c r="BF67" s="29">
        <v>0</v>
      </c>
      <c r="BG67" s="29">
        <v>0</v>
      </c>
      <c r="BH67" s="29">
        <v>0</v>
      </c>
      <c r="BI67" s="29">
        <v>9.93</v>
      </c>
      <c r="BJ67" s="29">
        <v>0</v>
      </c>
      <c r="BK67" s="29">
        <v>5</v>
      </c>
      <c r="BL67" s="29">
        <v>0</v>
      </c>
      <c r="BM67" s="29">
        <v>0</v>
      </c>
      <c r="BN67" s="29">
        <v>0</v>
      </c>
      <c r="BO67" s="29">
        <v>0</v>
      </c>
      <c r="BP67" s="29">
        <v>0</v>
      </c>
      <c r="BQ67" s="29">
        <v>0</v>
      </c>
      <c r="BR67" s="29">
        <v>0</v>
      </c>
      <c r="BS67" s="29">
        <v>4</v>
      </c>
    </row>
    <row r="68" spans="1:71" s="16" customFormat="1" x14ac:dyDescent="0.25">
      <c r="A68" s="23" t="s">
        <v>56</v>
      </c>
      <c r="B68" s="23">
        <f t="shared" si="8"/>
        <v>172.1</v>
      </c>
      <c r="C68" s="23">
        <f t="shared" si="9"/>
        <v>741.31000000000006</v>
      </c>
      <c r="D68" s="23">
        <f t="shared" si="10"/>
        <v>363.99599999999998</v>
      </c>
      <c r="E68" s="23">
        <f t="shared" si="7"/>
        <v>22684.23072</v>
      </c>
      <c r="H68" s="29" t="s">
        <v>56</v>
      </c>
      <c r="I68" s="29">
        <v>0</v>
      </c>
      <c r="J68" s="29">
        <v>0</v>
      </c>
      <c r="K68" s="29">
        <v>0</v>
      </c>
      <c r="L68" s="29">
        <v>0</v>
      </c>
      <c r="M68" s="29">
        <v>0</v>
      </c>
      <c r="N68" s="29">
        <v>0</v>
      </c>
      <c r="O68" s="29">
        <v>0</v>
      </c>
      <c r="P68" s="29">
        <v>0</v>
      </c>
      <c r="Q68" s="29">
        <v>0</v>
      </c>
      <c r="R68" s="29">
        <v>0</v>
      </c>
      <c r="S68" s="29">
        <v>0</v>
      </c>
      <c r="T68" s="29">
        <v>0</v>
      </c>
      <c r="U68" s="29">
        <v>0</v>
      </c>
      <c r="V68" s="29">
        <v>0</v>
      </c>
      <c r="W68" s="29">
        <v>0</v>
      </c>
      <c r="X68" s="29">
        <v>0</v>
      </c>
      <c r="Y68" s="29">
        <v>0</v>
      </c>
      <c r="Z68" s="29">
        <v>0</v>
      </c>
      <c r="AA68" s="29">
        <v>0</v>
      </c>
      <c r="AB68" s="29">
        <v>0</v>
      </c>
      <c r="AC68" s="29">
        <v>0</v>
      </c>
      <c r="AD68" s="29">
        <v>0</v>
      </c>
      <c r="AE68" s="29">
        <v>0</v>
      </c>
      <c r="AF68" s="29">
        <v>0</v>
      </c>
      <c r="AG68" s="29">
        <v>0</v>
      </c>
      <c r="AH68" s="29">
        <v>0</v>
      </c>
      <c r="AI68" s="29">
        <v>0</v>
      </c>
      <c r="AJ68" s="29">
        <v>0</v>
      </c>
      <c r="AK68" s="29">
        <v>0</v>
      </c>
      <c r="AL68" s="29">
        <v>0</v>
      </c>
      <c r="AM68" s="17"/>
      <c r="AN68" s="17"/>
      <c r="AO68" s="29" t="s">
        <v>56</v>
      </c>
      <c r="AP68" s="29">
        <v>0</v>
      </c>
      <c r="AQ68" s="29">
        <v>161.06</v>
      </c>
      <c r="AR68" s="29">
        <v>0</v>
      </c>
      <c r="AS68" s="29">
        <v>0</v>
      </c>
      <c r="AT68" s="29">
        <v>0</v>
      </c>
      <c r="AU68" s="29">
        <v>0</v>
      </c>
      <c r="AV68" s="29">
        <v>0</v>
      </c>
      <c r="AW68" s="29">
        <v>0</v>
      </c>
      <c r="AX68" s="29">
        <v>0</v>
      </c>
      <c r="AY68" s="29">
        <v>41.23</v>
      </c>
      <c r="AZ68" s="29">
        <v>0</v>
      </c>
      <c r="BA68" s="29">
        <v>39.57</v>
      </c>
      <c r="BB68" s="29">
        <v>0</v>
      </c>
      <c r="BC68" s="29">
        <v>0</v>
      </c>
      <c r="BD68" s="29">
        <v>0</v>
      </c>
      <c r="BE68" s="29">
        <v>0</v>
      </c>
      <c r="BF68" s="29">
        <v>0</v>
      </c>
      <c r="BG68" s="29">
        <v>0</v>
      </c>
      <c r="BH68" s="29">
        <v>0</v>
      </c>
      <c r="BI68" s="29">
        <v>9.93</v>
      </c>
      <c r="BJ68" s="29">
        <v>0</v>
      </c>
      <c r="BK68" s="29">
        <v>6</v>
      </c>
      <c r="BL68" s="29">
        <v>0</v>
      </c>
      <c r="BM68" s="29">
        <v>0</v>
      </c>
      <c r="BN68" s="29">
        <v>0</v>
      </c>
      <c r="BO68" s="29">
        <v>0</v>
      </c>
      <c r="BP68" s="29">
        <v>0</v>
      </c>
      <c r="BQ68" s="29">
        <v>0</v>
      </c>
      <c r="BR68" s="29">
        <v>0</v>
      </c>
      <c r="BS68" s="29">
        <v>5</v>
      </c>
    </row>
    <row r="69" spans="1:71" s="16" customFormat="1" x14ac:dyDescent="0.25">
      <c r="A69" s="30"/>
      <c r="B69" s="30"/>
      <c r="C69" s="30"/>
      <c r="D69" s="30"/>
      <c r="E69" s="30"/>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7"/>
      <c r="BK69" s="17"/>
      <c r="BL69" s="17"/>
      <c r="BM69" s="17"/>
      <c r="BN69" s="17"/>
      <c r="BO69" s="17"/>
      <c r="BP69" s="17"/>
      <c r="BQ69" s="17"/>
      <c r="BR69" s="17"/>
      <c r="BS69" s="17"/>
    </row>
    <row r="70" spans="1:71" s="16" customFormat="1" x14ac:dyDescent="0.25">
      <c r="H70" s="44" t="s">
        <v>38</v>
      </c>
      <c r="I70" s="44"/>
      <c r="J70" s="44"/>
      <c r="K70" s="44"/>
      <c r="L70" s="44"/>
      <c r="M70" s="44"/>
      <c r="N70" s="44"/>
      <c r="O70" s="44"/>
      <c r="P70" s="44"/>
      <c r="Q70" s="44"/>
      <c r="R70" s="44"/>
      <c r="S70" s="44"/>
      <c r="T70" s="44"/>
      <c r="U70" s="44"/>
      <c r="V70" s="44"/>
      <c r="W70" s="44"/>
      <c r="X70" s="44"/>
      <c r="Y70" s="44"/>
      <c r="Z70" s="44"/>
      <c r="AA70" s="44"/>
      <c r="AB70" s="44"/>
      <c r="AC70" s="44"/>
      <c r="AD70" s="44"/>
      <c r="AE70" s="44"/>
      <c r="AF70" s="44"/>
      <c r="AG70" s="44"/>
      <c r="AH70" s="44"/>
      <c r="AI70" s="44"/>
      <c r="AJ70" s="44"/>
      <c r="AK70" s="44"/>
      <c r="AL70" s="44"/>
      <c r="AM70" s="17"/>
      <c r="AN70" s="17"/>
      <c r="AO70" s="44" t="s">
        <v>27</v>
      </c>
      <c r="AP70" s="44"/>
      <c r="AQ70" s="44"/>
      <c r="AR70" s="44"/>
      <c r="AS70" s="44"/>
      <c r="AT70" s="44"/>
      <c r="AU70" s="44"/>
      <c r="AV70" s="44"/>
      <c r="AW70" s="44"/>
      <c r="AX70" s="44"/>
      <c r="AY70" s="44"/>
      <c r="AZ70" s="44"/>
      <c r="BA70" s="44"/>
      <c r="BB70" s="44"/>
      <c r="BC70" s="44"/>
      <c r="BD70" s="44"/>
      <c r="BE70" s="44"/>
      <c r="BF70" s="44"/>
      <c r="BG70" s="44"/>
      <c r="BH70" s="44"/>
      <c r="BI70" s="44"/>
    </row>
    <row r="71" spans="1:71" s="16" customFormat="1" ht="15.75" x14ac:dyDescent="0.25">
      <c r="A71" s="260" t="s">
        <v>35</v>
      </c>
      <c r="B71" s="260"/>
      <c r="C71" s="260"/>
      <c r="D71" s="260"/>
      <c r="E71" s="260"/>
      <c r="H71" s="29"/>
      <c r="I71" s="29" t="s">
        <v>40</v>
      </c>
      <c r="J71" s="29" t="s">
        <v>40</v>
      </c>
      <c r="K71" s="29" t="s">
        <v>40</v>
      </c>
      <c r="L71" s="29" t="s">
        <v>40</v>
      </c>
      <c r="M71" s="29" t="s">
        <v>40</v>
      </c>
      <c r="N71" s="29" t="s">
        <v>40</v>
      </c>
      <c r="O71" s="29" t="s">
        <v>40</v>
      </c>
      <c r="P71" s="29" t="s">
        <v>40</v>
      </c>
      <c r="Q71" s="29" t="s">
        <v>40</v>
      </c>
      <c r="R71" s="29" t="s">
        <v>40</v>
      </c>
      <c r="S71" s="29" t="s">
        <v>41</v>
      </c>
      <c r="T71" s="29" t="s">
        <v>41</v>
      </c>
      <c r="U71" s="29" t="s">
        <v>41</v>
      </c>
      <c r="V71" s="29" t="s">
        <v>41</v>
      </c>
      <c r="W71" s="29" t="s">
        <v>41</v>
      </c>
      <c r="X71" s="29" t="s">
        <v>41</v>
      </c>
      <c r="Y71" s="29" t="s">
        <v>41</v>
      </c>
      <c r="Z71" s="29" t="s">
        <v>41</v>
      </c>
      <c r="AA71" s="29" t="s">
        <v>41</v>
      </c>
      <c r="AB71" s="29" t="s">
        <v>41</v>
      </c>
      <c r="AC71" s="29" t="s">
        <v>42</v>
      </c>
      <c r="AD71" s="29" t="s">
        <v>42</v>
      </c>
      <c r="AE71" s="29" t="s">
        <v>42</v>
      </c>
      <c r="AF71" s="29" t="s">
        <v>42</v>
      </c>
      <c r="AG71" s="29" t="s">
        <v>42</v>
      </c>
      <c r="AH71" s="29" t="s">
        <v>42</v>
      </c>
      <c r="AI71" s="29" t="s">
        <v>42</v>
      </c>
      <c r="AJ71" s="29" t="s">
        <v>42</v>
      </c>
      <c r="AK71" s="29" t="s">
        <v>42</v>
      </c>
      <c r="AL71" s="29" t="s">
        <v>42</v>
      </c>
      <c r="AM71" s="17"/>
      <c r="AN71" s="17"/>
      <c r="AO71" s="29"/>
      <c r="AP71" s="29" t="s">
        <v>40</v>
      </c>
      <c r="AQ71" s="29" t="s">
        <v>40</v>
      </c>
      <c r="AR71" s="29" t="s">
        <v>40</v>
      </c>
      <c r="AS71" s="29" t="s">
        <v>40</v>
      </c>
      <c r="AT71" s="29" t="s">
        <v>40</v>
      </c>
      <c r="AU71" s="29" t="s">
        <v>40</v>
      </c>
      <c r="AV71" s="29" t="s">
        <v>40</v>
      </c>
      <c r="AW71" s="29" t="s">
        <v>40</v>
      </c>
      <c r="AX71" s="29" t="s">
        <v>40</v>
      </c>
      <c r="AY71" s="29" t="s">
        <v>40</v>
      </c>
      <c r="AZ71" s="29" t="s">
        <v>41</v>
      </c>
      <c r="BA71" s="29" t="s">
        <v>41</v>
      </c>
      <c r="BB71" s="29" t="s">
        <v>41</v>
      </c>
      <c r="BC71" s="29" t="s">
        <v>41</v>
      </c>
      <c r="BD71" s="29" t="s">
        <v>41</v>
      </c>
      <c r="BE71" s="29" t="s">
        <v>41</v>
      </c>
      <c r="BF71" s="29" t="s">
        <v>41</v>
      </c>
      <c r="BG71" s="29" t="s">
        <v>41</v>
      </c>
      <c r="BH71" s="29" t="s">
        <v>41</v>
      </c>
      <c r="BI71" s="29" t="s">
        <v>41</v>
      </c>
      <c r="BJ71" s="29" t="s">
        <v>42</v>
      </c>
      <c r="BK71" s="29" t="s">
        <v>42</v>
      </c>
      <c r="BL71" s="29" t="s">
        <v>42</v>
      </c>
      <c r="BM71" s="29" t="s">
        <v>42</v>
      </c>
      <c r="BN71" s="29" t="s">
        <v>42</v>
      </c>
      <c r="BO71" s="29" t="s">
        <v>42</v>
      </c>
      <c r="BP71" s="29" t="s">
        <v>42</v>
      </c>
      <c r="BQ71" s="29" t="s">
        <v>42</v>
      </c>
      <c r="BR71" s="29" t="s">
        <v>42</v>
      </c>
      <c r="BS71" s="29" t="s">
        <v>42</v>
      </c>
    </row>
    <row r="72" spans="1:71" s="16" customFormat="1" ht="45.75" thickBot="1" x14ac:dyDescent="0.3">
      <c r="A72" s="21" t="s">
        <v>4</v>
      </c>
      <c r="B72" s="22" t="s">
        <v>17</v>
      </c>
      <c r="C72" s="22" t="s">
        <v>5</v>
      </c>
      <c r="D72" s="6" t="s">
        <v>0</v>
      </c>
      <c r="E72" s="22" t="s">
        <v>7</v>
      </c>
      <c r="H72" s="28" t="s">
        <v>4</v>
      </c>
      <c r="I72" s="28" t="s">
        <v>43</v>
      </c>
      <c r="J72" s="28" t="s">
        <v>44</v>
      </c>
      <c r="K72" s="28" t="s">
        <v>57</v>
      </c>
      <c r="L72" s="28" t="s">
        <v>50</v>
      </c>
      <c r="M72" s="28" t="s">
        <v>47</v>
      </c>
      <c r="N72" s="28" t="s">
        <v>48</v>
      </c>
      <c r="O72" s="28" t="s">
        <v>46</v>
      </c>
      <c r="P72" s="28" t="s">
        <v>51</v>
      </c>
      <c r="Q72" s="28" t="s">
        <v>49</v>
      </c>
      <c r="R72" s="28" t="s">
        <v>45</v>
      </c>
      <c r="S72" s="28" t="s">
        <v>43</v>
      </c>
      <c r="T72" s="28" t="s">
        <v>44</v>
      </c>
      <c r="U72" s="28" t="s">
        <v>57</v>
      </c>
      <c r="V72" s="28" t="s">
        <v>50</v>
      </c>
      <c r="W72" s="28" t="s">
        <v>47</v>
      </c>
      <c r="X72" s="28" t="s">
        <v>48</v>
      </c>
      <c r="Y72" s="28" t="s">
        <v>46</v>
      </c>
      <c r="Z72" s="28" t="s">
        <v>51</v>
      </c>
      <c r="AA72" s="28" t="s">
        <v>49</v>
      </c>
      <c r="AB72" s="28" t="s">
        <v>45</v>
      </c>
      <c r="AC72" s="28" t="s">
        <v>43</v>
      </c>
      <c r="AD72" s="28" t="s">
        <v>44</v>
      </c>
      <c r="AE72" s="28" t="s">
        <v>57</v>
      </c>
      <c r="AF72" s="28" t="s">
        <v>50</v>
      </c>
      <c r="AG72" s="28" t="s">
        <v>47</v>
      </c>
      <c r="AH72" s="28" t="s">
        <v>48</v>
      </c>
      <c r="AI72" s="28" t="s">
        <v>46</v>
      </c>
      <c r="AJ72" s="28" t="s">
        <v>51</v>
      </c>
      <c r="AK72" s="28" t="s">
        <v>49</v>
      </c>
      <c r="AL72" s="28" t="s">
        <v>45</v>
      </c>
      <c r="AM72" s="17"/>
      <c r="AN72" s="17"/>
      <c r="AO72" s="28" t="s">
        <v>4</v>
      </c>
      <c r="AP72" s="28" t="s">
        <v>43</v>
      </c>
      <c r="AQ72" s="28" t="s">
        <v>44</v>
      </c>
      <c r="AR72" s="28" t="s">
        <v>57</v>
      </c>
      <c r="AS72" s="28" t="s">
        <v>50</v>
      </c>
      <c r="AT72" s="28" t="s">
        <v>47</v>
      </c>
      <c r="AU72" s="28" t="s">
        <v>48</v>
      </c>
      <c r="AV72" s="28" t="s">
        <v>46</v>
      </c>
      <c r="AW72" s="28" t="s">
        <v>51</v>
      </c>
      <c r="AX72" s="28" t="s">
        <v>49</v>
      </c>
      <c r="AY72" s="28" t="s">
        <v>45</v>
      </c>
      <c r="AZ72" s="28" t="s">
        <v>43</v>
      </c>
      <c r="BA72" s="28" t="s">
        <v>44</v>
      </c>
      <c r="BB72" s="28" t="s">
        <v>57</v>
      </c>
      <c r="BC72" s="28" t="s">
        <v>50</v>
      </c>
      <c r="BD72" s="28" t="s">
        <v>47</v>
      </c>
      <c r="BE72" s="28" t="s">
        <v>48</v>
      </c>
      <c r="BF72" s="28" t="s">
        <v>46</v>
      </c>
      <c r="BG72" s="28" t="s">
        <v>51</v>
      </c>
      <c r="BH72" s="28" t="s">
        <v>49</v>
      </c>
      <c r="BI72" s="28" t="s">
        <v>45</v>
      </c>
      <c r="BJ72" s="28" t="s">
        <v>43</v>
      </c>
      <c r="BK72" s="28" t="s">
        <v>44</v>
      </c>
      <c r="BL72" s="28" t="s">
        <v>57</v>
      </c>
      <c r="BM72" s="28" t="s">
        <v>50</v>
      </c>
      <c r="BN72" s="28" t="s">
        <v>47</v>
      </c>
      <c r="BO72" s="28" t="s">
        <v>48</v>
      </c>
      <c r="BP72" s="28" t="s">
        <v>46</v>
      </c>
      <c r="BQ72" s="28" t="s">
        <v>51</v>
      </c>
      <c r="BR72" s="28" t="s">
        <v>49</v>
      </c>
      <c r="BS72" s="28" t="s">
        <v>45</v>
      </c>
    </row>
    <row r="73" spans="1:71" s="16" customFormat="1" x14ac:dyDescent="0.25">
      <c r="A73" s="23" t="s">
        <v>9</v>
      </c>
      <c r="B73" s="23">
        <f>IF($D$4="P",SUM(S73:U73),SUM(S73:AB73))</f>
        <v>0</v>
      </c>
      <c r="C73" s="23">
        <f>IF($D$4="P",SUM(I73:K73),SUM(I73:R73))</f>
        <v>0</v>
      </c>
      <c r="D73" s="23">
        <f>IF($D$4="P",$B$7*SUM(I73:K73)+$B$8*SUM(I91:K91),$B$7*SUM(I73:R73)+$B$8*SUM(I91:R91))</f>
        <v>0</v>
      </c>
      <c r="E73" s="31">
        <f t="shared" ref="E73:E86" si="11">D73*$B$4</f>
        <v>0</v>
      </c>
      <c r="H73" s="27" t="s">
        <v>9</v>
      </c>
      <c r="I73" s="27">
        <f>Base_SMFL_5min!I74</f>
        <v>0</v>
      </c>
      <c r="J73" s="27">
        <f>Base_SMFL_5min!J74</f>
        <v>0</v>
      </c>
      <c r="K73" s="27">
        <f>Base_SMFL_5min!K74</f>
        <v>0</v>
      </c>
      <c r="L73" s="27">
        <f>Base_SMFL_5min!L74</f>
        <v>0</v>
      </c>
      <c r="M73" s="27">
        <f>Base_SMFL_5min!M74</f>
        <v>0</v>
      </c>
      <c r="N73" s="27">
        <f>Base_SMFL_5min!N74</f>
        <v>0</v>
      </c>
      <c r="O73" s="27">
        <f>Base_SMFL_5min!O74</f>
        <v>0</v>
      </c>
      <c r="P73" s="27">
        <f>Base_SMFL_5min!P74</f>
        <v>0</v>
      </c>
      <c r="Q73" s="27">
        <f>Base_SMFL_5min!Q74</f>
        <v>0</v>
      </c>
      <c r="R73" s="27">
        <f>Base_SMFL_5min!R74</f>
        <v>0</v>
      </c>
      <c r="S73" s="27">
        <f>Base_SMFL_5min!S74</f>
        <v>0</v>
      </c>
      <c r="T73" s="27">
        <f>Base_SMFL_5min!T74</f>
        <v>0</v>
      </c>
      <c r="U73" s="27">
        <f>Base_SMFL_5min!U74</f>
        <v>0</v>
      </c>
      <c r="V73" s="27">
        <f>Base_SMFL_5min!V74</f>
        <v>0</v>
      </c>
      <c r="W73" s="27">
        <f>Base_SMFL_5min!W74</f>
        <v>0</v>
      </c>
      <c r="X73" s="27">
        <f>Base_SMFL_5min!X74</f>
        <v>0</v>
      </c>
      <c r="Y73" s="27">
        <f>Base_SMFL_5min!Y74</f>
        <v>0</v>
      </c>
      <c r="Z73" s="27">
        <f>Base_SMFL_5min!Z74</f>
        <v>0</v>
      </c>
      <c r="AA73" s="27">
        <f>Base_SMFL_5min!AA74</f>
        <v>0</v>
      </c>
      <c r="AB73" s="27">
        <f>Base_SMFL_5min!AB74</f>
        <v>0</v>
      </c>
      <c r="AC73" s="27">
        <f>Base_SMFL_5min!AC74</f>
        <v>0</v>
      </c>
      <c r="AD73" s="27">
        <f>Base_SMFL_5min!AD74</f>
        <v>0</v>
      </c>
      <c r="AE73" s="27">
        <f>Base_SMFL_5min!AE74</f>
        <v>0</v>
      </c>
      <c r="AF73" s="27">
        <f>Base_SMFL_5min!AF74</f>
        <v>0</v>
      </c>
      <c r="AG73" s="27">
        <f>Base_SMFL_5min!AG74</f>
        <v>0</v>
      </c>
      <c r="AH73" s="27">
        <f>Base_SMFL_5min!AH74</f>
        <v>0</v>
      </c>
      <c r="AI73" s="27">
        <f>Base_SMFL_5min!AI74</f>
        <v>0</v>
      </c>
      <c r="AJ73" s="27">
        <f>Base_SMFL_5min!AJ74</f>
        <v>0</v>
      </c>
      <c r="AK73" s="27">
        <f>Base_SMFL_5min!AK74</f>
        <v>0</v>
      </c>
      <c r="AL73" s="27">
        <f>Base_SMFL_5min!AL74</f>
        <v>0</v>
      </c>
      <c r="AM73" s="17"/>
      <c r="AN73" s="17"/>
      <c r="AO73" s="27" t="s">
        <v>9</v>
      </c>
      <c r="AP73" s="27">
        <f>Base_SMFL_5min!AP74</f>
        <v>0</v>
      </c>
      <c r="AQ73" s="27">
        <f>Base_SMFL_5min!AQ74</f>
        <v>0</v>
      </c>
      <c r="AR73" s="27">
        <f>Base_SMFL_5min!AR74</f>
        <v>0</v>
      </c>
      <c r="AS73" s="27">
        <f>Base_SMFL_5min!AS74</f>
        <v>0</v>
      </c>
      <c r="AT73" s="27">
        <f>Base_SMFL_5min!AT74</f>
        <v>0</v>
      </c>
      <c r="AU73" s="27">
        <f>Base_SMFL_5min!AU74</f>
        <v>0</v>
      </c>
      <c r="AV73" s="27">
        <f>Base_SMFL_5min!AV74</f>
        <v>0</v>
      </c>
      <c r="AW73" s="27">
        <f>Base_SMFL_5min!AW74</f>
        <v>0</v>
      </c>
      <c r="AX73" s="27">
        <f>Base_SMFL_5min!AX74</f>
        <v>0</v>
      </c>
      <c r="AY73" s="27">
        <f>Base_SMFL_5min!AY74</f>
        <v>0</v>
      </c>
      <c r="AZ73" s="27">
        <f>Base_SMFL_5min!AZ74</f>
        <v>0</v>
      </c>
      <c r="BA73" s="27">
        <f>Base_SMFL_5min!BA74</f>
        <v>0</v>
      </c>
      <c r="BB73" s="27">
        <f>Base_SMFL_5min!BB74</f>
        <v>0</v>
      </c>
      <c r="BC73" s="27">
        <f>Base_SMFL_5min!BC74</f>
        <v>0</v>
      </c>
      <c r="BD73" s="27">
        <f>Base_SMFL_5min!BD74</f>
        <v>0</v>
      </c>
      <c r="BE73" s="27">
        <f>Base_SMFL_5min!BE74</f>
        <v>0</v>
      </c>
      <c r="BF73" s="27">
        <f>Base_SMFL_5min!BF74</f>
        <v>0</v>
      </c>
      <c r="BG73" s="27">
        <f>Base_SMFL_5min!BG74</f>
        <v>0</v>
      </c>
      <c r="BH73" s="27">
        <f>Base_SMFL_5min!BH74</f>
        <v>0</v>
      </c>
      <c r="BI73" s="27">
        <f>Base_SMFL_5min!BI74</f>
        <v>0</v>
      </c>
      <c r="BJ73" s="27">
        <f>Base_SMFL_5min!BJ74</f>
        <v>0</v>
      </c>
      <c r="BK73" s="27">
        <f>Base_SMFL_5min!BK74</f>
        <v>0</v>
      </c>
      <c r="BL73" s="27">
        <f>Base_SMFL_5min!BL74</f>
        <v>0</v>
      </c>
      <c r="BM73" s="27">
        <f>Base_SMFL_5min!BM74</f>
        <v>0</v>
      </c>
      <c r="BN73" s="27">
        <f>Base_SMFL_5min!BN74</f>
        <v>0</v>
      </c>
      <c r="BO73" s="27">
        <f>Base_SMFL_5min!BO74</f>
        <v>0</v>
      </c>
      <c r="BP73" s="27">
        <f>Base_SMFL_5min!BP74</f>
        <v>0</v>
      </c>
      <c r="BQ73" s="27">
        <f>Base_SMFL_5min!BQ74</f>
        <v>0</v>
      </c>
      <c r="BR73" s="27">
        <f>Base_SMFL_5min!BR74</f>
        <v>0</v>
      </c>
      <c r="BS73" s="27">
        <f>Base_SMFL_5min!BS74</f>
        <v>0</v>
      </c>
    </row>
    <row r="74" spans="1:71" s="16" customFormat="1" x14ac:dyDescent="0.25">
      <c r="A74" s="23" t="s">
        <v>10</v>
      </c>
      <c r="B74" s="23">
        <f t="shared" ref="B74:B86" si="12">IF($D$4="P",SUM(S74:U74),SUM(S74:AB74))</f>
        <v>3.12</v>
      </c>
      <c r="C74" s="23">
        <f t="shared" ref="C74:C86" si="13">IF($D$4="P",SUM(I74:K74),SUM(I74:R74))</f>
        <v>3.12</v>
      </c>
      <c r="D74" s="23">
        <f t="shared" ref="D74:D86" si="14">IF($D$4="P",$B$7*SUM(I74:K74)+$B$8*SUM(I92:K92),$B$7*SUM(I74:R74)+$B$8*SUM(I92:R92))</f>
        <v>0.93599999999999994</v>
      </c>
      <c r="E74" s="31">
        <f t="shared" si="11"/>
        <v>58.331519999999998</v>
      </c>
      <c r="H74" s="29" t="s">
        <v>10</v>
      </c>
      <c r="I74" s="27">
        <f>Base_SMFL_5min!I75</f>
        <v>3.12</v>
      </c>
      <c r="J74" s="27">
        <f>Base_SMFL_5min!J75</f>
        <v>0</v>
      </c>
      <c r="K74" s="27">
        <f>Base_SMFL_5min!K75</f>
        <v>0</v>
      </c>
      <c r="L74" s="27">
        <f>Base_SMFL_5min!L75</f>
        <v>0</v>
      </c>
      <c r="M74" s="27">
        <f>Base_SMFL_5min!M75</f>
        <v>0</v>
      </c>
      <c r="N74" s="27">
        <f>Base_SMFL_5min!N75</f>
        <v>0</v>
      </c>
      <c r="O74" s="27">
        <f>Base_SMFL_5min!O75</f>
        <v>0</v>
      </c>
      <c r="P74" s="27">
        <f>Base_SMFL_5min!P75</f>
        <v>0</v>
      </c>
      <c r="Q74" s="27">
        <f>Base_SMFL_5min!Q75</f>
        <v>0</v>
      </c>
      <c r="R74" s="27">
        <f>Base_SMFL_5min!R75</f>
        <v>0</v>
      </c>
      <c r="S74" s="27">
        <f>Base_SMFL_5min!S75</f>
        <v>3.12</v>
      </c>
      <c r="T74" s="27">
        <f>Base_SMFL_5min!T75</f>
        <v>0</v>
      </c>
      <c r="U74" s="27">
        <f>Base_SMFL_5min!U75</f>
        <v>0</v>
      </c>
      <c r="V74" s="27">
        <f>Base_SMFL_5min!V75</f>
        <v>0</v>
      </c>
      <c r="W74" s="27">
        <f>Base_SMFL_5min!W75</f>
        <v>0</v>
      </c>
      <c r="X74" s="27">
        <f>Base_SMFL_5min!X75</f>
        <v>0</v>
      </c>
      <c r="Y74" s="27">
        <f>Base_SMFL_5min!Y75</f>
        <v>0</v>
      </c>
      <c r="Z74" s="27">
        <f>Base_SMFL_5min!Z75</f>
        <v>0</v>
      </c>
      <c r="AA74" s="27">
        <f>Base_SMFL_5min!AA75</f>
        <v>0</v>
      </c>
      <c r="AB74" s="27">
        <f>Base_SMFL_5min!AB75</f>
        <v>0</v>
      </c>
      <c r="AC74" s="27">
        <f>Base_SMFL_5min!AC75</f>
        <v>1</v>
      </c>
      <c r="AD74" s="27">
        <f>Base_SMFL_5min!AD75</f>
        <v>0</v>
      </c>
      <c r="AE74" s="27">
        <f>Base_SMFL_5min!AE75</f>
        <v>0</v>
      </c>
      <c r="AF74" s="27">
        <f>Base_SMFL_5min!AF75</f>
        <v>0</v>
      </c>
      <c r="AG74" s="27">
        <f>Base_SMFL_5min!AG75</f>
        <v>0</v>
      </c>
      <c r="AH74" s="27">
        <f>Base_SMFL_5min!AH75</f>
        <v>0</v>
      </c>
      <c r="AI74" s="27">
        <f>Base_SMFL_5min!AI75</f>
        <v>0</v>
      </c>
      <c r="AJ74" s="27">
        <f>Base_SMFL_5min!AJ75</f>
        <v>0</v>
      </c>
      <c r="AK74" s="27">
        <f>Base_SMFL_5min!AK75</f>
        <v>0</v>
      </c>
      <c r="AL74" s="27">
        <f>Base_SMFL_5min!AL75</f>
        <v>0</v>
      </c>
      <c r="AM74" s="17"/>
      <c r="AN74" s="17"/>
      <c r="AO74" s="29" t="s">
        <v>10</v>
      </c>
      <c r="AP74" s="27">
        <f>Base_SMFL_5min!AP75</f>
        <v>3.12</v>
      </c>
      <c r="AQ74" s="27">
        <f>Base_SMFL_5min!AQ75</f>
        <v>0</v>
      </c>
      <c r="AR74" s="27">
        <f>Base_SMFL_5min!AR75</f>
        <v>0</v>
      </c>
      <c r="AS74" s="27">
        <f>Base_SMFL_5min!AS75</f>
        <v>0</v>
      </c>
      <c r="AT74" s="27">
        <f>Base_SMFL_5min!AT75</f>
        <v>0</v>
      </c>
      <c r="AU74" s="27">
        <f>Base_SMFL_5min!AU75</f>
        <v>0</v>
      </c>
      <c r="AV74" s="27">
        <f>Base_SMFL_5min!AV75</f>
        <v>0</v>
      </c>
      <c r="AW74" s="27">
        <f>Base_SMFL_5min!AW75</f>
        <v>0</v>
      </c>
      <c r="AX74" s="27">
        <f>Base_SMFL_5min!AX75</f>
        <v>0</v>
      </c>
      <c r="AY74" s="27">
        <f>Base_SMFL_5min!AY75</f>
        <v>0</v>
      </c>
      <c r="AZ74" s="27">
        <f>Base_SMFL_5min!AZ75</f>
        <v>3.12</v>
      </c>
      <c r="BA74" s="27">
        <f>Base_SMFL_5min!BA75</f>
        <v>0</v>
      </c>
      <c r="BB74" s="27">
        <f>Base_SMFL_5min!BB75</f>
        <v>0</v>
      </c>
      <c r="BC74" s="27">
        <f>Base_SMFL_5min!BC75</f>
        <v>0</v>
      </c>
      <c r="BD74" s="27">
        <f>Base_SMFL_5min!BD75</f>
        <v>0</v>
      </c>
      <c r="BE74" s="27">
        <f>Base_SMFL_5min!BE75</f>
        <v>0</v>
      </c>
      <c r="BF74" s="27">
        <f>Base_SMFL_5min!BF75</f>
        <v>0</v>
      </c>
      <c r="BG74" s="27">
        <f>Base_SMFL_5min!BG75</f>
        <v>0</v>
      </c>
      <c r="BH74" s="27">
        <f>Base_SMFL_5min!BH75</f>
        <v>0</v>
      </c>
      <c r="BI74" s="27">
        <f>Base_SMFL_5min!BI75</f>
        <v>0</v>
      </c>
      <c r="BJ74" s="27">
        <f>Base_SMFL_5min!BJ75</f>
        <v>1</v>
      </c>
      <c r="BK74" s="27">
        <f>Base_SMFL_5min!BK75</f>
        <v>0</v>
      </c>
      <c r="BL74" s="27">
        <f>Base_SMFL_5min!BL75</f>
        <v>0</v>
      </c>
      <c r="BM74" s="27">
        <f>Base_SMFL_5min!BM75</f>
        <v>0</v>
      </c>
      <c r="BN74" s="27">
        <f>Base_SMFL_5min!BN75</f>
        <v>0</v>
      </c>
      <c r="BO74" s="27">
        <f>Base_SMFL_5min!BO75</f>
        <v>0</v>
      </c>
      <c r="BP74" s="27">
        <f>Base_SMFL_5min!BP75</f>
        <v>0</v>
      </c>
      <c r="BQ74" s="27">
        <f>Base_SMFL_5min!BQ75</f>
        <v>0</v>
      </c>
      <c r="BR74" s="27">
        <f>Base_SMFL_5min!BR75</f>
        <v>0</v>
      </c>
      <c r="BS74" s="27">
        <f>Base_SMFL_5min!BS75</f>
        <v>0</v>
      </c>
    </row>
    <row r="75" spans="1:71" s="16" customFormat="1" x14ac:dyDescent="0.25">
      <c r="A75" s="23" t="s">
        <v>11</v>
      </c>
      <c r="B75" s="23">
        <f t="shared" si="12"/>
        <v>0</v>
      </c>
      <c r="C75" s="23">
        <f t="shared" si="13"/>
        <v>0</v>
      </c>
      <c r="D75" s="23">
        <f t="shared" si="14"/>
        <v>0</v>
      </c>
      <c r="E75" s="31">
        <f t="shared" si="11"/>
        <v>0</v>
      </c>
      <c r="H75" s="29" t="s">
        <v>11</v>
      </c>
      <c r="I75" s="27">
        <f>Base_SMFL_5min!I76</f>
        <v>0</v>
      </c>
      <c r="J75" s="27">
        <f>Base_SMFL_5min!J76</f>
        <v>0</v>
      </c>
      <c r="K75" s="27">
        <f>Base_SMFL_5min!K76</f>
        <v>0</v>
      </c>
      <c r="L75" s="27">
        <f>Base_SMFL_5min!L76</f>
        <v>0</v>
      </c>
      <c r="M75" s="27">
        <f>Base_SMFL_5min!M76</f>
        <v>0</v>
      </c>
      <c r="N75" s="27">
        <f>Base_SMFL_5min!N76</f>
        <v>0</v>
      </c>
      <c r="O75" s="27">
        <f>Base_SMFL_5min!O76</f>
        <v>0</v>
      </c>
      <c r="P75" s="27">
        <f>Base_SMFL_5min!P76</f>
        <v>0</v>
      </c>
      <c r="Q75" s="27">
        <f>Base_SMFL_5min!Q76</f>
        <v>0</v>
      </c>
      <c r="R75" s="27">
        <f>Base_SMFL_5min!R76</f>
        <v>0</v>
      </c>
      <c r="S75" s="27">
        <f>Base_SMFL_5min!S76</f>
        <v>0</v>
      </c>
      <c r="T75" s="27">
        <f>Base_SMFL_5min!T76</f>
        <v>0</v>
      </c>
      <c r="U75" s="27">
        <f>Base_SMFL_5min!U76</f>
        <v>0</v>
      </c>
      <c r="V75" s="27">
        <f>Base_SMFL_5min!V76</f>
        <v>0</v>
      </c>
      <c r="W75" s="27">
        <f>Base_SMFL_5min!W76</f>
        <v>0</v>
      </c>
      <c r="X75" s="27">
        <f>Base_SMFL_5min!X76</f>
        <v>0</v>
      </c>
      <c r="Y75" s="27">
        <f>Base_SMFL_5min!Y76</f>
        <v>0</v>
      </c>
      <c r="Z75" s="27">
        <f>Base_SMFL_5min!Z76</f>
        <v>0</v>
      </c>
      <c r="AA75" s="27">
        <f>Base_SMFL_5min!AA76</f>
        <v>0</v>
      </c>
      <c r="AB75" s="27">
        <f>Base_SMFL_5min!AB76</f>
        <v>0</v>
      </c>
      <c r="AC75" s="27">
        <f>Base_SMFL_5min!AC76</f>
        <v>0</v>
      </c>
      <c r="AD75" s="27">
        <f>Base_SMFL_5min!AD76</f>
        <v>0</v>
      </c>
      <c r="AE75" s="27">
        <f>Base_SMFL_5min!AE76</f>
        <v>0</v>
      </c>
      <c r="AF75" s="27">
        <f>Base_SMFL_5min!AF76</f>
        <v>0</v>
      </c>
      <c r="AG75" s="27">
        <f>Base_SMFL_5min!AG76</f>
        <v>0</v>
      </c>
      <c r="AH75" s="27">
        <f>Base_SMFL_5min!AH76</f>
        <v>0</v>
      </c>
      <c r="AI75" s="27">
        <f>Base_SMFL_5min!AI76</f>
        <v>0</v>
      </c>
      <c r="AJ75" s="27">
        <f>Base_SMFL_5min!AJ76</f>
        <v>0</v>
      </c>
      <c r="AK75" s="27">
        <f>Base_SMFL_5min!AK76</f>
        <v>0</v>
      </c>
      <c r="AL75" s="27">
        <f>Base_SMFL_5min!AL76</f>
        <v>0</v>
      </c>
      <c r="AM75" s="17"/>
      <c r="AN75" s="17"/>
      <c r="AO75" s="29" t="s">
        <v>11</v>
      </c>
      <c r="AP75" s="27">
        <f>Base_SMFL_5min!AP76</f>
        <v>50.14</v>
      </c>
      <c r="AQ75" s="27">
        <f>Base_SMFL_5min!AQ76</f>
        <v>0</v>
      </c>
      <c r="AR75" s="27">
        <f>Base_SMFL_5min!AR76</f>
        <v>0</v>
      </c>
      <c r="AS75" s="27">
        <f>Base_SMFL_5min!AS76</f>
        <v>0</v>
      </c>
      <c r="AT75" s="27">
        <f>Base_SMFL_5min!AT76</f>
        <v>0</v>
      </c>
      <c r="AU75" s="27">
        <f>Base_SMFL_5min!AU76</f>
        <v>0</v>
      </c>
      <c r="AV75" s="27">
        <f>Base_SMFL_5min!AV76</f>
        <v>0</v>
      </c>
      <c r="AW75" s="27">
        <f>Base_SMFL_5min!AW76</f>
        <v>0</v>
      </c>
      <c r="AX75" s="27">
        <f>Base_SMFL_5min!AX76</f>
        <v>0</v>
      </c>
      <c r="AY75" s="27">
        <f>Base_SMFL_5min!AY76</f>
        <v>0</v>
      </c>
      <c r="AZ75" s="27">
        <f>Base_SMFL_5min!AZ76</f>
        <v>22.1</v>
      </c>
      <c r="BA75" s="27">
        <f>Base_SMFL_5min!BA76</f>
        <v>0</v>
      </c>
      <c r="BB75" s="27">
        <f>Base_SMFL_5min!BB76</f>
        <v>0</v>
      </c>
      <c r="BC75" s="27">
        <f>Base_SMFL_5min!BC76</f>
        <v>0</v>
      </c>
      <c r="BD75" s="27">
        <f>Base_SMFL_5min!BD76</f>
        <v>0</v>
      </c>
      <c r="BE75" s="27">
        <f>Base_SMFL_5min!BE76</f>
        <v>0</v>
      </c>
      <c r="BF75" s="27">
        <f>Base_SMFL_5min!BF76</f>
        <v>0</v>
      </c>
      <c r="BG75" s="27">
        <f>Base_SMFL_5min!BG76</f>
        <v>0</v>
      </c>
      <c r="BH75" s="27">
        <f>Base_SMFL_5min!BH76</f>
        <v>0</v>
      </c>
      <c r="BI75" s="27">
        <f>Base_SMFL_5min!BI76</f>
        <v>0</v>
      </c>
      <c r="BJ75" s="27">
        <f>Base_SMFL_5min!BJ76</f>
        <v>3</v>
      </c>
      <c r="BK75" s="27">
        <f>Base_SMFL_5min!BK76</f>
        <v>0</v>
      </c>
      <c r="BL75" s="27">
        <f>Base_SMFL_5min!BL76</f>
        <v>0</v>
      </c>
      <c r="BM75" s="27">
        <f>Base_SMFL_5min!BM76</f>
        <v>0</v>
      </c>
      <c r="BN75" s="27">
        <f>Base_SMFL_5min!BN76</f>
        <v>0</v>
      </c>
      <c r="BO75" s="27">
        <f>Base_SMFL_5min!BO76</f>
        <v>0</v>
      </c>
      <c r="BP75" s="27">
        <f>Base_SMFL_5min!BP76</f>
        <v>0</v>
      </c>
      <c r="BQ75" s="27">
        <f>Base_SMFL_5min!BQ76</f>
        <v>0</v>
      </c>
      <c r="BR75" s="27">
        <f>Base_SMFL_5min!BR76</f>
        <v>0</v>
      </c>
      <c r="BS75" s="27">
        <f>Base_SMFL_5min!BS76</f>
        <v>0</v>
      </c>
    </row>
    <row r="76" spans="1:71" s="16" customFormat="1" x14ac:dyDescent="0.25">
      <c r="A76" s="23" t="s">
        <v>12</v>
      </c>
      <c r="B76" s="23">
        <f t="shared" si="12"/>
        <v>0</v>
      </c>
      <c r="C76" s="23">
        <f t="shared" si="13"/>
        <v>0</v>
      </c>
      <c r="D76" s="23">
        <f t="shared" si="14"/>
        <v>0</v>
      </c>
      <c r="E76" s="31">
        <f t="shared" si="11"/>
        <v>0</v>
      </c>
      <c r="H76" s="29" t="s">
        <v>12</v>
      </c>
      <c r="I76" s="29">
        <v>0</v>
      </c>
      <c r="J76" s="29">
        <v>0</v>
      </c>
      <c r="K76" s="29">
        <v>0</v>
      </c>
      <c r="L76" s="29">
        <v>0</v>
      </c>
      <c r="M76" s="29">
        <v>0</v>
      </c>
      <c r="N76" s="29">
        <v>0</v>
      </c>
      <c r="O76" s="29">
        <v>0</v>
      </c>
      <c r="P76" s="29">
        <v>0</v>
      </c>
      <c r="Q76" s="29">
        <v>0</v>
      </c>
      <c r="R76" s="29">
        <v>0</v>
      </c>
      <c r="S76" s="29">
        <v>0</v>
      </c>
      <c r="T76" s="29">
        <v>0</v>
      </c>
      <c r="U76" s="29">
        <v>0</v>
      </c>
      <c r="V76" s="29">
        <v>0</v>
      </c>
      <c r="W76" s="29">
        <v>0</v>
      </c>
      <c r="X76" s="29">
        <v>0</v>
      </c>
      <c r="Y76" s="29">
        <v>0</v>
      </c>
      <c r="Z76" s="29">
        <v>0</v>
      </c>
      <c r="AA76" s="29">
        <v>0</v>
      </c>
      <c r="AB76" s="29">
        <v>0</v>
      </c>
      <c r="AC76" s="29">
        <v>0</v>
      </c>
      <c r="AD76" s="29">
        <v>0</v>
      </c>
      <c r="AE76" s="29">
        <v>0</v>
      </c>
      <c r="AF76" s="29">
        <v>0</v>
      </c>
      <c r="AG76" s="29">
        <v>0</v>
      </c>
      <c r="AH76" s="29">
        <v>0</v>
      </c>
      <c r="AI76" s="29">
        <v>0</v>
      </c>
      <c r="AJ76" s="29">
        <v>0</v>
      </c>
      <c r="AK76" s="29">
        <v>0</v>
      </c>
      <c r="AL76" s="29">
        <v>0</v>
      </c>
      <c r="AM76" s="17"/>
      <c r="AN76" s="17"/>
      <c r="AO76" s="29" t="s">
        <v>12</v>
      </c>
      <c r="AP76" s="29">
        <v>0</v>
      </c>
      <c r="AQ76" s="29">
        <v>0</v>
      </c>
      <c r="AR76" s="29">
        <v>0</v>
      </c>
      <c r="AS76" s="29">
        <v>0</v>
      </c>
      <c r="AT76" s="29">
        <v>0</v>
      </c>
      <c r="AU76" s="29">
        <v>0</v>
      </c>
      <c r="AV76" s="29">
        <v>0</v>
      </c>
      <c r="AW76" s="29">
        <v>0</v>
      </c>
      <c r="AX76" s="29">
        <v>0</v>
      </c>
      <c r="AY76" s="29">
        <v>0</v>
      </c>
      <c r="AZ76" s="29">
        <v>0</v>
      </c>
      <c r="BA76" s="29">
        <v>0</v>
      </c>
      <c r="BB76" s="29">
        <v>0</v>
      </c>
      <c r="BC76" s="29">
        <v>0</v>
      </c>
      <c r="BD76" s="29">
        <v>0</v>
      </c>
      <c r="BE76" s="29">
        <v>0</v>
      </c>
      <c r="BF76" s="29">
        <v>0</v>
      </c>
      <c r="BG76" s="29">
        <v>0</v>
      </c>
      <c r="BH76" s="29">
        <v>0</v>
      </c>
      <c r="BI76" s="29">
        <v>0</v>
      </c>
      <c r="BJ76" s="29">
        <v>0</v>
      </c>
      <c r="BK76" s="29">
        <v>0</v>
      </c>
      <c r="BL76" s="29">
        <v>0</v>
      </c>
      <c r="BM76" s="29">
        <v>0</v>
      </c>
      <c r="BN76" s="29">
        <v>0</v>
      </c>
      <c r="BO76" s="29">
        <v>0</v>
      </c>
      <c r="BP76" s="29">
        <v>0</v>
      </c>
      <c r="BQ76" s="29">
        <v>0</v>
      </c>
      <c r="BR76" s="29">
        <v>0</v>
      </c>
      <c r="BS76" s="29">
        <v>0</v>
      </c>
    </row>
    <row r="77" spans="1:71" s="16" customFormat="1" x14ac:dyDescent="0.25">
      <c r="A77" s="23" t="s">
        <v>13</v>
      </c>
      <c r="B77" s="23">
        <f t="shared" si="12"/>
        <v>0</v>
      </c>
      <c r="C77" s="23">
        <f t="shared" si="13"/>
        <v>0</v>
      </c>
      <c r="D77" s="23">
        <f t="shared" si="14"/>
        <v>0</v>
      </c>
      <c r="E77" s="31">
        <f t="shared" si="11"/>
        <v>0</v>
      </c>
      <c r="H77" s="29" t="s">
        <v>13</v>
      </c>
      <c r="I77" s="29">
        <v>0</v>
      </c>
      <c r="J77" s="29">
        <v>0</v>
      </c>
      <c r="K77" s="29">
        <v>0</v>
      </c>
      <c r="L77" s="29">
        <v>0</v>
      </c>
      <c r="M77" s="29">
        <v>0</v>
      </c>
      <c r="N77" s="29">
        <v>0</v>
      </c>
      <c r="O77" s="29">
        <v>0</v>
      </c>
      <c r="P77" s="29">
        <v>0</v>
      </c>
      <c r="Q77" s="29">
        <v>0</v>
      </c>
      <c r="R77" s="29">
        <v>0</v>
      </c>
      <c r="S77" s="29">
        <v>0</v>
      </c>
      <c r="T77" s="29">
        <v>0</v>
      </c>
      <c r="U77" s="29">
        <v>0</v>
      </c>
      <c r="V77" s="29">
        <v>0</v>
      </c>
      <c r="W77" s="29">
        <v>0</v>
      </c>
      <c r="X77" s="29">
        <v>0</v>
      </c>
      <c r="Y77" s="29">
        <v>0</v>
      </c>
      <c r="Z77" s="29">
        <v>0</v>
      </c>
      <c r="AA77" s="29">
        <v>0</v>
      </c>
      <c r="AB77" s="29">
        <v>0</v>
      </c>
      <c r="AC77" s="29">
        <v>0</v>
      </c>
      <c r="AD77" s="29">
        <v>0</v>
      </c>
      <c r="AE77" s="29">
        <v>0</v>
      </c>
      <c r="AF77" s="29">
        <v>0</v>
      </c>
      <c r="AG77" s="29">
        <v>0</v>
      </c>
      <c r="AH77" s="29">
        <v>0</v>
      </c>
      <c r="AI77" s="29">
        <v>0</v>
      </c>
      <c r="AJ77" s="29">
        <v>0</v>
      </c>
      <c r="AK77" s="29">
        <v>0</v>
      </c>
      <c r="AL77" s="29">
        <v>0</v>
      </c>
      <c r="AM77" s="17"/>
      <c r="AN77" s="17"/>
      <c r="AO77" s="29" t="s">
        <v>13</v>
      </c>
      <c r="AP77" s="29">
        <v>0</v>
      </c>
      <c r="AQ77" s="29">
        <v>0</v>
      </c>
      <c r="AR77" s="29">
        <v>0</v>
      </c>
      <c r="AS77" s="29">
        <v>0</v>
      </c>
      <c r="AT77" s="29">
        <v>0</v>
      </c>
      <c r="AU77" s="29">
        <v>0</v>
      </c>
      <c r="AV77" s="29">
        <v>0</v>
      </c>
      <c r="AW77" s="29">
        <v>0</v>
      </c>
      <c r="AX77" s="29">
        <v>0</v>
      </c>
      <c r="AY77" s="29">
        <v>0</v>
      </c>
      <c r="AZ77" s="29">
        <v>0</v>
      </c>
      <c r="BA77" s="29">
        <v>0</v>
      </c>
      <c r="BB77" s="29">
        <v>0</v>
      </c>
      <c r="BC77" s="29">
        <v>0</v>
      </c>
      <c r="BD77" s="29">
        <v>0</v>
      </c>
      <c r="BE77" s="29">
        <v>0</v>
      </c>
      <c r="BF77" s="29">
        <v>0</v>
      </c>
      <c r="BG77" s="29">
        <v>0</v>
      </c>
      <c r="BH77" s="29">
        <v>0</v>
      </c>
      <c r="BI77" s="29">
        <v>0</v>
      </c>
      <c r="BJ77" s="29">
        <v>0</v>
      </c>
      <c r="BK77" s="29">
        <v>0</v>
      </c>
      <c r="BL77" s="29">
        <v>0</v>
      </c>
      <c r="BM77" s="29">
        <v>0</v>
      </c>
      <c r="BN77" s="29">
        <v>0</v>
      </c>
      <c r="BO77" s="29">
        <v>0</v>
      </c>
      <c r="BP77" s="29">
        <v>0</v>
      </c>
      <c r="BQ77" s="29">
        <v>0</v>
      </c>
      <c r="BR77" s="29">
        <v>0</v>
      </c>
      <c r="BS77" s="29">
        <v>0</v>
      </c>
    </row>
    <row r="78" spans="1:71" s="16" customFormat="1" x14ac:dyDescent="0.25">
      <c r="A78" s="23" t="s">
        <v>52</v>
      </c>
      <c r="B78" s="23">
        <f t="shared" si="12"/>
        <v>0</v>
      </c>
      <c r="C78" s="23">
        <f t="shared" si="13"/>
        <v>0</v>
      </c>
      <c r="D78" s="23">
        <f t="shared" si="14"/>
        <v>0</v>
      </c>
      <c r="E78" s="31">
        <f t="shared" si="11"/>
        <v>0</v>
      </c>
      <c r="H78" s="29" t="s">
        <v>52</v>
      </c>
      <c r="I78" s="29">
        <v>0</v>
      </c>
      <c r="J78" s="29">
        <v>0</v>
      </c>
      <c r="K78" s="29">
        <v>0</v>
      </c>
      <c r="L78" s="29">
        <v>0</v>
      </c>
      <c r="M78" s="29">
        <v>0</v>
      </c>
      <c r="N78" s="29">
        <v>0</v>
      </c>
      <c r="O78" s="29">
        <v>0</v>
      </c>
      <c r="P78" s="29">
        <v>0</v>
      </c>
      <c r="Q78" s="29">
        <v>0</v>
      </c>
      <c r="R78" s="29">
        <v>0</v>
      </c>
      <c r="S78" s="29">
        <v>0</v>
      </c>
      <c r="T78" s="29">
        <v>0</v>
      </c>
      <c r="U78" s="29">
        <v>0</v>
      </c>
      <c r="V78" s="29">
        <v>0</v>
      </c>
      <c r="W78" s="29">
        <v>0</v>
      </c>
      <c r="X78" s="29">
        <v>0</v>
      </c>
      <c r="Y78" s="29">
        <v>0</v>
      </c>
      <c r="Z78" s="29">
        <v>0</v>
      </c>
      <c r="AA78" s="29">
        <v>0</v>
      </c>
      <c r="AB78" s="29">
        <v>0</v>
      </c>
      <c r="AC78" s="29">
        <v>0</v>
      </c>
      <c r="AD78" s="29">
        <v>0</v>
      </c>
      <c r="AE78" s="29">
        <v>0</v>
      </c>
      <c r="AF78" s="29">
        <v>0</v>
      </c>
      <c r="AG78" s="29">
        <v>0</v>
      </c>
      <c r="AH78" s="29">
        <v>0</v>
      </c>
      <c r="AI78" s="29">
        <v>0</v>
      </c>
      <c r="AJ78" s="29">
        <v>0</v>
      </c>
      <c r="AK78" s="29">
        <v>0</v>
      </c>
      <c r="AL78" s="29">
        <v>0</v>
      </c>
      <c r="AM78" s="17"/>
      <c r="AN78" s="17"/>
      <c r="AO78" s="29" t="s">
        <v>52</v>
      </c>
      <c r="AP78" s="29">
        <v>0</v>
      </c>
      <c r="AQ78" s="29">
        <v>0</v>
      </c>
      <c r="AR78" s="29">
        <v>0</v>
      </c>
      <c r="AS78" s="29">
        <v>0</v>
      </c>
      <c r="AT78" s="29">
        <v>0</v>
      </c>
      <c r="AU78" s="29">
        <v>0</v>
      </c>
      <c r="AV78" s="29">
        <v>0</v>
      </c>
      <c r="AW78" s="29">
        <v>0</v>
      </c>
      <c r="AX78" s="29">
        <v>0</v>
      </c>
      <c r="AY78" s="29">
        <v>0</v>
      </c>
      <c r="AZ78" s="29">
        <v>0</v>
      </c>
      <c r="BA78" s="29">
        <v>0</v>
      </c>
      <c r="BB78" s="29">
        <v>0</v>
      </c>
      <c r="BC78" s="29">
        <v>0</v>
      </c>
      <c r="BD78" s="29">
        <v>0</v>
      </c>
      <c r="BE78" s="29">
        <v>0</v>
      </c>
      <c r="BF78" s="29">
        <v>0</v>
      </c>
      <c r="BG78" s="29">
        <v>0</v>
      </c>
      <c r="BH78" s="29">
        <v>0</v>
      </c>
      <c r="BI78" s="29">
        <v>0</v>
      </c>
      <c r="BJ78" s="29">
        <v>0</v>
      </c>
      <c r="BK78" s="29">
        <v>0</v>
      </c>
      <c r="BL78" s="29">
        <v>0</v>
      </c>
      <c r="BM78" s="29">
        <v>0</v>
      </c>
      <c r="BN78" s="29">
        <v>0</v>
      </c>
      <c r="BO78" s="29">
        <v>0</v>
      </c>
      <c r="BP78" s="29">
        <v>0</v>
      </c>
      <c r="BQ78" s="29">
        <v>0</v>
      </c>
      <c r="BR78" s="29">
        <v>0</v>
      </c>
      <c r="BS78" s="29">
        <v>0</v>
      </c>
    </row>
    <row r="79" spans="1:71" s="16" customFormat="1" x14ac:dyDescent="0.25">
      <c r="A79" s="23" t="s">
        <v>14</v>
      </c>
      <c r="B79" s="23">
        <f t="shared" si="12"/>
        <v>0</v>
      </c>
      <c r="C79" s="23">
        <f t="shared" si="13"/>
        <v>0</v>
      </c>
      <c r="D79" s="23">
        <f t="shared" si="14"/>
        <v>0</v>
      </c>
      <c r="E79" s="31">
        <f t="shared" si="11"/>
        <v>0</v>
      </c>
      <c r="H79" s="29" t="s">
        <v>14</v>
      </c>
      <c r="I79" s="29">
        <v>0</v>
      </c>
      <c r="J79" s="29">
        <v>0</v>
      </c>
      <c r="K79" s="29">
        <v>0</v>
      </c>
      <c r="L79" s="29">
        <v>0</v>
      </c>
      <c r="M79" s="29">
        <v>0</v>
      </c>
      <c r="N79" s="29">
        <v>0</v>
      </c>
      <c r="O79" s="29">
        <v>0</v>
      </c>
      <c r="P79" s="29">
        <v>0</v>
      </c>
      <c r="Q79" s="29">
        <v>0</v>
      </c>
      <c r="R79" s="29">
        <v>0</v>
      </c>
      <c r="S79" s="29">
        <v>0</v>
      </c>
      <c r="T79" s="29">
        <v>0</v>
      </c>
      <c r="U79" s="29">
        <v>0</v>
      </c>
      <c r="V79" s="29">
        <v>0</v>
      </c>
      <c r="W79" s="29">
        <v>0</v>
      </c>
      <c r="X79" s="29">
        <v>0</v>
      </c>
      <c r="Y79" s="29">
        <v>0</v>
      </c>
      <c r="Z79" s="29">
        <v>0</v>
      </c>
      <c r="AA79" s="29">
        <v>0</v>
      </c>
      <c r="AB79" s="29">
        <v>0</v>
      </c>
      <c r="AC79" s="29">
        <v>0</v>
      </c>
      <c r="AD79" s="29">
        <v>0</v>
      </c>
      <c r="AE79" s="29">
        <v>0</v>
      </c>
      <c r="AF79" s="29">
        <v>0</v>
      </c>
      <c r="AG79" s="29">
        <v>0</v>
      </c>
      <c r="AH79" s="29">
        <v>0</v>
      </c>
      <c r="AI79" s="29">
        <v>0</v>
      </c>
      <c r="AJ79" s="29">
        <v>0</v>
      </c>
      <c r="AK79" s="29">
        <v>0</v>
      </c>
      <c r="AL79" s="29">
        <v>0</v>
      </c>
      <c r="AM79" s="17"/>
      <c r="AN79" s="17"/>
      <c r="AO79" s="29" t="s">
        <v>14</v>
      </c>
      <c r="AP79" s="29">
        <v>0</v>
      </c>
      <c r="AQ79" s="29">
        <v>0</v>
      </c>
      <c r="AR79" s="29">
        <v>0</v>
      </c>
      <c r="AS79" s="29">
        <v>0</v>
      </c>
      <c r="AT79" s="29">
        <v>0</v>
      </c>
      <c r="AU79" s="29">
        <v>0</v>
      </c>
      <c r="AV79" s="29">
        <v>0</v>
      </c>
      <c r="AW79" s="29">
        <v>0</v>
      </c>
      <c r="AX79" s="29">
        <v>0</v>
      </c>
      <c r="AY79" s="29">
        <v>6.23</v>
      </c>
      <c r="AZ79" s="29">
        <v>0</v>
      </c>
      <c r="BA79" s="29">
        <v>0</v>
      </c>
      <c r="BB79" s="29">
        <v>0</v>
      </c>
      <c r="BC79" s="29">
        <v>0</v>
      </c>
      <c r="BD79" s="29">
        <v>0</v>
      </c>
      <c r="BE79" s="29">
        <v>0</v>
      </c>
      <c r="BF79" s="29">
        <v>0</v>
      </c>
      <c r="BG79" s="29">
        <v>0</v>
      </c>
      <c r="BH79" s="29">
        <v>0</v>
      </c>
      <c r="BI79" s="29">
        <v>3.87</v>
      </c>
      <c r="BJ79" s="29">
        <v>0</v>
      </c>
      <c r="BK79" s="29">
        <v>0</v>
      </c>
      <c r="BL79" s="29">
        <v>0</v>
      </c>
      <c r="BM79" s="29">
        <v>0</v>
      </c>
      <c r="BN79" s="29">
        <v>0</v>
      </c>
      <c r="BO79" s="29">
        <v>0</v>
      </c>
      <c r="BP79" s="29">
        <v>0</v>
      </c>
      <c r="BQ79" s="29">
        <v>0</v>
      </c>
      <c r="BR79" s="29">
        <v>0</v>
      </c>
      <c r="BS79" s="29">
        <v>2</v>
      </c>
    </row>
    <row r="80" spans="1:71" s="16" customFormat="1" x14ac:dyDescent="0.25">
      <c r="A80" s="23" t="s">
        <v>15</v>
      </c>
      <c r="B80" s="23">
        <f t="shared" si="12"/>
        <v>0</v>
      </c>
      <c r="C80" s="23">
        <f t="shared" si="13"/>
        <v>0</v>
      </c>
      <c r="D80" s="23">
        <f t="shared" si="14"/>
        <v>0</v>
      </c>
      <c r="E80" s="31">
        <f t="shared" si="11"/>
        <v>0</v>
      </c>
      <c r="H80" s="29" t="s">
        <v>15</v>
      </c>
      <c r="I80" s="29">
        <v>0</v>
      </c>
      <c r="J80" s="29">
        <v>0</v>
      </c>
      <c r="K80" s="29">
        <v>0</v>
      </c>
      <c r="L80" s="29">
        <v>0</v>
      </c>
      <c r="M80" s="29">
        <v>0</v>
      </c>
      <c r="N80" s="29">
        <v>0</v>
      </c>
      <c r="O80" s="29">
        <v>0</v>
      </c>
      <c r="P80" s="29">
        <v>0</v>
      </c>
      <c r="Q80" s="29">
        <v>0</v>
      </c>
      <c r="R80" s="29">
        <v>0</v>
      </c>
      <c r="S80" s="29">
        <v>0</v>
      </c>
      <c r="T80" s="29">
        <v>0</v>
      </c>
      <c r="U80" s="29">
        <v>0</v>
      </c>
      <c r="V80" s="29">
        <v>0</v>
      </c>
      <c r="W80" s="29">
        <v>0</v>
      </c>
      <c r="X80" s="29">
        <v>0</v>
      </c>
      <c r="Y80" s="29">
        <v>0</v>
      </c>
      <c r="Z80" s="29">
        <v>0</v>
      </c>
      <c r="AA80" s="29">
        <v>0</v>
      </c>
      <c r="AB80" s="29">
        <v>0</v>
      </c>
      <c r="AC80" s="29">
        <v>0</v>
      </c>
      <c r="AD80" s="29">
        <v>0</v>
      </c>
      <c r="AE80" s="29">
        <v>0</v>
      </c>
      <c r="AF80" s="29">
        <v>0</v>
      </c>
      <c r="AG80" s="29">
        <v>0</v>
      </c>
      <c r="AH80" s="29">
        <v>0</v>
      </c>
      <c r="AI80" s="29">
        <v>0</v>
      </c>
      <c r="AJ80" s="29">
        <v>0</v>
      </c>
      <c r="AK80" s="29">
        <v>0</v>
      </c>
      <c r="AL80" s="29">
        <v>0</v>
      </c>
      <c r="AM80" s="17"/>
      <c r="AN80" s="17"/>
      <c r="AO80" s="29" t="s">
        <v>15</v>
      </c>
      <c r="AP80" s="29">
        <v>0</v>
      </c>
      <c r="AQ80" s="29">
        <v>13.79</v>
      </c>
      <c r="AR80" s="29">
        <v>0</v>
      </c>
      <c r="AS80" s="29">
        <v>0</v>
      </c>
      <c r="AT80" s="29">
        <v>0</v>
      </c>
      <c r="AU80" s="29">
        <v>1.26</v>
      </c>
      <c r="AV80" s="29">
        <v>0</v>
      </c>
      <c r="AW80" s="29">
        <v>0</v>
      </c>
      <c r="AX80" s="29">
        <v>0</v>
      </c>
      <c r="AY80" s="29">
        <v>9.93</v>
      </c>
      <c r="AZ80" s="29">
        <v>0</v>
      </c>
      <c r="BA80" s="29">
        <v>8.91</v>
      </c>
      <c r="BB80" s="29">
        <v>0</v>
      </c>
      <c r="BC80" s="29">
        <v>0</v>
      </c>
      <c r="BD80" s="29">
        <v>0</v>
      </c>
      <c r="BE80" s="29">
        <v>1.26</v>
      </c>
      <c r="BF80" s="29">
        <v>0</v>
      </c>
      <c r="BG80" s="29">
        <v>0</v>
      </c>
      <c r="BH80" s="29">
        <v>0</v>
      </c>
      <c r="BI80" s="29">
        <v>8.7200000000000006</v>
      </c>
      <c r="BJ80" s="29">
        <v>0</v>
      </c>
      <c r="BK80" s="29">
        <v>3</v>
      </c>
      <c r="BL80" s="29">
        <v>0</v>
      </c>
      <c r="BM80" s="29">
        <v>0</v>
      </c>
      <c r="BN80" s="29">
        <v>0</v>
      </c>
      <c r="BO80" s="29">
        <v>1</v>
      </c>
      <c r="BP80" s="29">
        <v>0</v>
      </c>
      <c r="BQ80" s="29">
        <v>0</v>
      </c>
      <c r="BR80" s="29">
        <v>0</v>
      </c>
      <c r="BS80" s="29">
        <v>2</v>
      </c>
    </row>
    <row r="81" spans="1:71" s="16" customFormat="1" x14ac:dyDescent="0.25">
      <c r="A81" s="23" t="s">
        <v>16</v>
      </c>
      <c r="B81" s="23">
        <f t="shared" si="12"/>
        <v>0</v>
      </c>
      <c r="C81" s="23">
        <f t="shared" si="13"/>
        <v>0</v>
      </c>
      <c r="D81" s="23">
        <f t="shared" si="14"/>
        <v>0</v>
      </c>
      <c r="E81" s="31">
        <f t="shared" si="11"/>
        <v>0</v>
      </c>
      <c r="H81" s="29" t="s">
        <v>16</v>
      </c>
      <c r="I81" s="29">
        <v>0</v>
      </c>
      <c r="J81" s="29">
        <v>0</v>
      </c>
      <c r="K81" s="29">
        <v>0</v>
      </c>
      <c r="L81" s="29">
        <v>0</v>
      </c>
      <c r="M81" s="29">
        <v>0</v>
      </c>
      <c r="N81" s="29">
        <v>0</v>
      </c>
      <c r="O81" s="29">
        <v>0</v>
      </c>
      <c r="P81" s="29">
        <v>0</v>
      </c>
      <c r="Q81" s="29">
        <v>0</v>
      </c>
      <c r="R81" s="29">
        <v>0</v>
      </c>
      <c r="S81" s="29">
        <v>0</v>
      </c>
      <c r="T81" s="29">
        <v>0</v>
      </c>
      <c r="U81" s="29">
        <v>0</v>
      </c>
      <c r="V81" s="29">
        <v>0</v>
      </c>
      <c r="W81" s="29">
        <v>0</v>
      </c>
      <c r="X81" s="29">
        <v>0</v>
      </c>
      <c r="Y81" s="29">
        <v>0</v>
      </c>
      <c r="Z81" s="29">
        <v>0</v>
      </c>
      <c r="AA81" s="29">
        <v>0</v>
      </c>
      <c r="AB81" s="29">
        <v>0</v>
      </c>
      <c r="AC81" s="29">
        <v>0</v>
      </c>
      <c r="AD81" s="29">
        <v>0</v>
      </c>
      <c r="AE81" s="29">
        <v>0</v>
      </c>
      <c r="AF81" s="29">
        <v>0</v>
      </c>
      <c r="AG81" s="29">
        <v>0</v>
      </c>
      <c r="AH81" s="29">
        <v>0</v>
      </c>
      <c r="AI81" s="29">
        <v>0</v>
      </c>
      <c r="AJ81" s="29">
        <v>0</v>
      </c>
      <c r="AK81" s="29">
        <v>0</v>
      </c>
      <c r="AL81" s="29">
        <v>0</v>
      </c>
      <c r="AM81" s="17"/>
      <c r="AN81" s="17"/>
      <c r="AO81" s="29" t="s">
        <v>16</v>
      </c>
      <c r="AP81" s="29">
        <v>0</v>
      </c>
      <c r="AQ81" s="29">
        <v>13.83</v>
      </c>
      <c r="AR81" s="29">
        <v>0</v>
      </c>
      <c r="AS81" s="29">
        <v>0</v>
      </c>
      <c r="AT81" s="29">
        <v>0</v>
      </c>
      <c r="AU81" s="29">
        <v>6.77</v>
      </c>
      <c r="AV81" s="29">
        <v>0</v>
      </c>
      <c r="AW81" s="29">
        <v>0</v>
      </c>
      <c r="AX81" s="29">
        <v>0</v>
      </c>
      <c r="AY81" s="29">
        <v>24.05</v>
      </c>
      <c r="AZ81" s="29">
        <v>0</v>
      </c>
      <c r="BA81" s="29">
        <v>10.09</v>
      </c>
      <c r="BB81" s="29">
        <v>0</v>
      </c>
      <c r="BC81" s="29">
        <v>0</v>
      </c>
      <c r="BD81" s="29">
        <v>0</v>
      </c>
      <c r="BE81" s="29">
        <v>6.77</v>
      </c>
      <c r="BF81" s="29">
        <v>0</v>
      </c>
      <c r="BG81" s="29">
        <v>0</v>
      </c>
      <c r="BH81" s="29">
        <v>0</v>
      </c>
      <c r="BI81" s="29">
        <v>9.7899999999999991</v>
      </c>
      <c r="BJ81" s="29">
        <v>0</v>
      </c>
      <c r="BK81" s="29">
        <v>2</v>
      </c>
      <c r="BL81" s="29">
        <v>0</v>
      </c>
      <c r="BM81" s="29">
        <v>0</v>
      </c>
      <c r="BN81" s="29">
        <v>0</v>
      </c>
      <c r="BO81" s="29">
        <v>1</v>
      </c>
      <c r="BP81" s="29">
        <v>0</v>
      </c>
      <c r="BQ81" s="29">
        <v>0</v>
      </c>
      <c r="BR81" s="29">
        <v>0</v>
      </c>
      <c r="BS81" s="29">
        <v>4</v>
      </c>
    </row>
    <row r="82" spans="1:71" s="16" customFormat="1" x14ac:dyDescent="0.25">
      <c r="A82" s="23" t="s">
        <v>24</v>
      </c>
      <c r="B82" s="23">
        <f t="shared" si="12"/>
        <v>0</v>
      </c>
      <c r="C82" s="23">
        <f t="shared" si="13"/>
        <v>0</v>
      </c>
      <c r="D82" s="23">
        <f t="shared" si="14"/>
        <v>0</v>
      </c>
      <c r="E82" s="31">
        <f t="shared" si="11"/>
        <v>0</v>
      </c>
      <c r="H82" s="29" t="s">
        <v>24</v>
      </c>
      <c r="I82" s="29">
        <v>0</v>
      </c>
      <c r="J82" s="29">
        <v>0</v>
      </c>
      <c r="K82" s="29">
        <v>0</v>
      </c>
      <c r="L82" s="29">
        <v>0</v>
      </c>
      <c r="M82" s="29">
        <v>0</v>
      </c>
      <c r="N82" s="29">
        <v>0</v>
      </c>
      <c r="O82" s="29">
        <v>0</v>
      </c>
      <c r="P82" s="29">
        <v>0</v>
      </c>
      <c r="Q82" s="29">
        <v>0</v>
      </c>
      <c r="R82" s="29">
        <v>0</v>
      </c>
      <c r="S82" s="29">
        <v>0</v>
      </c>
      <c r="T82" s="29">
        <v>0</v>
      </c>
      <c r="U82" s="29">
        <v>0</v>
      </c>
      <c r="V82" s="29">
        <v>0</v>
      </c>
      <c r="W82" s="29">
        <v>0</v>
      </c>
      <c r="X82" s="29">
        <v>0</v>
      </c>
      <c r="Y82" s="29">
        <v>0</v>
      </c>
      <c r="Z82" s="29">
        <v>0</v>
      </c>
      <c r="AA82" s="29">
        <v>0</v>
      </c>
      <c r="AB82" s="29">
        <v>0</v>
      </c>
      <c r="AC82" s="29">
        <v>0</v>
      </c>
      <c r="AD82" s="29">
        <v>0</v>
      </c>
      <c r="AE82" s="29">
        <v>0</v>
      </c>
      <c r="AF82" s="29">
        <v>0</v>
      </c>
      <c r="AG82" s="29">
        <v>0</v>
      </c>
      <c r="AH82" s="29">
        <v>0</v>
      </c>
      <c r="AI82" s="29">
        <v>0</v>
      </c>
      <c r="AJ82" s="29">
        <v>0</v>
      </c>
      <c r="AK82" s="29">
        <v>0</v>
      </c>
      <c r="AL82" s="29">
        <v>0</v>
      </c>
      <c r="AM82" s="17"/>
      <c r="AN82" s="17"/>
      <c r="AO82" s="29" t="s">
        <v>24</v>
      </c>
      <c r="AP82" s="29">
        <v>0</v>
      </c>
      <c r="AQ82" s="29">
        <v>24.31</v>
      </c>
      <c r="AR82" s="29">
        <v>0</v>
      </c>
      <c r="AS82" s="29">
        <v>0</v>
      </c>
      <c r="AT82" s="29">
        <v>0</v>
      </c>
      <c r="AU82" s="29">
        <v>8.5500000000000007</v>
      </c>
      <c r="AV82" s="29">
        <v>0</v>
      </c>
      <c r="AW82" s="29">
        <v>0</v>
      </c>
      <c r="AX82" s="29">
        <v>0</v>
      </c>
      <c r="AY82" s="29">
        <v>41.02</v>
      </c>
      <c r="AZ82" s="29">
        <v>0</v>
      </c>
      <c r="BA82" s="29">
        <v>7.88</v>
      </c>
      <c r="BB82" s="29">
        <v>0</v>
      </c>
      <c r="BC82" s="29">
        <v>0</v>
      </c>
      <c r="BD82" s="29">
        <v>0</v>
      </c>
      <c r="BE82" s="29">
        <v>8.5500000000000007</v>
      </c>
      <c r="BF82" s="29">
        <v>0</v>
      </c>
      <c r="BG82" s="29">
        <v>0</v>
      </c>
      <c r="BH82" s="29">
        <v>0</v>
      </c>
      <c r="BI82" s="29">
        <v>9.93</v>
      </c>
      <c r="BJ82" s="29">
        <v>0</v>
      </c>
      <c r="BK82" s="29">
        <v>4</v>
      </c>
      <c r="BL82" s="29">
        <v>0</v>
      </c>
      <c r="BM82" s="29">
        <v>0</v>
      </c>
      <c r="BN82" s="29">
        <v>0</v>
      </c>
      <c r="BO82" s="29">
        <v>1</v>
      </c>
      <c r="BP82" s="29">
        <v>0</v>
      </c>
      <c r="BQ82" s="29">
        <v>0</v>
      </c>
      <c r="BR82" s="29">
        <v>0</v>
      </c>
      <c r="BS82" s="29">
        <v>5</v>
      </c>
    </row>
    <row r="83" spans="1:71" s="16" customFormat="1" x14ac:dyDescent="0.25">
      <c r="A83" s="23" t="s">
        <v>53</v>
      </c>
      <c r="B83" s="23">
        <f t="shared" si="12"/>
        <v>0</v>
      </c>
      <c r="C83" s="23">
        <f t="shared" si="13"/>
        <v>0</v>
      </c>
      <c r="D83" s="23">
        <f t="shared" si="14"/>
        <v>0</v>
      </c>
      <c r="E83" s="31">
        <f t="shared" si="11"/>
        <v>0</v>
      </c>
      <c r="H83" s="29" t="s">
        <v>53</v>
      </c>
      <c r="I83" s="29">
        <v>0</v>
      </c>
      <c r="J83" s="29">
        <v>0</v>
      </c>
      <c r="K83" s="29">
        <v>0</v>
      </c>
      <c r="L83" s="29">
        <v>0</v>
      </c>
      <c r="M83" s="29">
        <v>0</v>
      </c>
      <c r="N83" s="29">
        <v>0</v>
      </c>
      <c r="O83" s="29">
        <v>0</v>
      </c>
      <c r="P83" s="29">
        <v>0</v>
      </c>
      <c r="Q83" s="29">
        <v>0</v>
      </c>
      <c r="R83" s="29">
        <v>0</v>
      </c>
      <c r="S83" s="29">
        <v>0</v>
      </c>
      <c r="T83" s="29">
        <v>0</v>
      </c>
      <c r="U83" s="29">
        <v>0</v>
      </c>
      <c r="V83" s="29">
        <v>0</v>
      </c>
      <c r="W83" s="29">
        <v>0</v>
      </c>
      <c r="X83" s="29">
        <v>0</v>
      </c>
      <c r="Y83" s="29">
        <v>0</v>
      </c>
      <c r="Z83" s="29">
        <v>0</v>
      </c>
      <c r="AA83" s="29">
        <v>0</v>
      </c>
      <c r="AB83" s="29">
        <v>0</v>
      </c>
      <c r="AC83" s="29">
        <v>0</v>
      </c>
      <c r="AD83" s="29">
        <v>0</v>
      </c>
      <c r="AE83" s="29">
        <v>0</v>
      </c>
      <c r="AF83" s="29">
        <v>0</v>
      </c>
      <c r="AG83" s="29">
        <v>0</v>
      </c>
      <c r="AH83" s="29">
        <v>0</v>
      </c>
      <c r="AI83" s="29">
        <v>0</v>
      </c>
      <c r="AJ83" s="29">
        <v>0</v>
      </c>
      <c r="AK83" s="29">
        <v>0</v>
      </c>
      <c r="AL83" s="29">
        <v>0</v>
      </c>
      <c r="AM83" s="17"/>
      <c r="AN83" s="17"/>
      <c r="AO83" s="29" t="s">
        <v>53</v>
      </c>
      <c r="AP83" s="29">
        <v>0</v>
      </c>
      <c r="AQ83" s="29">
        <v>60.19</v>
      </c>
      <c r="AR83" s="29">
        <v>0</v>
      </c>
      <c r="AS83" s="29">
        <v>0</v>
      </c>
      <c r="AT83" s="29">
        <v>0</v>
      </c>
      <c r="AU83" s="29">
        <v>11.9</v>
      </c>
      <c r="AV83" s="29">
        <v>0</v>
      </c>
      <c r="AW83" s="29">
        <v>0</v>
      </c>
      <c r="AX83" s="29">
        <v>0</v>
      </c>
      <c r="AY83" s="29">
        <v>41.67</v>
      </c>
      <c r="AZ83" s="29">
        <v>0</v>
      </c>
      <c r="BA83" s="29">
        <v>16.62</v>
      </c>
      <c r="BB83" s="29">
        <v>0</v>
      </c>
      <c r="BC83" s="29">
        <v>0</v>
      </c>
      <c r="BD83" s="29">
        <v>0</v>
      </c>
      <c r="BE83" s="29">
        <v>11.9</v>
      </c>
      <c r="BF83" s="29">
        <v>0</v>
      </c>
      <c r="BG83" s="29">
        <v>0</v>
      </c>
      <c r="BH83" s="29">
        <v>0</v>
      </c>
      <c r="BI83" s="29">
        <v>9.93</v>
      </c>
      <c r="BJ83" s="29">
        <v>0</v>
      </c>
      <c r="BK83" s="29">
        <v>5</v>
      </c>
      <c r="BL83" s="29">
        <v>0</v>
      </c>
      <c r="BM83" s="29">
        <v>0</v>
      </c>
      <c r="BN83" s="29">
        <v>0</v>
      </c>
      <c r="BO83" s="29">
        <v>1</v>
      </c>
      <c r="BP83" s="29">
        <v>0</v>
      </c>
      <c r="BQ83" s="29">
        <v>0</v>
      </c>
      <c r="BR83" s="29">
        <v>0</v>
      </c>
      <c r="BS83" s="29">
        <v>5</v>
      </c>
    </row>
    <row r="84" spans="1:71" s="16" customFormat="1" x14ac:dyDescent="0.25">
      <c r="A84" s="23" t="s">
        <v>54</v>
      </c>
      <c r="B84" s="23">
        <f t="shared" si="12"/>
        <v>1.63</v>
      </c>
      <c r="C84" s="23">
        <f t="shared" si="13"/>
        <v>1.63</v>
      </c>
      <c r="D84" s="23">
        <f t="shared" si="14"/>
        <v>0.48899999999999993</v>
      </c>
      <c r="E84" s="31">
        <f t="shared" si="11"/>
        <v>30.474479999999996</v>
      </c>
      <c r="H84" s="29" t="s">
        <v>54</v>
      </c>
      <c r="I84" s="29">
        <v>0</v>
      </c>
      <c r="J84" s="29">
        <v>0</v>
      </c>
      <c r="K84" s="29">
        <v>0</v>
      </c>
      <c r="L84" s="29">
        <v>0</v>
      </c>
      <c r="M84" s="29">
        <v>0</v>
      </c>
      <c r="N84" s="29">
        <v>0</v>
      </c>
      <c r="O84" s="29">
        <v>0</v>
      </c>
      <c r="P84" s="29">
        <v>0</v>
      </c>
      <c r="Q84" s="29">
        <v>1.63</v>
      </c>
      <c r="R84" s="29">
        <v>0</v>
      </c>
      <c r="S84" s="29">
        <v>0</v>
      </c>
      <c r="T84" s="29">
        <v>0</v>
      </c>
      <c r="U84" s="29">
        <v>0</v>
      </c>
      <c r="V84" s="29">
        <v>0</v>
      </c>
      <c r="W84" s="29">
        <v>0</v>
      </c>
      <c r="X84" s="29">
        <v>0</v>
      </c>
      <c r="Y84" s="29">
        <v>0</v>
      </c>
      <c r="Z84" s="29">
        <v>0</v>
      </c>
      <c r="AA84" s="29">
        <v>1.63</v>
      </c>
      <c r="AB84" s="29">
        <v>0</v>
      </c>
      <c r="AC84" s="29">
        <v>0</v>
      </c>
      <c r="AD84" s="29">
        <v>0</v>
      </c>
      <c r="AE84" s="29">
        <v>0</v>
      </c>
      <c r="AF84" s="29">
        <v>0</v>
      </c>
      <c r="AG84" s="29">
        <v>0</v>
      </c>
      <c r="AH84" s="29">
        <v>0</v>
      </c>
      <c r="AI84" s="29">
        <v>0</v>
      </c>
      <c r="AJ84" s="29">
        <v>0</v>
      </c>
      <c r="AK84" s="29">
        <v>1</v>
      </c>
      <c r="AL84" s="29">
        <v>0</v>
      </c>
      <c r="AM84" s="17"/>
      <c r="AN84" s="17"/>
      <c r="AO84" s="29" t="s">
        <v>54</v>
      </c>
      <c r="AP84" s="29">
        <v>0</v>
      </c>
      <c r="AQ84" s="29">
        <v>96.37</v>
      </c>
      <c r="AR84" s="29">
        <v>0</v>
      </c>
      <c r="AS84" s="29">
        <v>0</v>
      </c>
      <c r="AT84" s="29">
        <v>0</v>
      </c>
      <c r="AU84" s="29">
        <v>17.91</v>
      </c>
      <c r="AV84" s="29">
        <v>0</v>
      </c>
      <c r="AW84" s="29">
        <v>0</v>
      </c>
      <c r="AX84" s="29">
        <v>0</v>
      </c>
      <c r="AY84" s="29">
        <v>47.09</v>
      </c>
      <c r="AZ84" s="29">
        <v>0</v>
      </c>
      <c r="BA84" s="29">
        <v>24.77</v>
      </c>
      <c r="BB84" s="29">
        <v>0</v>
      </c>
      <c r="BC84" s="29">
        <v>0</v>
      </c>
      <c r="BD84" s="29">
        <v>0</v>
      </c>
      <c r="BE84" s="29">
        <v>17.91</v>
      </c>
      <c r="BF84" s="29">
        <v>0</v>
      </c>
      <c r="BG84" s="29">
        <v>0</v>
      </c>
      <c r="BH84" s="29">
        <v>0</v>
      </c>
      <c r="BI84" s="29">
        <v>9.93</v>
      </c>
      <c r="BJ84" s="29">
        <v>0</v>
      </c>
      <c r="BK84" s="29">
        <v>5</v>
      </c>
      <c r="BL84" s="29">
        <v>0</v>
      </c>
      <c r="BM84" s="29">
        <v>0</v>
      </c>
      <c r="BN84" s="29">
        <v>0</v>
      </c>
      <c r="BO84" s="29">
        <v>1</v>
      </c>
      <c r="BP84" s="29">
        <v>0</v>
      </c>
      <c r="BQ84" s="29">
        <v>0</v>
      </c>
      <c r="BR84" s="29">
        <v>0</v>
      </c>
      <c r="BS84" s="29">
        <v>6</v>
      </c>
    </row>
    <row r="85" spans="1:71" s="16" customFormat="1" x14ac:dyDescent="0.25">
      <c r="A85" s="23" t="s">
        <v>55</v>
      </c>
      <c r="B85" s="23">
        <f t="shared" si="12"/>
        <v>3.3</v>
      </c>
      <c r="C85" s="23">
        <f t="shared" si="13"/>
        <v>3.3</v>
      </c>
      <c r="D85" s="23">
        <f t="shared" si="14"/>
        <v>0.98999999999999988</v>
      </c>
      <c r="E85" s="31">
        <f t="shared" si="11"/>
        <v>61.696799999999996</v>
      </c>
      <c r="H85" s="29" t="s">
        <v>55</v>
      </c>
      <c r="I85" s="29">
        <v>0</v>
      </c>
      <c r="J85" s="29">
        <v>0</v>
      </c>
      <c r="K85" s="29">
        <v>0</v>
      </c>
      <c r="L85" s="29">
        <v>0</v>
      </c>
      <c r="M85" s="29">
        <v>0</v>
      </c>
      <c r="N85" s="29">
        <v>0</v>
      </c>
      <c r="O85" s="29">
        <v>0</v>
      </c>
      <c r="P85" s="29">
        <v>0</v>
      </c>
      <c r="Q85" s="29">
        <v>3.3</v>
      </c>
      <c r="R85" s="29">
        <v>0</v>
      </c>
      <c r="S85" s="29">
        <v>0</v>
      </c>
      <c r="T85" s="29">
        <v>0</v>
      </c>
      <c r="U85" s="29">
        <v>0</v>
      </c>
      <c r="V85" s="29">
        <v>0</v>
      </c>
      <c r="W85" s="29">
        <v>0</v>
      </c>
      <c r="X85" s="29">
        <v>0</v>
      </c>
      <c r="Y85" s="29">
        <v>0</v>
      </c>
      <c r="Z85" s="29">
        <v>0</v>
      </c>
      <c r="AA85" s="29">
        <v>3.3</v>
      </c>
      <c r="AB85" s="29">
        <v>0</v>
      </c>
      <c r="AC85" s="29">
        <v>0</v>
      </c>
      <c r="AD85" s="29">
        <v>0</v>
      </c>
      <c r="AE85" s="29">
        <v>0</v>
      </c>
      <c r="AF85" s="29">
        <v>0</v>
      </c>
      <c r="AG85" s="29">
        <v>0</v>
      </c>
      <c r="AH85" s="29">
        <v>0</v>
      </c>
      <c r="AI85" s="29">
        <v>0</v>
      </c>
      <c r="AJ85" s="29">
        <v>0</v>
      </c>
      <c r="AK85" s="29">
        <v>1</v>
      </c>
      <c r="AL85" s="29">
        <v>0</v>
      </c>
      <c r="AM85" s="17"/>
      <c r="AN85" s="17"/>
      <c r="AO85" s="29" t="s">
        <v>55</v>
      </c>
      <c r="AP85" s="29">
        <v>0</v>
      </c>
      <c r="AQ85" s="29">
        <v>134.88</v>
      </c>
      <c r="AR85" s="29">
        <v>0</v>
      </c>
      <c r="AS85" s="29">
        <v>0</v>
      </c>
      <c r="AT85" s="29">
        <v>0</v>
      </c>
      <c r="AU85" s="29">
        <v>21.91</v>
      </c>
      <c r="AV85" s="29">
        <v>0</v>
      </c>
      <c r="AW85" s="29">
        <v>0</v>
      </c>
      <c r="AX85" s="29">
        <v>0</v>
      </c>
      <c r="AY85" s="29">
        <v>44.66</v>
      </c>
      <c r="AZ85" s="29">
        <v>0</v>
      </c>
      <c r="BA85" s="29">
        <v>30.8</v>
      </c>
      <c r="BB85" s="29">
        <v>0</v>
      </c>
      <c r="BC85" s="29">
        <v>0</v>
      </c>
      <c r="BD85" s="29">
        <v>0</v>
      </c>
      <c r="BE85" s="29">
        <v>21.91</v>
      </c>
      <c r="BF85" s="29">
        <v>0</v>
      </c>
      <c r="BG85" s="29">
        <v>0</v>
      </c>
      <c r="BH85" s="29">
        <v>0</v>
      </c>
      <c r="BI85" s="29">
        <v>9.7899999999999991</v>
      </c>
      <c r="BJ85" s="29">
        <v>0</v>
      </c>
      <c r="BK85" s="29">
        <v>5</v>
      </c>
      <c r="BL85" s="29">
        <v>0</v>
      </c>
      <c r="BM85" s="29">
        <v>0</v>
      </c>
      <c r="BN85" s="29">
        <v>0</v>
      </c>
      <c r="BO85" s="29">
        <v>1</v>
      </c>
      <c r="BP85" s="29">
        <v>0</v>
      </c>
      <c r="BQ85" s="29">
        <v>0</v>
      </c>
      <c r="BR85" s="29">
        <v>0</v>
      </c>
      <c r="BS85" s="29">
        <v>6</v>
      </c>
    </row>
    <row r="86" spans="1:71" s="16" customFormat="1" x14ac:dyDescent="0.25">
      <c r="A86" s="23" t="s">
        <v>56</v>
      </c>
      <c r="B86" s="23">
        <f t="shared" si="12"/>
        <v>5.01</v>
      </c>
      <c r="C86" s="23">
        <f t="shared" si="13"/>
        <v>5.01</v>
      </c>
      <c r="D86" s="23">
        <f t="shared" si="14"/>
        <v>1.5029999999999999</v>
      </c>
      <c r="E86" s="31">
        <f t="shared" si="11"/>
        <v>93.666959999999989</v>
      </c>
      <c r="H86" s="29" t="s">
        <v>56</v>
      </c>
      <c r="I86" s="29">
        <v>0</v>
      </c>
      <c r="J86" s="29">
        <v>0</v>
      </c>
      <c r="K86" s="29">
        <v>0</v>
      </c>
      <c r="L86" s="29">
        <v>0</v>
      </c>
      <c r="M86" s="29">
        <v>0</v>
      </c>
      <c r="N86" s="29">
        <v>0</v>
      </c>
      <c r="O86" s="29">
        <v>0</v>
      </c>
      <c r="P86" s="29">
        <v>0</v>
      </c>
      <c r="Q86" s="29">
        <v>5.01</v>
      </c>
      <c r="R86" s="29">
        <v>0</v>
      </c>
      <c r="S86" s="29">
        <v>0</v>
      </c>
      <c r="T86" s="29">
        <v>0</v>
      </c>
      <c r="U86" s="29">
        <v>0</v>
      </c>
      <c r="V86" s="29">
        <v>0</v>
      </c>
      <c r="W86" s="29">
        <v>0</v>
      </c>
      <c r="X86" s="29">
        <v>0</v>
      </c>
      <c r="Y86" s="29">
        <v>0</v>
      </c>
      <c r="Z86" s="29">
        <v>0</v>
      </c>
      <c r="AA86" s="29">
        <v>5.01</v>
      </c>
      <c r="AB86" s="29">
        <v>0</v>
      </c>
      <c r="AC86" s="29">
        <v>0</v>
      </c>
      <c r="AD86" s="29">
        <v>0</v>
      </c>
      <c r="AE86" s="29">
        <v>0</v>
      </c>
      <c r="AF86" s="29">
        <v>0</v>
      </c>
      <c r="AG86" s="29">
        <v>0</v>
      </c>
      <c r="AH86" s="29">
        <v>0</v>
      </c>
      <c r="AI86" s="29">
        <v>0</v>
      </c>
      <c r="AJ86" s="29">
        <v>0</v>
      </c>
      <c r="AK86" s="29">
        <v>1</v>
      </c>
      <c r="AL86" s="29">
        <v>0</v>
      </c>
      <c r="AM86" s="17"/>
      <c r="AN86" s="17"/>
      <c r="AO86" s="29" t="s">
        <v>56</v>
      </c>
      <c r="AP86" s="29">
        <v>0</v>
      </c>
      <c r="AQ86" s="29">
        <v>190.95</v>
      </c>
      <c r="AR86" s="29">
        <v>0</v>
      </c>
      <c r="AS86" s="29">
        <v>0</v>
      </c>
      <c r="AT86" s="29">
        <v>0</v>
      </c>
      <c r="AU86" s="29">
        <v>26.11</v>
      </c>
      <c r="AV86" s="29">
        <v>0</v>
      </c>
      <c r="AW86" s="29">
        <v>0</v>
      </c>
      <c r="AX86" s="29">
        <v>0</v>
      </c>
      <c r="AY86" s="29">
        <v>34.979999999999997</v>
      </c>
      <c r="AZ86" s="29">
        <v>0</v>
      </c>
      <c r="BA86" s="29">
        <v>41.9</v>
      </c>
      <c r="BB86" s="29">
        <v>0</v>
      </c>
      <c r="BC86" s="29">
        <v>0</v>
      </c>
      <c r="BD86" s="29">
        <v>0</v>
      </c>
      <c r="BE86" s="29">
        <v>26.11</v>
      </c>
      <c r="BF86" s="29">
        <v>0</v>
      </c>
      <c r="BG86" s="29">
        <v>0</v>
      </c>
      <c r="BH86" s="29">
        <v>0</v>
      </c>
      <c r="BI86" s="29">
        <v>9.83</v>
      </c>
      <c r="BJ86" s="29">
        <v>0</v>
      </c>
      <c r="BK86" s="29">
        <v>6</v>
      </c>
      <c r="BL86" s="29">
        <v>0</v>
      </c>
      <c r="BM86" s="29">
        <v>0</v>
      </c>
      <c r="BN86" s="29">
        <v>0</v>
      </c>
      <c r="BO86" s="29">
        <v>1</v>
      </c>
      <c r="BP86" s="29">
        <v>0</v>
      </c>
      <c r="BQ86" s="29">
        <v>0</v>
      </c>
      <c r="BR86" s="29">
        <v>0</v>
      </c>
      <c r="BS86" s="29">
        <v>6</v>
      </c>
    </row>
    <row r="87" spans="1:71" s="16" customFormat="1" x14ac:dyDescent="0.25">
      <c r="A87" s="30"/>
      <c r="B87" s="30"/>
      <c r="C87" s="30"/>
      <c r="D87" s="30"/>
      <c r="E87" s="30"/>
      <c r="H87" s="17"/>
      <c r="I87" s="17"/>
      <c r="J87" s="17"/>
      <c r="K87" s="17"/>
      <c r="L87" s="17"/>
      <c r="M87" s="17"/>
      <c r="N87" s="17"/>
      <c r="O87" s="17"/>
      <c r="P87" s="17"/>
      <c r="Q87" s="17"/>
      <c r="R87" s="17"/>
      <c r="S87" s="17"/>
      <c r="T87" s="17"/>
      <c r="U87" s="17"/>
      <c r="V87" s="17"/>
      <c r="W87" s="17"/>
      <c r="X87" s="17"/>
      <c r="Y87" s="17"/>
      <c r="Z87" s="17"/>
      <c r="AA87" s="17"/>
      <c r="AB87" s="17"/>
      <c r="AC87" s="17"/>
      <c r="AD87" s="17"/>
      <c r="AE87" s="17"/>
      <c r="AF87" s="17"/>
      <c r="AG87" s="17"/>
      <c r="AH87" s="17"/>
      <c r="AI87" s="17"/>
      <c r="AJ87" s="17"/>
      <c r="AK87" s="17"/>
      <c r="AL87" s="17"/>
      <c r="AM87" s="17"/>
      <c r="AN87" s="17"/>
      <c r="AO87" s="17"/>
      <c r="AP87" s="17"/>
      <c r="AQ87" s="17"/>
      <c r="AR87" s="17"/>
      <c r="AS87" s="17"/>
      <c r="AT87" s="17"/>
      <c r="AU87" s="17"/>
      <c r="AV87" s="17"/>
      <c r="AW87" s="17"/>
      <c r="AX87" s="17"/>
      <c r="AY87" s="17"/>
      <c r="AZ87" s="17"/>
      <c r="BA87" s="17"/>
      <c r="BB87" s="17"/>
      <c r="BC87" s="17"/>
      <c r="BD87" s="17"/>
      <c r="BE87" s="17"/>
      <c r="BF87" s="17"/>
      <c r="BG87" s="17"/>
      <c r="BH87" s="17"/>
      <c r="BI87" s="17"/>
      <c r="BJ87" s="17"/>
      <c r="BK87" s="17"/>
      <c r="BL87" s="17"/>
      <c r="BM87" s="17"/>
      <c r="BN87" s="17"/>
      <c r="BO87" s="17"/>
      <c r="BP87" s="17"/>
      <c r="BQ87" s="17"/>
      <c r="BR87" s="17"/>
      <c r="BS87" s="17"/>
    </row>
    <row r="88" spans="1:71" s="16" customFormat="1" x14ac:dyDescent="0.25">
      <c r="H88" s="44" t="s">
        <v>39</v>
      </c>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17"/>
      <c r="AN88" s="17"/>
      <c r="AO88" s="44" t="s">
        <v>28</v>
      </c>
      <c r="AP88" s="44"/>
      <c r="AQ88" s="44"/>
      <c r="AR88" s="44"/>
      <c r="AS88" s="44"/>
      <c r="AT88" s="44"/>
      <c r="AU88" s="44"/>
      <c r="AV88" s="44"/>
      <c r="AW88" s="44"/>
      <c r="AX88" s="44"/>
      <c r="AY88" s="44"/>
      <c r="AZ88" s="44"/>
      <c r="BA88" s="44"/>
      <c r="BB88" s="44"/>
      <c r="BC88" s="44"/>
      <c r="BD88" s="44"/>
      <c r="BE88" s="44"/>
      <c r="BF88" s="44"/>
      <c r="BG88" s="44"/>
      <c r="BH88" s="44"/>
      <c r="BI88" s="44"/>
    </row>
    <row r="89" spans="1:71" s="16" customFormat="1" ht="15.75" x14ac:dyDescent="0.25">
      <c r="A89" s="260" t="s">
        <v>29</v>
      </c>
      <c r="B89" s="260"/>
      <c r="C89" s="260"/>
      <c r="D89" s="260"/>
      <c r="E89" s="260"/>
      <c r="H89" s="29"/>
      <c r="I89" s="29" t="s">
        <v>40</v>
      </c>
      <c r="J89" s="29" t="s">
        <v>40</v>
      </c>
      <c r="K89" s="29" t="s">
        <v>40</v>
      </c>
      <c r="L89" s="29" t="s">
        <v>40</v>
      </c>
      <c r="M89" s="29" t="s">
        <v>40</v>
      </c>
      <c r="N89" s="29" t="s">
        <v>40</v>
      </c>
      <c r="O89" s="29" t="s">
        <v>40</v>
      </c>
      <c r="P89" s="29" t="s">
        <v>40</v>
      </c>
      <c r="Q89" s="29" t="s">
        <v>40</v>
      </c>
      <c r="R89" s="29" t="s">
        <v>40</v>
      </c>
      <c r="S89" s="29" t="s">
        <v>41</v>
      </c>
      <c r="T89" s="29" t="s">
        <v>41</v>
      </c>
      <c r="U89" s="29" t="s">
        <v>41</v>
      </c>
      <c r="V89" s="29" t="s">
        <v>41</v>
      </c>
      <c r="W89" s="29" t="s">
        <v>41</v>
      </c>
      <c r="X89" s="29" t="s">
        <v>41</v>
      </c>
      <c r="Y89" s="29" t="s">
        <v>41</v>
      </c>
      <c r="Z89" s="29" t="s">
        <v>41</v>
      </c>
      <c r="AA89" s="29" t="s">
        <v>41</v>
      </c>
      <c r="AB89" s="29" t="s">
        <v>41</v>
      </c>
      <c r="AC89" s="29" t="s">
        <v>42</v>
      </c>
      <c r="AD89" s="29" t="s">
        <v>42</v>
      </c>
      <c r="AE89" s="29" t="s">
        <v>42</v>
      </c>
      <c r="AF89" s="29" t="s">
        <v>42</v>
      </c>
      <c r="AG89" s="29" t="s">
        <v>42</v>
      </c>
      <c r="AH89" s="29" t="s">
        <v>42</v>
      </c>
      <c r="AI89" s="29" t="s">
        <v>42</v>
      </c>
      <c r="AJ89" s="29" t="s">
        <v>42</v>
      </c>
      <c r="AK89" s="29" t="s">
        <v>42</v>
      </c>
      <c r="AL89" s="29" t="s">
        <v>42</v>
      </c>
      <c r="AM89" s="17"/>
      <c r="AN89" s="17"/>
      <c r="AO89" s="29"/>
      <c r="AP89" s="29" t="s">
        <v>40</v>
      </c>
      <c r="AQ89" s="29" t="s">
        <v>40</v>
      </c>
      <c r="AR89" s="29" t="s">
        <v>40</v>
      </c>
      <c r="AS89" s="29" t="s">
        <v>40</v>
      </c>
      <c r="AT89" s="29" t="s">
        <v>40</v>
      </c>
      <c r="AU89" s="29" t="s">
        <v>40</v>
      </c>
      <c r="AV89" s="29" t="s">
        <v>40</v>
      </c>
      <c r="AW89" s="29" t="s">
        <v>40</v>
      </c>
      <c r="AX89" s="29" t="s">
        <v>40</v>
      </c>
      <c r="AY89" s="29" t="s">
        <v>40</v>
      </c>
      <c r="AZ89" s="29" t="s">
        <v>41</v>
      </c>
      <c r="BA89" s="29" t="s">
        <v>41</v>
      </c>
      <c r="BB89" s="29" t="s">
        <v>41</v>
      </c>
      <c r="BC89" s="29" t="s">
        <v>41</v>
      </c>
      <c r="BD89" s="29" t="s">
        <v>41</v>
      </c>
      <c r="BE89" s="29" t="s">
        <v>41</v>
      </c>
      <c r="BF89" s="29" t="s">
        <v>41</v>
      </c>
      <c r="BG89" s="29" t="s">
        <v>41</v>
      </c>
      <c r="BH89" s="29" t="s">
        <v>41</v>
      </c>
      <c r="BI89" s="29" t="s">
        <v>41</v>
      </c>
      <c r="BJ89" s="29" t="s">
        <v>42</v>
      </c>
      <c r="BK89" s="29" t="s">
        <v>42</v>
      </c>
      <c r="BL89" s="29" t="s">
        <v>42</v>
      </c>
      <c r="BM89" s="29" t="s">
        <v>42</v>
      </c>
      <c r="BN89" s="29" t="s">
        <v>42</v>
      </c>
      <c r="BO89" s="29" t="s">
        <v>42</v>
      </c>
      <c r="BP89" s="29" t="s">
        <v>42</v>
      </c>
      <c r="BQ89" s="29" t="s">
        <v>42</v>
      </c>
      <c r="BR89" s="29" t="s">
        <v>42</v>
      </c>
      <c r="BS89" s="29" t="s">
        <v>42</v>
      </c>
    </row>
    <row r="90" spans="1:71" s="16" customFormat="1" ht="45.75" thickBot="1" x14ac:dyDescent="0.3">
      <c r="A90" s="21" t="s">
        <v>4</v>
      </c>
      <c r="B90" s="22" t="s">
        <v>17</v>
      </c>
      <c r="C90" s="22" t="s">
        <v>5</v>
      </c>
      <c r="D90" s="6" t="s">
        <v>0</v>
      </c>
      <c r="E90" s="22" t="s">
        <v>7</v>
      </c>
      <c r="H90" s="28" t="s">
        <v>4</v>
      </c>
      <c r="I90" s="28" t="s">
        <v>43</v>
      </c>
      <c r="J90" s="28" t="s">
        <v>44</v>
      </c>
      <c r="K90" s="28" t="s">
        <v>57</v>
      </c>
      <c r="L90" s="28" t="s">
        <v>50</v>
      </c>
      <c r="M90" s="28" t="s">
        <v>47</v>
      </c>
      <c r="N90" s="28" t="s">
        <v>48</v>
      </c>
      <c r="O90" s="28" t="s">
        <v>46</v>
      </c>
      <c r="P90" s="28" t="s">
        <v>51</v>
      </c>
      <c r="Q90" s="28" t="s">
        <v>49</v>
      </c>
      <c r="R90" s="28" t="s">
        <v>45</v>
      </c>
      <c r="S90" s="28" t="s">
        <v>43</v>
      </c>
      <c r="T90" s="28" t="s">
        <v>44</v>
      </c>
      <c r="U90" s="28" t="s">
        <v>57</v>
      </c>
      <c r="V90" s="28" t="s">
        <v>50</v>
      </c>
      <c r="W90" s="28" t="s">
        <v>47</v>
      </c>
      <c r="X90" s="28" t="s">
        <v>48</v>
      </c>
      <c r="Y90" s="28" t="s">
        <v>46</v>
      </c>
      <c r="Z90" s="28" t="s">
        <v>51</v>
      </c>
      <c r="AA90" s="28" t="s">
        <v>49</v>
      </c>
      <c r="AB90" s="28" t="s">
        <v>45</v>
      </c>
      <c r="AC90" s="28" t="s">
        <v>43</v>
      </c>
      <c r="AD90" s="28" t="s">
        <v>44</v>
      </c>
      <c r="AE90" s="28" t="s">
        <v>57</v>
      </c>
      <c r="AF90" s="28" t="s">
        <v>50</v>
      </c>
      <c r="AG90" s="28" t="s">
        <v>47</v>
      </c>
      <c r="AH90" s="28" t="s">
        <v>48</v>
      </c>
      <c r="AI90" s="28" t="s">
        <v>46</v>
      </c>
      <c r="AJ90" s="28" t="s">
        <v>51</v>
      </c>
      <c r="AK90" s="28" t="s">
        <v>49</v>
      </c>
      <c r="AL90" s="28" t="s">
        <v>45</v>
      </c>
      <c r="AM90" s="17"/>
      <c r="AN90" s="17"/>
      <c r="AO90" s="28" t="s">
        <v>4</v>
      </c>
      <c r="AP90" s="28" t="s">
        <v>43</v>
      </c>
      <c r="AQ90" s="28" t="s">
        <v>44</v>
      </c>
      <c r="AR90" s="28" t="s">
        <v>57</v>
      </c>
      <c r="AS90" s="28" t="s">
        <v>50</v>
      </c>
      <c r="AT90" s="28" t="s">
        <v>47</v>
      </c>
      <c r="AU90" s="28" t="s">
        <v>48</v>
      </c>
      <c r="AV90" s="28" t="s">
        <v>46</v>
      </c>
      <c r="AW90" s="28" t="s">
        <v>51</v>
      </c>
      <c r="AX90" s="28" t="s">
        <v>49</v>
      </c>
      <c r="AY90" s="28" t="s">
        <v>45</v>
      </c>
      <c r="AZ90" s="28" t="s">
        <v>43</v>
      </c>
      <c r="BA90" s="28" t="s">
        <v>44</v>
      </c>
      <c r="BB90" s="28" t="s">
        <v>57</v>
      </c>
      <c r="BC90" s="28" t="s">
        <v>50</v>
      </c>
      <c r="BD90" s="28" t="s">
        <v>47</v>
      </c>
      <c r="BE90" s="28" t="s">
        <v>48</v>
      </c>
      <c r="BF90" s="28" t="s">
        <v>46</v>
      </c>
      <c r="BG90" s="28" t="s">
        <v>51</v>
      </c>
      <c r="BH90" s="28" t="s">
        <v>49</v>
      </c>
      <c r="BI90" s="28" t="s">
        <v>45</v>
      </c>
      <c r="BJ90" s="28" t="s">
        <v>43</v>
      </c>
      <c r="BK90" s="28" t="s">
        <v>44</v>
      </c>
      <c r="BL90" s="28" t="s">
        <v>57</v>
      </c>
      <c r="BM90" s="28" t="s">
        <v>50</v>
      </c>
      <c r="BN90" s="28" t="s">
        <v>47</v>
      </c>
      <c r="BO90" s="28" t="s">
        <v>48</v>
      </c>
      <c r="BP90" s="28" t="s">
        <v>46</v>
      </c>
      <c r="BQ90" s="28" t="s">
        <v>51</v>
      </c>
      <c r="BR90" s="28" t="s">
        <v>49</v>
      </c>
      <c r="BS90" s="28" t="s">
        <v>45</v>
      </c>
    </row>
    <row r="91" spans="1:71" s="16" customFormat="1" x14ac:dyDescent="0.25">
      <c r="A91" s="23" t="s">
        <v>9</v>
      </c>
      <c r="B91" s="23">
        <f>IF($D$4="P",SUM(AZ73:BB73),SUM(AZ73:BI73))</f>
        <v>0</v>
      </c>
      <c r="C91" s="23">
        <f>IF($D$4="P",SUM(AP73:AR73),SUM(AP73:AY73))</f>
        <v>0</v>
      </c>
      <c r="D91" s="23">
        <f>IF($D$4="P",$B$7*SUM(AP73:AR73)+$B$8*SUM(AP91:AR91),$B$7*SUM(AP73:AY73)+$B$8*SUM(AP91:AY91))</f>
        <v>0</v>
      </c>
      <c r="E91" s="31">
        <f t="shared" ref="E91:E104" si="15">D91*$B$4</f>
        <v>0</v>
      </c>
      <c r="H91" s="27" t="s">
        <v>9</v>
      </c>
      <c r="I91" s="27">
        <v>0</v>
      </c>
      <c r="J91" s="27">
        <v>0</v>
      </c>
      <c r="K91" s="27">
        <v>0</v>
      </c>
      <c r="L91" s="27">
        <v>0</v>
      </c>
      <c r="M91" s="27">
        <v>0</v>
      </c>
      <c r="N91" s="27">
        <v>0</v>
      </c>
      <c r="O91" s="27">
        <v>0</v>
      </c>
      <c r="P91" s="27">
        <v>0</v>
      </c>
      <c r="Q91" s="27">
        <v>0</v>
      </c>
      <c r="R91" s="27">
        <v>0</v>
      </c>
      <c r="S91" s="27">
        <v>0</v>
      </c>
      <c r="T91" s="27">
        <v>0</v>
      </c>
      <c r="U91" s="27">
        <v>0</v>
      </c>
      <c r="V91" s="27">
        <v>0</v>
      </c>
      <c r="W91" s="27">
        <v>0</v>
      </c>
      <c r="X91" s="27">
        <v>0</v>
      </c>
      <c r="Y91" s="27">
        <v>0</v>
      </c>
      <c r="Z91" s="27">
        <v>0</v>
      </c>
      <c r="AA91" s="27">
        <v>0</v>
      </c>
      <c r="AB91" s="27">
        <v>0</v>
      </c>
      <c r="AC91" s="27">
        <v>0</v>
      </c>
      <c r="AD91" s="27">
        <v>0</v>
      </c>
      <c r="AE91" s="27">
        <v>0</v>
      </c>
      <c r="AF91" s="27">
        <v>0</v>
      </c>
      <c r="AG91" s="27">
        <v>0</v>
      </c>
      <c r="AH91" s="27">
        <v>0</v>
      </c>
      <c r="AI91" s="27">
        <v>0</v>
      </c>
      <c r="AJ91" s="27">
        <v>0</v>
      </c>
      <c r="AK91" s="27">
        <v>0</v>
      </c>
      <c r="AL91" s="27">
        <v>0</v>
      </c>
      <c r="AM91" s="17"/>
      <c r="AN91" s="17"/>
      <c r="AO91" s="27" t="s">
        <v>9</v>
      </c>
      <c r="AP91" s="27">
        <v>0</v>
      </c>
      <c r="AQ91" s="27">
        <v>0</v>
      </c>
      <c r="AR91" s="27">
        <v>0</v>
      </c>
      <c r="AS91" s="27">
        <v>0</v>
      </c>
      <c r="AT91" s="27">
        <v>0</v>
      </c>
      <c r="AU91" s="27">
        <v>0</v>
      </c>
      <c r="AV91" s="27">
        <v>0</v>
      </c>
      <c r="AW91" s="27">
        <v>0</v>
      </c>
      <c r="AX91" s="27">
        <v>0</v>
      </c>
      <c r="AY91" s="27">
        <v>0</v>
      </c>
      <c r="AZ91" s="27">
        <v>0</v>
      </c>
      <c r="BA91" s="27">
        <v>0</v>
      </c>
      <c r="BB91" s="27">
        <v>0</v>
      </c>
      <c r="BC91" s="27">
        <v>0</v>
      </c>
      <c r="BD91" s="27">
        <v>0</v>
      </c>
      <c r="BE91" s="27">
        <v>0</v>
      </c>
      <c r="BF91" s="27">
        <v>0</v>
      </c>
      <c r="BG91" s="27">
        <v>0</v>
      </c>
      <c r="BH91" s="27">
        <v>0</v>
      </c>
      <c r="BI91" s="27">
        <v>0</v>
      </c>
      <c r="BJ91" s="27">
        <v>0</v>
      </c>
      <c r="BK91" s="27">
        <v>0</v>
      </c>
      <c r="BL91" s="27">
        <v>0</v>
      </c>
      <c r="BM91" s="27">
        <v>0</v>
      </c>
      <c r="BN91" s="27">
        <v>0</v>
      </c>
      <c r="BO91" s="27">
        <v>0</v>
      </c>
      <c r="BP91" s="27">
        <v>0</v>
      </c>
      <c r="BQ91" s="27">
        <v>0</v>
      </c>
      <c r="BR91" s="27">
        <v>0</v>
      </c>
      <c r="BS91" s="27">
        <v>0</v>
      </c>
    </row>
    <row r="92" spans="1:71" s="16" customFormat="1" x14ac:dyDescent="0.25">
      <c r="A92" s="23" t="s">
        <v>10</v>
      </c>
      <c r="B92" s="23">
        <f t="shared" ref="B92:B104" si="16">IF($D$4="P",SUM(AZ74:BB74),SUM(AZ74:BI74))</f>
        <v>3.12</v>
      </c>
      <c r="C92" s="23">
        <f t="shared" ref="C92:C104" si="17">IF($D$4="P",SUM(AP74:AR74),SUM(AP74:AY74))</f>
        <v>3.12</v>
      </c>
      <c r="D92" s="23">
        <f t="shared" ref="D92:D104" si="18">IF($D$4="P",$B$7*SUM(AP74:AR74)+$B$8*SUM(AP92:AR92),$B$7*SUM(AP74:AY74)+$B$8*SUM(AP92:AY92))</f>
        <v>0.93599999999999994</v>
      </c>
      <c r="E92" s="31">
        <f t="shared" si="15"/>
        <v>58.331519999999998</v>
      </c>
      <c r="H92" s="29" t="s">
        <v>10</v>
      </c>
      <c r="I92" s="29">
        <v>0</v>
      </c>
      <c r="J92" s="29">
        <v>0</v>
      </c>
      <c r="K92" s="29">
        <v>0</v>
      </c>
      <c r="L92" s="29">
        <v>0</v>
      </c>
      <c r="M92" s="29">
        <v>0</v>
      </c>
      <c r="N92" s="29">
        <v>0</v>
      </c>
      <c r="O92" s="29">
        <v>0</v>
      </c>
      <c r="P92" s="29">
        <v>0</v>
      </c>
      <c r="Q92" s="29">
        <v>0</v>
      </c>
      <c r="R92" s="29">
        <v>0</v>
      </c>
      <c r="S92" s="29">
        <v>0</v>
      </c>
      <c r="T92" s="29">
        <v>0</v>
      </c>
      <c r="U92" s="29">
        <v>0</v>
      </c>
      <c r="V92" s="29">
        <v>0</v>
      </c>
      <c r="W92" s="29">
        <v>0</v>
      </c>
      <c r="X92" s="29">
        <v>0</v>
      </c>
      <c r="Y92" s="29">
        <v>0</v>
      </c>
      <c r="Z92" s="29">
        <v>0</v>
      </c>
      <c r="AA92" s="29">
        <v>0</v>
      </c>
      <c r="AB92" s="29">
        <v>0</v>
      </c>
      <c r="AC92" s="29">
        <v>0</v>
      </c>
      <c r="AD92" s="29">
        <v>0</v>
      </c>
      <c r="AE92" s="29">
        <v>0</v>
      </c>
      <c r="AF92" s="29">
        <v>0</v>
      </c>
      <c r="AG92" s="29">
        <v>0</v>
      </c>
      <c r="AH92" s="29">
        <v>0</v>
      </c>
      <c r="AI92" s="29">
        <v>0</v>
      </c>
      <c r="AJ92" s="29">
        <v>0</v>
      </c>
      <c r="AK92" s="29">
        <v>0</v>
      </c>
      <c r="AL92" s="29">
        <v>0</v>
      </c>
      <c r="AM92" s="17"/>
      <c r="AN92" s="17"/>
      <c r="AO92" s="29" t="s">
        <v>10</v>
      </c>
      <c r="AP92" s="29">
        <v>0</v>
      </c>
      <c r="AQ92" s="29">
        <v>0</v>
      </c>
      <c r="AR92" s="29">
        <v>0</v>
      </c>
      <c r="AS92" s="29">
        <v>0</v>
      </c>
      <c r="AT92" s="29">
        <v>0</v>
      </c>
      <c r="AU92" s="29">
        <v>0</v>
      </c>
      <c r="AV92" s="29">
        <v>0</v>
      </c>
      <c r="AW92" s="29">
        <v>0</v>
      </c>
      <c r="AX92" s="29">
        <v>0</v>
      </c>
      <c r="AY92" s="29">
        <v>0</v>
      </c>
      <c r="AZ92" s="29">
        <v>0</v>
      </c>
      <c r="BA92" s="29">
        <v>0</v>
      </c>
      <c r="BB92" s="29">
        <v>0</v>
      </c>
      <c r="BC92" s="29">
        <v>0</v>
      </c>
      <c r="BD92" s="29">
        <v>0</v>
      </c>
      <c r="BE92" s="29">
        <v>0</v>
      </c>
      <c r="BF92" s="29">
        <v>0</v>
      </c>
      <c r="BG92" s="29">
        <v>0</v>
      </c>
      <c r="BH92" s="29">
        <v>0</v>
      </c>
      <c r="BI92" s="29">
        <v>0</v>
      </c>
      <c r="BJ92" s="29">
        <v>0</v>
      </c>
      <c r="BK92" s="29">
        <v>0</v>
      </c>
      <c r="BL92" s="29">
        <v>0</v>
      </c>
      <c r="BM92" s="29">
        <v>0</v>
      </c>
      <c r="BN92" s="29">
        <v>0</v>
      </c>
      <c r="BO92" s="29">
        <v>0</v>
      </c>
      <c r="BP92" s="29">
        <v>0</v>
      </c>
      <c r="BQ92" s="29">
        <v>0</v>
      </c>
      <c r="BR92" s="29">
        <v>0</v>
      </c>
      <c r="BS92" s="29">
        <v>0</v>
      </c>
    </row>
    <row r="93" spans="1:71" s="16" customFormat="1" x14ac:dyDescent="0.25">
      <c r="A93" s="23" t="s">
        <v>11</v>
      </c>
      <c r="B93" s="23">
        <f t="shared" si="16"/>
        <v>22.1</v>
      </c>
      <c r="C93" s="23">
        <f t="shared" si="17"/>
        <v>50.14</v>
      </c>
      <c r="D93" s="23">
        <f t="shared" si="18"/>
        <v>15.042</v>
      </c>
      <c r="E93" s="31">
        <f t="shared" si="15"/>
        <v>937.41743999999994</v>
      </c>
      <c r="H93" s="29" t="s">
        <v>11</v>
      </c>
      <c r="I93" s="29">
        <v>0</v>
      </c>
      <c r="J93" s="29">
        <v>0</v>
      </c>
      <c r="K93" s="29">
        <v>0</v>
      </c>
      <c r="L93" s="29">
        <v>0</v>
      </c>
      <c r="M93" s="29">
        <v>0</v>
      </c>
      <c r="N93" s="29">
        <v>0</v>
      </c>
      <c r="O93" s="29">
        <v>0</v>
      </c>
      <c r="P93" s="29">
        <v>0</v>
      </c>
      <c r="Q93" s="29">
        <v>0</v>
      </c>
      <c r="R93" s="29">
        <v>0</v>
      </c>
      <c r="S93" s="29">
        <v>0</v>
      </c>
      <c r="T93" s="29">
        <v>0</v>
      </c>
      <c r="U93" s="29">
        <v>0</v>
      </c>
      <c r="V93" s="29">
        <v>0</v>
      </c>
      <c r="W93" s="29">
        <v>0</v>
      </c>
      <c r="X93" s="29">
        <v>0</v>
      </c>
      <c r="Y93" s="29">
        <v>0</v>
      </c>
      <c r="Z93" s="29">
        <v>0</v>
      </c>
      <c r="AA93" s="29">
        <v>0</v>
      </c>
      <c r="AB93" s="29">
        <v>0</v>
      </c>
      <c r="AC93" s="29">
        <v>0</v>
      </c>
      <c r="AD93" s="29">
        <v>0</v>
      </c>
      <c r="AE93" s="29">
        <v>0</v>
      </c>
      <c r="AF93" s="29">
        <v>0</v>
      </c>
      <c r="AG93" s="29">
        <v>0</v>
      </c>
      <c r="AH93" s="29">
        <v>0</v>
      </c>
      <c r="AI93" s="29">
        <v>0</v>
      </c>
      <c r="AJ93" s="29">
        <v>0</v>
      </c>
      <c r="AK93" s="29">
        <v>0</v>
      </c>
      <c r="AL93" s="29">
        <v>0</v>
      </c>
      <c r="AM93" s="17"/>
      <c r="AN93" s="17"/>
      <c r="AO93" s="29" t="s">
        <v>11</v>
      </c>
      <c r="AP93" s="29">
        <v>0</v>
      </c>
      <c r="AQ93" s="29">
        <v>0</v>
      </c>
      <c r="AR93" s="29">
        <v>0</v>
      </c>
      <c r="AS93" s="29">
        <v>0</v>
      </c>
      <c r="AT93" s="29">
        <v>0</v>
      </c>
      <c r="AU93" s="29">
        <v>0</v>
      </c>
      <c r="AV93" s="29">
        <v>0</v>
      </c>
      <c r="AW93" s="29">
        <v>0</v>
      </c>
      <c r="AX93" s="29">
        <v>0</v>
      </c>
      <c r="AY93" s="29">
        <v>0</v>
      </c>
      <c r="AZ93" s="29">
        <v>0</v>
      </c>
      <c r="BA93" s="29">
        <v>0</v>
      </c>
      <c r="BB93" s="29">
        <v>0</v>
      </c>
      <c r="BC93" s="29">
        <v>0</v>
      </c>
      <c r="BD93" s="29">
        <v>0</v>
      </c>
      <c r="BE93" s="29">
        <v>0</v>
      </c>
      <c r="BF93" s="29">
        <v>0</v>
      </c>
      <c r="BG93" s="29">
        <v>0</v>
      </c>
      <c r="BH93" s="29">
        <v>0</v>
      </c>
      <c r="BI93" s="29">
        <v>0</v>
      </c>
      <c r="BJ93" s="29">
        <v>0</v>
      </c>
      <c r="BK93" s="29">
        <v>0</v>
      </c>
      <c r="BL93" s="29">
        <v>0</v>
      </c>
      <c r="BM93" s="29">
        <v>0</v>
      </c>
      <c r="BN93" s="29">
        <v>0</v>
      </c>
      <c r="BO93" s="29">
        <v>0</v>
      </c>
      <c r="BP93" s="29">
        <v>0</v>
      </c>
      <c r="BQ93" s="29">
        <v>0</v>
      </c>
      <c r="BR93" s="29">
        <v>0</v>
      </c>
      <c r="BS93" s="29">
        <v>0</v>
      </c>
    </row>
    <row r="94" spans="1:71" s="16" customFormat="1" x14ac:dyDescent="0.25">
      <c r="A94" s="23" t="s">
        <v>12</v>
      </c>
      <c r="B94" s="23">
        <f t="shared" si="16"/>
        <v>0</v>
      </c>
      <c r="C94" s="23">
        <f t="shared" si="17"/>
        <v>0</v>
      </c>
      <c r="D94" s="23">
        <f t="shared" si="18"/>
        <v>0</v>
      </c>
      <c r="E94" s="31">
        <f t="shared" si="15"/>
        <v>0</v>
      </c>
      <c r="H94" s="29" t="s">
        <v>12</v>
      </c>
      <c r="I94" s="29">
        <v>0</v>
      </c>
      <c r="J94" s="29">
        <v>0</v>
      </c>
      <c r="K94" s="29">
        <v>0</v>
      </c>
      <c r="L94" s="29">
        <v>0</v>
      </c>
      <c r="M94" s="29">
        <v>0</v>
      </c>
      <c r="N94" s="29">
        <v>0</v>
      </c>
      <c r="O94" s="29">
        <v>0</v>
      </c>
      <c r="P94" s="29">
        <v>0</v>
      </c>
      <c r="Q94" s="29">
        <v>0</v>
      </c>
      <c r="R94" s="29">
        <v>0</v>
      </c>
      <c r="S94" s="29">
        <v>0</v>
      </c>
      <c r="T94" s="29">
        <v>0</v>
      </c>
      <c r="U94" s="29">
        <v>0</v>
      </c>
      <c r="V94" s="29">
        <v>0</v>
      </c>
      <c r="W94" s="29">
        <v>0</v>
      </c>
      <c r="X94" s="29">
        <v>0</v>
      </c>
      <c r="Y94" s="29">
        <v>0</v>
      </c>
      <c r="Z94" s="29">
        <v>0</v>
      </c>
      <c r="AA94" s="29">
        <v>0</v>
      </c>
      <c r="AB94" s="29">
        <v>0</v>
      </c>
      <c r="AC94" s="29">
        <v>0</v>
      </c>
      <c r="AD94" s="29">
        <v>0</v>
      </c>
      <c r="AE94" s="29">
        <v>0</v>
      </c>
      <c r="AF94" s="29">
        <v>0</v>
      </c>
      <c r="AG94" s="29">
        <v>0</v>
      </c>
      <c r="AH94" s="29">
        <v>0</v>
      </c>
      <c r="AI94" s="29">
        <v>0</v>
      </c>
      <c r="AJ94" s="29">
        <v>0</v>
      </c>
      <c r="AK94" s="29">
        <v>0</v>
      </c>
      <c r="AL94" s="29">
        <v>0</v>
      </c>
      <c r="AM94" s="17"/>
      <c r="AN94" s="17"/>
      <c r="AO94" s="29" t="s">
        <v>12</v>
      </c>
      <c r="AP94" s="29">
        <v>0</v>
      </c>
      <c r="AQ94" s="29">
        <v>0</v>
      </c>
      <c r="AR94" s="29">
        <v>0</v>
      </c>
      <c r="AS94" s="29">
        <v>0</v>
      </c>
      <c r="AT94" s="29">
        <v>0</v>
      </c>
      <c r="AU94" s="29">
        <v>0</v>
      </c>
      <c r="AV94" s="29">
        <v>0</v>
      </c>
      <c r="AW94" s="29">
        <v>0</v>
      </c>
      <c r="AX94" s="29">
        <v>0</v>
      </c>
      <c r="AY94" s="29">
        <v>0</v>
      </c>
      <c r="AZ94" s="29">
        <v>0</v>
      </c>
      <c r="BA94" s="29">
        <v>0</v>
      </c>
      <c r="BB94" s="29">
        <v>0</v>
      </c>
      <c r="BC94" s="29">
        <v>0</v>
      </c>
      <c r="BD94" s="29">
        <v>0</v>
      </c>
      <c r="BE94" s="29">
        <v>0</v>
      </c>
      <c r="BF94" s="29">
        <v>0</v>
      </c>
      <c r="BG94" s="29">
        <v>0</v>
      </c>
      <c r="BH94" s="29">
        <v>0</v>
      </c>
      <c r="BI94" s="29">
        <v>0</v>
      </c>
      <c r="BJ94" s="29">
        <v>0</v>
      </c>
      <c r="BK94" s="29">
        <v>0</v>
      </c>
      <c r="BL94" s="29">
        <v>0</v>
      </c>
      <c r="BM94" s="29">
        <v>0</v>
      </c>
      <c r="BN94" s="29">
        <v>0</v>
      </c>
      <c r="BO94" s="29">
        <v>0</v>
      </c>
      <c r="BP94" s="29">
        <v>0</v>
      </c>
      <c r="BQ94" s="29">
        <v>0</v>
      </c>
      <c r="BR94" s="29">
        <v>0</v>
      </c>
      <c r="BS94" s="29">
        <v>0</v>
      </c>
    </row>
    <row r="95" spans="1:71" s="16" customFormat="1" x14ac:dyDescent="0.25">
      <c r="A95" s="23" t="s">
        <v>13</v>
      </c>
      <c r="B95" s="23">
        <f t="shared" si="16"/>
        <v>0</v>
      </c>
      <c r="C95" s="23">
        <f t="shared" si="17"/>
        <v>0</v>
      </c>
      <c r="D95" s="23">
        <f t="shared" si="18"/>
        <v>0</v>
      </c>
      <c r="E95" s="23">
        <f t="shared" si="15"/>
        <v>0</v>
      </c>
      <c r="H95" s="29" t="s">
        <v>13</v>
      </c>
      <c r="I95" s="29">
        <v>0</v>
      </c>
      <c r="J95" s="29">
        <v>0</v>
      </c>
      <c r="K95" s="29">
        <v>0</v>
      </c>
      <c r="L95" s="29">
        <v>0</v>
      </c>
      <c r="M95" s="29">
        <v>0</v>
      </c>
      <c r="N95" s="29">
        <v>0</v>
      </c>
      <c r="O95" s="29">
        <v>0</v>
      </c>
      <c r="P95" s="29">
        <v>0</v>
      </c>
      <c r="Q95" s="29">
        <v>0</v>
      </c>
      <c r="R95" s="29">
        <v>0</v>
      </c>
      <c r="S95" s="29">
        <v>0</v>
      </c>
      <c r="T95" s="29">
        <v>0</v>
      </c>
      <c r="U95" s="29">
        <v>0</v>
      </c>
      <c r="V95" s="29">
        <v>0</v>
      </c>
      <c r="W95" s="29">
        <v>0</v>
      </c>
      <c r="X95" s="29">
        <v>0</v>
      </c>
      <c r="Y95" s="29">
        <v>0</v>
      </c>
      <c r="Z95" s="29">
        <v>0</v>
      </c>
      <c r="AA95" s="29">
        <v>0</v>
      </c>
      <c r="AB95" s="29">
        <v>0</v>
      </c>
      <c r="AC95" s="29">
        <v>0</v>
      </c>
      <c r="AD95" s="29">
        <v>0</v>
      </c>
      <c r="AE95" s="29">
        <v>0</v>
      </c>
      <c r="AF95" s="29">
        <v>0</v>
      </c>
      <c r="AG95" s="29">
        <v>0</v>
      </c>
      <c r="AH95" s="29">
        <v>0</v>
      </c>
      <c r="AI95" s="29">
        <v>0</v>
      </c>
      <c r="AJ95" s="29">
        <v>0</v>
      </c>
      <c r="AK95" s="29">
        <v>0</v>
      </c>
      <c r="AL95" s="29">
        <v>0</v>
      </c>
      <c r="AM95" s="17"/>
      <c r="AN95" s="17"/>
      <c r="AO95" s="29" t="s">
        <v>13</v>
      </c>
      <c r="AP95" s="29">
        <v>0</v>
      </c>
      <c r="AQ95" s="29">
        <v>0</v>
      </c>
      <c r="AR95" s="29">
        <v>0</v>
      </c>
      <c r="AS95" s="29">
        <v>0</v>
      </c>
      <c r="AT95" s="29">
        <v>0</v>
      </c>
      <c r="AU95" s="29">
        <v>0</v>
      </c>
      <c r="AV95" s="29">
        <v>0</v>
      </c>
      <c r="AW95" s="29">
        <v>0</v>
      </c>
      <c r="AX95" s="29">
        <v>0</v>
      </c>
      <c r="AY95" s="29">
        <v>0</v>
      </c>
      <c r="AZ95" s="29">
        <v>0</v>
      </c>
      <c r="BA95" s="29">
        <v>0</v>
      </c>
      <c r="BB95" s="29">
        <v>0</v>
      </c>
      <c r="BC95" s="29">
        <v>0</v>
      </c>
      <c r="BD95" s="29">
        <v>0</v>
      </c>
      <c r="BE95" s="29">
        <v>0</v>
      </c>
      <c r="BF95" s="29">
        <v>0</v>
      </c>
      <c r="BG95" s="29">
        <v>0</v>
      </c>
      <c r="BH95" s="29">
        <v>0</v>
      </c>
      <c r="BI95" s="29">
        <v>0</v>
      </c>
      <c r="BJ95" s="29">
        <v>0</v>
      </c>
      <c r="BK95" s="29">
        <v>0</v>
      </c>
      <c r="BL95" s="29">
        <v>0</v>
      </c>
      <c r="BM95" s="29">
        <v>0</v>
      </c>
      <c r="BN95" s="29">
        <v>0</v>
      </c>
      <c r="BO95" s="29">
        <v>0</v>
      </c>
      <c r="BP95" s="29">
        <v>0</v>
      </c>
      <c r="BQ95" s="29">
        <v>0</v>
      </c>
      <c r="BR95" s="29">
        <v>0</v>
      </c>
      <c r="BS95" s="29">
        <v>0</v>
      </c>
    </row>
    <row r="96" spans="1:71" s="16" customFormat="1" x14ac:dyDescent="0.25">
      <c r="A96" s="23" t="s">
        <v>52</v>
      </c>
      <c r="B96" s="23">
        <f t="shared" si="16"/>
        <v>0</v>
      </c>
      <c r="C96" s="23">
        <f t="shared" si="17"/>
        <v>0</v>
      </c>
      <c r="D96" s="23">
        <f t="shared" si="18"/>
        <v>0</v>
      </c>
      <c r="E96" s="23">
        <f t="shared" si="15"/>
        <v>0</v>
      </c>
      <c r="H96" s="29" t="s">
        <v>52</v>
      </c>
      <c r="I96" s="29">
        <v>0</v>
      </c>
      <c r="J96" s="29">
        <v>0</v>
      </c>
      <c r="K96" s="29">
        <v>0</v>
      </c>
      <c r="L96" s="29">
        <v>0</v>
      </c>
      <c r="M96" s="29">
        <v>0</v>
      </c>
      <c r="N96" s="29">
        <v>0</v>
      </c>
      <c r="O96" s="29">
        <v>0</v>
      </c>
      <c r="P96" s="29">
        <v>0</v>
      </c>
      <c r="Q96" s="29">
        <v>0</v>
      </c>
      <c r="R96" s="29">
        <v>0</v>
      </c>
      <c r="S96" s="29">
        <v>0</v>
      </c>
      <c r="T96" s="29">
        <v>0</v>
      </c>
      <c r="U96" s="29">
        <v>0</v>
      </c>
      <c r="V96" s="29">
        <v>0</v>
      </c>
      <c r="W96" s="29">
        <v>0</v>
      </c>
      <c r="X96" s="29">
        <v>0</v>
      </c>
      <c r="Y96" s="29">
        <v>0</v>
      </c>
      <c r="Z96" s="29">
        <v>0</v>
      </c>
      <c r="AA96" s="29">
        <v>0</v>
      </c>
      <c r="AB96" s="29">
        <v>0</v>
      </c>
      <c r="AC96" s="29">
        <v>0</v>
      </c>
      <c r="AD96" s="29">
        <v>0</v>
      </c>
      <c r="AE96" s="29">
        <v>0</v>
      </c>
      <c r="AF96" s="29">
        <v>0</v>
      </c>
      <c r="AG96" s="29">
        <v>0</v>
      </c>
      <c r="AH96" s="29">
        <v>0</v>
      </c>
      <c r="AI96" s="29">
        <v>0</v>
      </c>
      <c r="AJ96" s="29">
        <v>0</v>
      </c>
      <c r="AK96" s="29">
        <v>0</v>
      </c>
      <c r="AL96" s="29">
        <v>0</v>
      </c>
      <c r="AM96" s="17"/>
      <c r="AN96" s="17"/>
      <c r="AO96" s="29" t="s">
        <v>52</v>
      </c>
      <c r="AP96" s="29">
        <v>0</v>
      </c>
      <c r="AQ96" s="29">
        <v>0</v>
      </c>
      <c r="AR96" s="29">
        <v>0</v>
      </c>
      <c r="AS96" s="29">
        <v>0</v>
      </c>
      <c r="AT96" s="29">
        <v>0</v>
      </c>
      <c r="AU96" s="29">
        <v>0</v>
      </c>
      <c r="AV96" s="29">
        <v>0</v>
      </c>
      <c r="AW96" s="29">
        <v>0</v>
      </c>
      <c r="AX96" s="29">
        <v>0</v>
      </c>
      <c r="AY96" s="29">
        <v>0</v>
      </c>
      <c r="AZ96" s="29">
        <v>0</v>
      </c>
      <c r="BA96" s="29">
        <v>0</v>
      </c>
      <c r="BB96" s="29">
        <v>0</v>
      </c>
      <c r="BC96" s="29">
        <v>0</v>
      </c>
      <c r="BD96" s="29">
        <v>0</v>
      </c>
      <c r="BE96" s="29">
        <v>0</v>
      </c>
      <c r="BF96" s="29">
        <v>0</v>
      </c>
      <c r="BG96" s="29">
        <v>0</v>
      </c>
      <c r="BH96" s="29">
        <v>0</v>
      </c>
      <c r="BI96" s="29">
        <v>0</v>
      </c>
      <c r="BJ96" s="29">
        <v>0</v>
      </c>
      <c r="BK96" s="29">
        <v>0</v>
      </c>
      <c r="BL96" s="29">
        <v>0</v>
      </c>
      <c r="BM96" s="29">
        <v>0</v>
      </c>
      <c r="BN96" s="29">
        <v>0</v>
      </c>
      <c r="BO96" s="29">
        <v>0</v>
      </c>
      <c r="BP96" s="29">
        <v>0</v>
      </c>
      <c r="BQ96" s="29">
        <v>0</v>
      </c>
      <c r="BR96" s="29">
        <v>0</v>
      </c>
      <c r="BS96" s="29">
        <v>0</v>
      </c>
    </row>
    <row r="97" spans="1:71" s="16" customFormat="1" x14ac:dyDescent="0.25">
      <c r="A97" s="23" t="s">
        <v>14</v>
      </c>
      <c r="B97" s="23">
        <f t="shared" si="16"/>
        <v>3.87</v>
      </c>
      <c r="C97" s="23">
        <f t="shared" si="17"/>
        <v>6.23</v>
      </c>
      <c r="D97" s="23">
        <f t="shared" si="18"/>
        <v>1.869</v>
      </c>
      <c r="E97" s="23">
        <f t="shared" si="15"/>
        <v>116.47608</v>
      </c>
      <c r="H97" s="29" t="s">
        <v>14</v>
      </c>
      <c r="I97" s="29">
        <v>0</v>
      </c>
      <c r="J97" s="29">
        <v>0</v>
      </c>
      <c r="K97" s="29">
        <v>0</v>
      </c>
      <c r="L97" s="29">
        <v>0</v>
      </c>
      <c r="M97" s="29">
        <v>0</v>
      </c>
      <c r="N97" s="29">
        <v>0</v>
      </c>
      <c r="O97" s="29">
        <v>0</v>
      </c>
      <c r="P97" s="29">
        <v>0</v>
      </c>
      <c r="Q97" s="29">
        <v>0</v>
      </c>
      <c r="R97" s="29">
        <v>0</v>
      </c>
      <c r="S97" s="29">
        <v>0</v>
      </c>
      <c r="T97" s="29">
        <v>0</v>
      </c>
      <c r="U97" s="29">
        <v>0</v>
      </c>
      <c r="V97" s="29">
        <v>0</v>
      </c>
      <c r="W97" s="29">
        <v>0</v>
      </c>
      <c r="X97" s="29">
        <v>0</v>
      </c>
      <c r="Y97" s="29">
        <v>0</v>
      </c>
      <c r="Z97" s="29">
        <v>0</v>
      </c>
      <c r="AA97" s="29">
        <v>0</v>
      </c>
      <c r="AB97" s="29">
        <v>0</v>
      </c>
      <c r="AC97" s="29">
        <v>0</v>
      </c>
      <c r="AD97" s="29">
        <v>0</v>
      </c>
      <c r="AE97" s="29">
        <v>0</v>
      </c>
      <c r="AF97" s="29">
        <v>0</v>
      </c>
      <c r="AG97" s="29">
        <v>0</v>
      </c>
      <c r="AH97" s="29">
        <v>0</v>
      </c>
      <c r="AI97" s="29">
        <v>0</v>
      </c>
      <c r="AJ97" s="29">
        <v>0</v>
      </c>
      <c r="AK97" s="29">
        <v>0</v>
      </c>
      <c r="AL97" s="29">
        <v>0</v>
      </c>
      <c r="AM97" s="17"/>
      <c r="AN97" s="17"/>
      <c r="AO97" s="29" t="s">
        <v>14</v>
      </c>
      <c r="AP97" s="29">
        <v>0</v>
      </c>
      <c r="AQ97" s="29">
        <v>0</v>
      </c>
      <c r="AR97" s="29">
        <v>0</v>
      </c>
      <c r="AS97" s="29">
        <v>0</v>
      </c>
      <c r="AT97" s="29">
        <v>0</v>
      </c>
      <c r="AU97" s="29">
        <v>0</v>
      </c>
      <c r="AV97" s="29">
        <v>0</v>
      </c>
      <c r="AW97" s="29">
        <v>0</v>
      </c>
      <c r="AX97" s="29">
        <v>0</v>
      </c>
      <c r="AY97" s="29">
        <v>0</v>
      </c>
      <c r="AZ97" s="29">
        <v>0</v>
      </c>
      <c r="BA97" s="29">
        <v>0</v>
      </c>
      <c r="BB97" s="29">
        <v>0</v>
      </c>
      <c r="BC97" s="29">
        <v>0</v>
      </c>
      <c r="BD97" s="29">
        <v>0</v>
      </c>
      <c r="BE97" s="29">
        <v>0</v>
      </c>
      <c r="BF97" s="29">
        <v>0</v>
      </c>
      <c r="BG97" s="29">
        <v>0</v>
      </c>
      <c r="BH97" s="29">
        <v>0</v>
      </c>
      <c r="BI97" s="29">
        <v>0</v>
      </c>
      <c r="BJ97" s="29">
        <v>0</v>
      </c>
      <c r="BK97" s="29">
        <v>0</v>
      </c>
      <c r="BL97" s="29">
        <v>0</v>
      </c>
      <c r="BM97" s="29">
        <v>0</v>
      </c>
      <c r="BN97" s="29">
        <v>0</v>
      </c>
      <c r="BO97" s="29">
        <v>0</v>
      </c>
      <c r="BP97" s="29">
        <v>0</v>
      </c>
      <c r="BQ97" s="29">
        <v>0</v>
      </c>
      <c r="BR97" s="29">
        <v>0</v>
      </c>
      <c r="BS97" s="29">
        <v>0</v>
      </c>
    </row>
    <row r="98" spans="1:71" s="16" customFormat="1" x14ac:dyDescent="0.25">
      <c r="A98" s="23" t="s">
        <v>15</v>
      </c>
      <c r="B98" s="23">
        <f t="shared" si="16"/>
        <v>18.89</v>
      </c>
      <c r="C98" s="23">
        <f t="shared" si="17"/>
        <v>24.979999999999997</v>
      </c>
      <c r="D98" s="23">
        <f t="shared" si="18"/>
        <v>7.4939999999999989</v>
      </c>
      <c r="E98" s="23">
        <f t="shared" si="15"/>
        <v>467.02607999999992</v>
      </c>
      <c r="H98" s="29" t="s">
        <v>15</v>
      </c>
      <c r="I98" s="29">
        <v>0</v>
      </c>
      <c r="J98" s="29">
        <v>0</v>
      </c>
      <c r="K98" s="29">
        <v>0</v>
      </c>
      <c r="L98" s="29">
        <v>0</v>
      </c>
      <c r="M98" s="29">
        <v>0</v>
      </c>
      <c r="N98" s="29">
        <v>0</v>
      </c>
      <c r="O98" s="29">
        <v>0</v>
      </c>
      <c r="P98" s="29">
        <v>0</v>
      </c>
      <c r="Q98" s="29">
        <v>0</v>
      </c>
      <c r="R98" s="29">
        <v>0</v>
      </c>
      <c r="S98" s="29">
        <v>0</v>
      </c>
      <c r="T98" s="29">
        <v>0</v>
      </c>
      <c r="U98" s="29">
        <v>0</v>
      </c>
      <c r="V98" s="29">
        <v>0</v>
      </c>
      <c r="W98" s="29">
        <v>0</v>
      </c>
      <c r="X98" s="29">
        <v>0</v>
      </c>
      <c r="Y98" s="29">
        <v>0</v>
      </c>
      <c r="Z98" s="29">
        <v>0</v>
      </c>
      <c r="AA98" s="29">
        <v>0</v>
      </c>
      <c r="AB98" s="29">
        <v>0</v>
      </c>
      <c r="AC98" s="29">
        <v>0</v>
      </c>
      <c r="AD98" s="29">
        <v>0</v>
      </c>
      <c r="AE98" s="29">
        <v>0</v>
      </c>
      <c r="AF98" s="29">
        <v>0</v>
      </c>
      <c r="AG98" s="29">
        <v>0</v>
      </c>
      <c r="AH98" s="29">
        <v>0</v>
      </c>
      <c r="AI98" s="29">
        <v>0</v>
      </c>
      <c r="AJ98" s="29">
        <v>0</v>
      </c>
      <c r="AK98" s="29">
        <v>0</v>
      </c>
      <c r="AL98" s="29">
        <v>0</v>
      </c>
      <c r="AM98" s="17"/>
      <c r="AN98" s="17"/>
      <c r="AO98" s="29" t="s">
        <v>15</v>
      </c>
      <c r="AP98" s="29">
        <v>0</v>
      </c>
      <c r="AQ98" s="29">
        <v>0</v>
      </c>
      <c r="AR98" s="29">
        <v>0</v>
      </c>
      <c r="AS98" s="29">
        <v>0</v>
      </c>
      <c r="AT98" s="29">
        <v>0</v>
      </c>
      <c r="AU98" s="29">
        <v>0</v>
      </c>
      <c r="AV98" s="29">
        <v>0</v>
      </c>
      <c r="AW98" s="29">
        <v>0</v>
      </c>
      <c r="AX98" s="29">
        <v>0</v>
      </c>
      <c r="AY98" s="29">
        <v>0</v>
      </c>
      <c r="AZ98" s="29">
        <v>0</v>
      </c>
      <c r="BA98" s="29">
        <v>0</v>
      </c>
      <c r="BB98" s="29">
        <v>0</v>
      </c>
      <c r="BC98" s="29">
        <v>0</v>
      </c>
      <c r="BD98" s="29">
        <v>0</v>
      </c>
      <c r="BE98" s="29">
        <v>0</v>
      </c>
      <c r="BF98" s="29">
        <v>0</v>
      </c>
      <c r="BG98" s="29">
        <v>0</v>
      </c>
      <c r="BH98" s="29">
        <v>0</v>
      </c>
      <c r="BI98" s="29">
        <v>0</v>
      </c>
      <c r="BJ98" s="29">
        <v>0</v>
      </c>
      <c r="BK98" s="29">
        <v>0</v>
      </c>
      <c r="BL98" s="29">
        <v>0</v>
      </c>
      <c r="BM98" s="29">
        <v>0</v>
      </c>
      <c r="BN98" s="29">
        <v>0</v>
      </c>
      <c r="BO98" s="29">
        <v>0</v>
      </c>
      <c r="BP98" s="29">
        <v>0</v>
      </c>
      <c r="BQ98" s="29">
        <v>0</v>
      </c>
      <c r="BR98" s="29">
        <v>0</v>
      </c>
      <c r="BS98" s="29">
        <v>0</v>
      </c>
    </row>
    <row r="99" spans="1:71" s="16" customFormat="1" x14ac:dyDescent="0.25">
      <c r="A99" s="23" t="s">
        <v>16</v>
      </c>
      <c r="B99" s="23">
        <f t="shared" si="16"/>
        <v>26.65</v>
      </c>
      <c r="C99" s="23">
        <f t="shared" si="17"/>
        <v>44.650000000000006</v>
      </c>
      <c r="D99" s="23">
        <f t="shared" si="18"/>
        <v>13.395000000000001</v>
      </c>
      <c r="E99" s="23">
        <f t="shared" si="15"/>
        <v>834.77640000000008</v>
      </c>
      <c r="H99" s="29" t="s">
        <v>16</v>
      </c>
      <c r="I99" s="29">
        <v>0</v>
      </c>
      <c r="J99" s="29">
        <v>0</v>
      </c>
      <c r="K99" s="29">
        <v>0</v>
      </c>
      <c r="L99" s="29">
        <v>0</v>
      </c>
      <c r="M99" s="29">
        <v>0</v>
      </c>
      <c r="N99" s="29">
        <v>0</v>
      </c>
      <c r="O99" s="29">
        <v>0</v>
      </c>
      <c r="P99" s="29">
        <v>0</v>
      </c>
      <c r="Q99" s="29">
        <v>0</v>
      </c>
      <c r="R99" s="29">
        <v>0</v>
      </c>
      <c r="S99" s="29">
        <v>0</v>
      </c>
      <c r="T99" s="29">
        <v>0</v>
      </c>
      <c r="U99" s="29">
        <v>0</v>
      </c>
      <c r="V99" s="29">
        <v>0</v>
      </c>
      <c r="W99" s="29">
        <v>0</v>
      </c>
      <c r="X99" s="29">
        <v>0</v>
      </c>
      <c r="Y99" s="29">
        <v>0</v>
      </c>
      <c r="Z99" s="29">
        <v>0</v>
      </c>
      <c r="AA99" s="29">
        <v>0</v>
      </c>
      <c r="AB99" s="29">
        <v>0</v>
      </c>
      <c r="AC99" s="29">
        <v>0</v>
      </c>
      <c r="AD99" s="29">
        <v>0</v>
      </c>
      <c r="AE99" s="29">
        <v>0</v>
      </c>
      <c r="AF99" s="29">
        <v>0</v>
      </c>
      <c r="AG99" s="29">
        <v>0</v>
      </c>
      <c r="AH99" s="29">
        <v>0</v>
      </c>
      <c r="AI99" s="29">
        <v>0</v>
      </c>
      <c r="AJ99" s="29">
        <v>0</v>
      </c>
      <c r="AK99" s="29">
        <v>0</v>
      </c>
      <c r="AL99" s="29">
        <v>0</v>
      </c>
      <c r="AM99" s="17"/>
      <c r="AN99" s="17"/>
      <c r="AO99" s="29" t="s">
        <v>16</v>
      </c>
      <c r="AP99" s="29">
        <v>0</v>
      </c>
      <c r="AQ99" s="29">
        <v>0</v>
      </c>
      <c r="AR99" s="29">
        <v>0</v>
      </c>
      <c r="AS99" s="29">
        <v>0</v>
      </c>
      <c r="AT99" s="29">
        <v>0</v>
      </c>
      <c r="AU99" s="29">
        <v>0</v>
      </c>
      <c r="AV99" s="29">
        <v>0</v>
      </c>
      <c r="AW99" s="29">
        <v>0</v>
      </c>
      <c r="AX99" s="29">
        <v>0</v>
      </c>
      <c r="AY99" s="29">
        <v>0</v>
      </c>
      <c r="AZ99" s="29">
        <v>0</v>
      </c>
      <c r="BA99" s="29">
        <v>0</v>
      </c>
      <c r="BB99" s="29">
        <v>0</v>
      </c>
      <c r="BC99" s="29">
        <v>0</v>
      </c>
      <c r="BD99" s="29">
        <v>0</v>
      </c>
      <c r="BE99" s="29">
        <v>0</v>
      </c>
      <c r="BF99" s="29">
        <v>0</v>
      </c>
      <c r="BG99" s="29">
        <v>0</v>
      </c>
      <c r="BH99" s="29">
        <v>0</v>
      </c>
      <c r="BI99" s="29">
        <v>0</v>
      </c>
      <c r="BJ99" s="29">
        <v>0</v>
      </c>
      <c r="BK99" s="29">
        <v>0</v>
      </c>
      <c r="BL99" s="29">
        <v>0</v>
      </c>
      <c r="BM99" s="29">
        <v>0</v>
      </c>
      <c r="BN99" s="29">
        <v>0</v>
      </c>
      <c r="BO99" s="29">
        <v>0</v>
      </c>
      <c r="BP99" s="29">
        <v>0</v>
      </c>
      <c r="BQ99" s="29">
        <v>0</v>
      </c>
      <c r="BR99" s="29">
        <v>0</v>
      </c>
      <c r="BS99" s="29">
        <v>0</v>
      </c>
    </row>
    <row r="100" spans="1:71" s="16" customFormat="1" x14ac:dyDescent="0.25">
      <c r="A100" s="23" t="s">
        <v>24</v>
      </c>
      <c r="B100" s="23">
        <f t="shared" si="16"/>
        <v>26.36</v>
      </c>
      <c r="C100" s="23">
        <f t="shared" si="17"/>
        <v>73.88</v>
      </c>
      <c r="D100" s="23">
        <f t="shared" si="18"/>
        <v>22.163999999999998</v>
      </c>
      <c r="E100" s="23">
        <f t="shared" si="15"/>
        <v>1381.2604799999999</v>
      </c>
      <c r="H100" s="29" t="s">
        <v>24</v>
      </c>
      <c r="I100" s="29">
        <v>0</v>
      </c>
      <c r="J100" s="29">
        <v>0</v>
      </c>
      <c r="K100" s="29">
        <v>0</v>
      </c>
      <c r="L100" s="29">
        <v>0</v>
      </c>
      <c r="M100" s="29">
        <v>0</v>
      </c>
      <c r="N100" s="29">
        <v>0</v>
      </c>
      <c r="O100" s="29">
        <v>0</v>
      </c>
      <c r="P100" s="29">
        <v>0</v>
      </c>
      <c r="Q100" s="29">
        <v>0</v>
      </c>
      <c r="R100" s="29">
        <v>0</v>
      </c>
      <c r="S100" s="29">
        <v>0</v>
      </c>
      <c r="T100" s="29">
        <v>0</v>
      </c>
      <c r="U100" s="29">
        <v>0</v>
      </c>
      <c r="V100" s="29">
        <v>0</v>
      </c>
      <c r="W100" s="29">
        <v>0</v>
      </c>
      <c r="X100" s="29">
        <v>0</v>
      </c>
      <c r="Y100" s="29">
        <v>0</v>
      </c>
      <c r="Z100" s="29">
        <v>0</v>
      </c>
      <c r="AA100" s="29">
        <v>0</v>
      </c>
      <c r="AB100" s="29">
        <v>0</v>
      </c>
      <c r="AC100" s="29">
        <v>0</v>
      </c>
      <c r="AD100" s="29">
        <v>0</v>
      </c>
      <c r="AE100" s="29">
        <v>0</v>
      </c>
      <c r="AF100" s="29">
        <v>0</v>
      </c>
      <c r="AG100" s="29">
        <v>0</v>
      </c>
      <c r="AH100" s="29">
        <v>0</v>
      </c>
      <c r="AI100" s="29">
        <v>0</v>
      </c>
      <c r="AJ100" s="29">
        <v>0</v>
      </c>
      <c r="AK100" s="29">
        <v>0</v>
      </c>
      <c r="AL100" s="29">
        <v>0</v>
      </c>
      <c r="AM100" s="17"/>
      <c r="AN100" s="17"/>
      <c r="AO100" s="29" t="s">
        <v>24</v>
      </c>
      <c r="AP100" s="29">
        <v>0</v>
      </c>
      <c r="AQ100" s="29">
        <v>0</v>
      </c>
      <c r="AR100" s="29">
        <v>0</v>
      </c>
      <c r="AS100" s="29">
        <v>0</v>
      </c>
      <c r="AT100" s="29">
        <v>0</v>
      </c>
      <c r="AU100" s="29">
        <v>0</v>
      </c>
      <c r="AV100" s="29">
        <v>0</v>
      </c>
      <c r="AW100" s="29">
        <v>0</v>
      </c>
      <c r="AX100" s="29">
        <v>0</v>
      </c>
      <c r="AY100" s="29">
        <v>0</v>
      </c>
      <c r="AZ100" s="29">
        <v>0</v>
      </c>
      <c r="BA100" s="29">
        <v>0</v>
      </c>
      <c r="BB100" s="29">
        <v>0</v>
      </c>
      <c r="BC100" s="29">
        <v>0</v>
      </c>
      <c r="BD100" s="29">
        <v>0</v>
      </c>
      <c r="BE100" s="29">
        <v>0</v>
      </c>
      <c r="BF100" s="29">
        <v>0</v>
      </c>
      <c r="BG100" s="29">
        <v>0</v>
      </c>
      <c r="BH100" s="29">
        <v>0</v>
      </c>
      <c r="BI100" s="29">
        <v>0</v>
      </c>
      <c r="BJ100" s="29">
        <v>0</v>
      </c>
      <c r="BK100" s="29">
        <v>0</v>
      </c>
      <c r="BL100" s="29">
        <v>0</v>
      </c>
      <c r="BM100" s="29">
        <v>0</v>
      </c>
      <c r="BN100" s="29">
        <v>0</v>
      </c>
      <c r="BO100" s="29">
        <v>0</v>
      </c>
      <c r="BP100" s="29">
        <v>0</v>
      </c>
      <c r="BQ100" s="29">
        <v>0</v>
      </c>
      <c r="BR100" s="29">
        <v>0</v>
      </c>
      <c r="BS100" s="29">
        <v>0</v>
      </c>
    </row>
    <row r="101" spans="1:71" s="16" customFormat="1" x14ac:dyDescent="0.25">
      <c r="A101" s="23" t="s">
        <v>53</v>
      </c>
      <c r="B101" s="23">
        <f t="shared" si="16"/>
        <v>38.450000000000003</v>
      </c>
      <c r="C101" s="23">
        <f t="shared" si="17"/>
        <v>113.76</v>
      </c>
      <c r="D101" s="23">
        <f t="shared" si="18"/>
        <v>34.128</v>
      </c>
      <c r="E101" s="23">
        <f t="shared" si="15"/>
        <v>2126.8569600000001</v>
      </c>
      <c r="H101" s="29" t="s">
        <v>53</v>
      </c>
      <c r="I101" s="29">
        <v>0</v>
      </c>
      <c r="J101" s="29">
        <v>0</v>
      </c>
      <c r="K101" s="29">
        <v>0</v>
      </c>
      <c r="L101" s="29">
        <v>0</v>
      </c>
      <c r="M101" s="29">
        <v>0</v>
      </c>
      <c r="N101" s="29">
        <v>0</v>
      </c>
      <c r="O101" s="29">
        <v>0</v>
      </c>
      <c r="P101" s="29">
        <v>0</v>
      </c>
      <c r="Q101" s="29">
        <v>0</v>
      </c>
      <c r="R101" s="29">
        <v>0</v>
      </c>
      <c r="S101" s="29">
        <v>0</v>
      </c>
      <c r="T101" s="29">
        <v>0</v>
      </c>
      <c r="U101" s="29">
        <v>0</v>
      </c>
      <c r="V101" s="29">
        <v>0</v>
      </c>
      <c r="W101" s="29">
        <v>0</v>
      </c>
      <c r="X101" s="29">
        <v>0</v>
      </c>
      <c r="Y101" s="29">
        <v>0</v>
      </c>
      <c r="Z101" s="29">
        <v>0</v>
      </c>
      <c r="AA101" s="29">
        <v>0</v>
      </c>
      <c r="AB101" s="29">
        <v>0</v>
      </c>
      <c r="AC101" s="29">
        <v>0</v>
      </c>
      <c r="AD101" s="29">
        <v>0</v>
      </c>
      <c r="AE101" s="29">
        <v>0</v>
      </c>
      <c r="AF101" s="29">
        <v>0</v>
      </c>
      <c r="AG101" s="29">
        <v>0</v>
      </c>
      <c r="AH101" s="29">
        <v>0</v>
      </c>
      <c r="AI101" s="29">
        <v>0</v>
      </c>
      <c r="AJ101" s="29">
        <v>0</v>
      </c>
      <c r="AK101" s="29">
        <v>0</v>
      </c>
      <c r="AL101" s="29">
        <v>0</v>
      </c>
      <c r="AM101" s="17"/>
      <c r="AN101" s="17"/>
      <c r="AO101" s="29" t="s">
        <v>53</v>
      </c>
      <c r="AP101" s="29">
        <v>0</v>
      </c>
      <c r="AQ101" s="29">
        <v>0</v>
      </c>
      <c r="AR101" s="29">
        <v>0</v>
      </c>
      <c r="AS101" s="29">
        <v>0</v>
      </c>
      <c r="AT101" s="29">
        <v>0</v>
      </c>
      <c r="AU101" s="29">
        <v>0</v>
      </c>
      <c r="AV101" s="29">
        <v>0</v>
      </c>
      <c r="AW101" s="29">
        <v>0</v>
      </c>
      <c r="AX101" s="29">
        <v>0</v>
      </c>
      <c r="AY101" s="29">
        <v>0</v>
      </c>
      <c r="AZ101" s="29">
        <v>0</v>
      </c>
      <c r="BA101" s="29">
        <v>0</v>
      </c>
      <c r="BB101" s="29">
        <v>0</v>
      </c>
      <c r="BC101" s="29">
        <v>0</v>
      </c>
      <c r="BD101" s="29">
        <v>0</v>
      </c>
      <c r="BE101" s="29">
        <v>0</v>
      </c>
      <c r="BF101" s="29">
        <v>0</v>
      </c>
      <c r="BG101" s="29">
        <v>0</v>
      </c>
      <c r="BH101" s="29">
        <v>0</v>
      </c>
      <c r="BI101" s="29">
        <v>0</v>
      </c>
      <c r="BJ101" s="29">
        <v>0</v>
      </c>
      <c r="BK101" s="29">
        <v>0</v>
      </c>
      <c r="BL101" s="29">
        <v>0</v>
      </c>
      <c r="BM101" s="29">
        <v>0</v>
      </c>
      <c r="BN101" s="29">
        <v>0</v>
      </c>
      <c r="BO101" s="29">
        <v>0</v>
      </c>
      <c r="BP101" s="29">
        <v>0</v>
      </c>
      <c r="BQ101" s="29">
        <v>0</v>
      </c>
      <c r="BR101" s="29">
        <v>0</v>
      </c>
      <c r="BS101" s="29">
        <v>0</v>
      </c>
    </row>
    <row r="102" spans="1:71" x14ac:dyDescent="0.25">
      <c r="A102" s="23" t="s">
        <v>54</v>
      </c>
      <c r="B102" s="23">
        <f t="shared" si="16"/>
        <v>52.61</v>
      </c>
      <c r="C102" s="23">
        <f t="shared" si="17"/>
        <v>161.37</v>
      </c>
      <c r="D102" s="23">
        <f t="shared" si="18"/>
        <v>48.411000000000001</v>
      </c>
      <c r="E102" s="23">
        <f t="shared" si="15"/>
        <v>3016.97352</v>
      </c>
      <c r="H102" s="29" t="s">
        <v>54</v>
      </c>
      <c r="I102" s="29">
        <v>0</v>
      </c>
      <c r="J102" s="29">
        <v>0</v>
      </c>
      <c r="K102" s="29">
        <v>0</v>
      </c>
      <c r="L102" s="29">
        <v>0</v>
      </c>
      <c r="M102" s="29">
        <v>0</v>
      </c>
      <c r="N102" s="29">
        <v>0</v>
      </c>
      <c r="O102" s="29">
        <v>0</v>
      </c>
      <c r="P102" s="29">
        <v>0</v>
      </c>
      <c r="Q102" s="29">
        <v>0</v>
      </c>
      <c r="R102" s="29">
        <v>0</v>
      </c>
      <c r="S102" s="29">
        <v>0</v>
      </c>
      <c r="T102" s="29">
        <v>0</v>
      </c>
      <c r="U102" s="29">
        <v>0</v>
      </c>
      <c r="V102" s="29">
        <v>0</v>
      </c>
      <c r="W102" s="29">
        <v>0</v>
      </c>
      <c r="X102" s="29">
        <v>0</v>
      </c>
      <c r="Y102" s="29">
        <v>0</v>
      </c>
      <c r="Z102" s="29">
        <v>0</v>
      </c>
      <c r="AA102" s="29">
        <v>0</v>
      </c>
      <c r="AB102" s="29">
        <v>0</v>
      </c>
      <c r="AC102" s="29">
        <v>0</v>
      </c>
      <c r="AD102" s="29">
        <v>0</v>
      </c>
      <c r="AE102" s="29">
        <v>0</v>
      </c>
      <c r="AF102" s="29">
        <v>0</v>
      </c>
      <c r="AG102" s="29">
        <v>0</v>
      </c>
      <c r="AH102" s="29">
        <v>0</v>
      </c>
      <c r="AI102" s="29">
        <v>0</v>
      </c>
      <c r="AJ102" s="29">
        <v>0</v>
      </c>
      <c r="AK102" s="29">
        <v>0</v>
      </c>
      <c r="AL102" s="29">
        <v>0</v>
      </c>
      <c r="AO102" s="29" t="s">
        <v>54</v>
      </c>
      <c r="AP102" s="29">
        <v>0</v>
      </c>
      <c r="AQ102" s="29">
        <v>0</v>
      </c>
      <c r="AR102" s="29">
        <v>0</v>
      </c>
      <c r="AS102" s="29">
        <v>0</v>
      </c>
      <c r="AT102" s="29">
        <v>0</v>
      </c>
      <c r="AU102" s="29">
        <v>0</v>
      </c>
      <c r="AV102" s="29">
        <v>0</v>
      </c>
      <c r="AW102" s="29">
        <v>0</v>
      </c>
      <c r="AX102" s="29">
        <v>0</v>
      </c>
      <c r="AY102" s="29">
        <v>0</v>
      </c>
      <c r="AZ102" s="29">
        <v>0</v>
      </c>
      <c r="BA102" s="29">
        <v>0</v>
      </c>
      <c r="BB102" s="29">
        <v>0</v>
      </c>
      <c r="BC102" s="29">
        <v>0</v>
      </c>
      <c r="BD102" s="29">
        <v>0</v>
      </c>
      <c r="BE102" s="29">
        <v>0</v>
      </c>
      <c r="BF102" s="29">
        <v>0</v>
      </c>
      <c r="BG102" s="29">
        <v>0</v>
      </c>
      <c r="BH102" s="29">
        <v>0</v>
      </c>
      <c r="BI102" s="29">
        <v>0</v>
      </c>
      <c r="BJ102" s="29">
        <v>0</v>
      </c>
      <c r="BK102" s="29">
        <v>0</v>
      </c>
      <c r="BL102" s="29">
        <v>0</v>
      </c>
      <c r="BM102" s="29">
        <v>0</v>
      </c>
      <c r="BN102" s="29">
        <v>0</v>
      </c>
      <c r="BO102" s="29">
        <v>0</v>
      </c>
      <c r="BP102" s="29">
        <v>0</v>
      </c>
      <c r="BQ102" s="29">
        <v>0</v>
      </c>
      <c r="BR102" s="29">
        <v>0</v>
      </c>
      <c r="BS102" s="29">
        <v>0</v>
      </c>
    </row>
    <row r="103" spans="1:71" x14ac:dyDescent="0.25">
      <c r="A103" s="23" t="s">
        <v>55</v>
      </c>
      <c r="B103" s="23">
        <f t="shared" si="16"/>
        <v>62.5</v>
      </c>
      <c r="C103" s="23">
        <f t="shared" si="17"/>
        <v>201.45</v>
      </c>
      <c r="D103" s="23">
        <f t="shared" si="18"/>
        <v>60.434999999999995</v>
      </c>
      <c r="E103" s="23">
        <f t="shared" si="15"/>
        <v>3766.3091999999997</v>
      </c>
      <c r="H103" s="29" t="s">
        <v>55</v>
      </c>
      <c r="I103" s="29">
        <v>0</v>
      </c>
      <c r="J103" s="29">
        <v>0</v>
      </c>
      <c r="K103" s="29">
        <v>0</v>
      </c>
      <c r="L103" s="29">
        <v>0</v>
      </c>
      <c r="M103" s="29">
        <v>0</v>
      </c>
      <c r="N103" s="29">
        <v>0</v>
      </c>
      <c r="O103" s="29">
        <v>0</v>
      </c>
      <c r="P103" s="29">
        <v>0</v>
      </c>
      <c r="Q103" s="29">
        <v>0</v>
      </c>
      <c r="R103" s="29">
        <v>0</v>
      </c>
      <c r="S103" s="29">
        <v>0</v>
      </c>
      <c r="T103" s="29">
        <v>0</v>
      </c>
      <c r="U103" s="29">
        <v>0</v>
      </c>
      <c r="V103" s="29">
        <v>0</v>
      </c>
      <c r="W103" s="29">
        <v>0</v>
      </c>
      <c r="X103" s="29">
        <v>0</v>
      </c>
      <c r="Y103" s="29">
        <v>0</v>
      </c>
      <c r="Z103" s="29">
        <v>0</v>
      </c>
      <c r="AA103" s="29">
        <v>0</v>
      </c>
      <c r="AB103" s="29">
        <v>0</v>
      </c>
      <c r="AC103" s="29">
        <v>0</v>
      </c>
      <c r="AD103" s="29">
        <v>0</v>
      </c>
      <c r="AE103" s="29">
        <v>0</v>
      </c>
      <c r="AF103" s="29">
        <v>0</v>
      </c>
      <c r="AG103" s="29">
        <v>0</v>
      </c>
      <c r="AH103" s="29">
        <v>0</v>
      </c>
      <c r="AI103" s="29">
        <v>0</v>
      </c>
      <c r="AJ103" s="29">
        <v>0</v>
      </c>
      <c r="AK103" s="29">
        <v>0</v>
      </c>
      <c r="AL103" s="29">
        <v>0</v>
      </c>
      <c r="AO103" s="29" t="s">
        <v>55</v>
      </c>
      <c r="AP103" s="29">
        <v>0</v>
      </c>
      <c r="AQ103" s="29">
        <v>0</v>
      </c>
      <c r="AR103" s="29">
        <v>0</v>
      </c>
      <c r="AS103" s="29">
        <v>0</v>
      </c>
      <c r="AT103" s="29">
        <v>0</v>
      </c>
      <c r="AU103" s="29">
        <v>0</v>
      </c>
      <c r="AV103" s="29">
        <v>0</v>
      </c>
      <c r="AW103" s="29">
        <v>0</v>
      </c>
      <c r="AX103" s="29">
        <v>0</v>
      </c>
      <c r="AY103" s="29">
        <v>0</v>
      </c>
      <c r="AZ103" s="29">
        <v>0</v>
      </c>
      <c r="BA103" s="29">
        <v>0</v>
      </c>
      <c r="BB103" s="29">
        <v>0</v>
      </c>
      <c r="BC103" s="29">
        <v>0</v>
      </c>
      <c r="BD103" s="29">
        <v>0</v>
      </c>
      <c r="BE103" s="29">
        <v>0</v>
      </c>
      <c r="BF103" s="29">
        <v>0</v>
      </c>
      <c r="BG103" s="29">
        <v>0</v>
      </c>
      <c r="BH103" s="29">
        <v>0</v>
      </c>
      <c r="BI103" s="29">
        <v>0</v>
      </c>
      <c r="BJ103" s="29">
        <v>0</v>
      </c>
      <c r="BK103" s="29">
        <v>0</v>
      </c>
      <c r="BL103" s="29">
        <v>0</v>
      </c>
      <c r="BM103" s="29">
        <v>0</v>
      </c>
      <c r="BN103" s="29">
        <v>0</v>
      </c>
      <c r="BO103" s="29">
        <v>0</v>
      </c>
      <c r="BP103" s="29">
        <v>0</v>
      </c>
      <c r="BQ103" s="29">
        <v>0</v>
      </c>
      <c r="BR103" s="29">
        <v>0</v>
      </c>
      <c r="BS103" s="29">
        <v>0</v>
      </c>
    </row>
    <row r="104" spans="1:71" x14ac:dyDescent="0.25">
      <c r="A104" s="23" t="s">
        <v>56</v>
      </c>
      <c r="B104" s="23">
        <f t="shared" si="16"/>
        <v>77.839999999999989</v>
      </c>
      <c r="C104" s="23">
        <f t="shared" si="17"/>
        <v>252.04</v>
      </c>
      <c r="D104" s="23">
        <f t="shared" si="18"/>
        <v>75.611999999999995</v>
      </c>
      <c r="E104" s="23">
        <f t="shared" si="15"/>
        <v>4712.1398399999998</v>
      </c>
      <c r="H104" s="29" t="s">
        <v>56</v>
      </c>
      <c r="I104" s="29">
        <v>0</v>
      </c>
      <c r="J104" s="29">
        <v>0</v>
      </c>
      <c r="K104" s="29">
        <v>0</v>
      </c>
      <c r="L104" s="29">
        <v>0</v>
      </c>
      <c r="M104" s="29">
        <v>0</v>
      </c>
      <c r="N104" s="29">
        <v>0</v>
      </c>
      <c r="O104" s="29">
        <v>0</v>
      </c>
      <c r="P104" s="29">
        <v>0</v>
      </c>
      <c r="Q104" s="29">
        <v>0</v>
      </c>
      <c r="R104" s="29">
        <v>0</v>
      </c>
      <c r="S104" s="29">
        <v>0</v>
      </c>
      <c r="T104" s="29">
        <v>0</v>
      </c>
      <c r="U104" s="29">
        <v>0</v>
      </c>
      <c r="V104" s="29">
        <v>0</v>
      </c>
      <c r="W104" s="29">
        <v>0</v>
      </c>
      <c r="X104" s="29">
        <v>0</v>
      </c>
      <c r="Y104" s="29">
        <v>0</v>
      </c>
      <c r="Z104" s="29">
        <v>0</v>
      </c>
      <c r="AA104" s="29">
        <v>0</v>
      </c>
      <c r="AB104" s="29">
        <v>0</v>
      </c>
      <c r="AC104" s="29">
        <v>0</v>
      </c>
      <c r="AD104" s="29">
        <v>0</v>
      </c>
      <c r="AE104" s="29">
        <v>0</v>
      </c>
      <c r="AF104" s="29">
        <v>0</v>
      </c>
      <c r="AG104" s="29">
        <v>0</v>
      </c>
      <c r="AH104" s="29">
        <v>0</v>
      </c>
      <c r="AI104" s="29">
        <v>0</v>
      </c>
      <c r="AJ104" s="29">
        <v>0</v>
      </c>
      <c r="AK104" s="29">
        <v>0</v>
      </c>
      <c r="AL104" s="29">
        <v>0</v>
      </c>
      <c r="AO104" s="29" t="s">
        <v>56</v>
      </c>
      <c r="AP104" s="29">
        <v>0</v>
      </c>
      <c r="AQ104" s="29">
        <v>0</v>
      </c>
      <c r="AR104" s="29">
        <v>0</v>
      </c>
      <c r="AS104" s="29">
        <v>0</v>
      </c>
      <c r="AT104" s="29">
        <v>0</v>
      </c>
      <c r="AU104" s="29">
        <v>0</v>
      </c>
      <c r="AV104" s="29">
        <v>0</v>
      </c>
      <c r="AW104" s="29">
        <v>0</v>
      </c>
      <c r="AX104" s="29">
        <v>0</v>
      </c>
      <c r="AY104" s="29">
        <v>0</v>
      </c>
      <c r="AZ104" s="29">
        <v>0</v>
      </c>
      <c r="BA104" s="29">
        <v>0</v>
      </c>
      <c r="BB104" s="29">
        <v>0</v>
      </c>
      <c r="BC104" s="29">
        <v>0</v>
      </c>
      <c r="BD104" s="29">
        <v>0</v>
      </c>
      <c r="BE104" s="29">
        <v>0</v>
      </c>
      <c r="BF104" s="29">
        <v>0</v>
      </c>
      <c r="BG104" s="29">
        <v>0</v>
      </c>
      <c r="BH104" s="29">
        <v>0</v>
      </c>
      <c r="BI104" s="29">
        <v>0</v>
      </c>
      <c r="BJ104" s="29">
        <v>0</v>
      </c>
      <c r="BK104" s="29">
        <v>0</v>
      </c>
      <c r="BL104" s="29">
        <v>0</v>
      </c>
      <c r="BM104" s="29">
        <v>0</v>
      </c>
      <c r="BN104" s="29">
        <v>0</v>
      </c>
      <c r="BO104" s="29">
        <v>0</v>
      </c>
      <c r="BP104" s="29">
        <v>0</v>
      </c>
      <c r="BQ104" s="29">
        <v>0</v>
      </c>
      <c r="BR104" s="29">
        <v>0</v>
      </c>
      <c r="BS104" s="29">
        <v>0</v>
      </c>
    </row>
    <row r="106" spans="1:71" x14ac:dyDescent="0.25">
      <c r="H106" s="44" t="s">
        <v>80</v>
      </c>
    </row>
    <row r="107" spans="1:71" ht="15.75" x14ac:dyDescent="0.25">
      <c r="A107" s="260" t="s">
        <v>82</v>
      </c>
      <c r="B107" s="260"/>
      <c r="C107" s="260"/>
      <c r="D107" s="260"/>
      <c r="E107" s="260"/>
      <c r="H107" s="29"/>
      <c r="I107" s="29" t="s">
        <v>40</v>
      </c>
      <c r="J107" s="29" t="s">
        <v>40</v>
      </c>
      <c r="K107" s="29" t="s">
        <v>40</v>
      </c>
      <c r="L107" s="29" t="s">
        <v>40</v>
      </c>
      <c r="M107" s="29" t="s">
        <v>40</v>
      </c>
      <c r="N107" s="29" t="s">
        <v>40</v>
      </c>
      <c r="O107" s="29" t="s">
        <v>40</v>
      </c>
      <c r="P107" s="29" t="s">
        <v>40</v>
      </c>
      <c r="Q107" s="29" t="s">
        <v>40</v>
      </c>
      <c r="R107" s="29" t="s">
        <v>40</v>
      </c>
      <c r="S107" s="29" t="s">
        <v>41</v>
      </c>
      <c r="T107" s="29" t="s">
        <v>41</v>
      </c>
      <c r="U107" s="29" t="s">
        <v>41</v>
      </c>
      <c r="V107" s="29" t="s">
        <v>41</v>
      </c>
      <c r="W107" s="29" t="s">
        <v>41</v>
      </c>
      <c r="X107" s="29" t="s">
        <v>41</v>
      </c>
      <c r="Y107" s="29" t="s">
        <v>41</v>
      </c>
      <c r="Z107" s="29" t="s">
        <v>41</v>
      </c>
      <c r="AA107" s="29" t="s">
        <v>41</v>
      </c>
      <c r="AB107" s="29" t="s">
        <v>41</v>
      </c>
      <c r="AC107" s="29" t="s">
        <v>42</v>
      </c>
      <c r="AD107" s="29" t="s">
        <v>42</v>
      </c>
      <c r="AE107" s="29" t="s">
        <v>42</v>
      </c>
      <c r="AF107" s="29" t="s">
        <v>42</v>
      </c>
      <c r="AG107" s="29" t="s">
        <v>42</v>
      </c>
      <c r="AH107" s="29" t="s">
        <v>42</v>
      </c>
      <c r="AI107" s="29" t="s">
        <v>42</v>
      </c>
      <c r="AJ107" s="29" t="s">
        <v>42</v>
      </c>
      <c r="AK107" s="29" t="s">
        <v>42</v>
      </c>
      <c r="AL107" s="29" t="s">
        <v>42</v>
      </c>
    </row>
    <row r="108" spans="1:71" ht="45.75" thickBot="1" x14ac:dyDescent="0.3">
      <c r="A108" s="21" t="s">
        <v>4</v>
      </c>
      <c r="B108" s="22" t="s">
        <v>17</v>
      </c>
      <c r="C108" s="22" t="s">
        <v>5</v>
      </c>
      <c r="D108" s="6" t="s">
        <v>0</v>
      </c>
      <c r="E108" s="22" t="s">
        <v>7</v>
      </c>
      <c r="H108" s="28" t="s">
        <v>4</v>
      </c>
      <c r="I108" s="28" t="s">
        <v>43</v>
      </c>
      <c r="J108" s="28" t="s">
        <v>44</v>
      </c>
      <c r="K108" s="28" t="s">
        <v>57</v>
      </c>
      <c r="L108" s="28" t="s">
        <v>50</v>
      </c>
      <c r="M108" s="28" t="s">
        <v>47</v>
      </c>
      <c r="N108" s="28" t="s">
        <v>48</v>
      </c>
      <c r="O108" s="28" t="s">
        <v>46</v>
      </c>
      <c r="P108" s="28" t="s">
        <v>51</v>
      </c>
      <c r="Q108" s="28" t="s">
        <v>49</v>
      </c>
      <c r="R108" s="28" t="s">
        <v>45</v>
      </c>
      <c r="S108" s="28" t="s">
        <v>43</v>
      </c>
      <c r="T108" s="28" t="s">
        <v>44</v>
      </c>
      <c r="U108" s="28" t="s">
        <v>57</v>
      </c>
      <c r="V108" s="28" t="s">
        <v>50</v>
      </c>
      <c r="W108" s="28" t="s">
        <v>47</v>
      </c>
      <c r="X108" s="28" t="s">
        <v>48</v>
      </c>
      <c r="Y108" s="28" t="s">
        <v>46</v>
      </c>
      <c r="Z108" s="28" t="s">
        <v>51</v>
      </c>
      <c r="AA108" s="28" t="s">
        <v>49</v>
      </c>
      <c r="AB108" s="28" t="s">
        <v>45</v>
      </c>
      <c r="AC108" s="28" t="s">
        <v>43</v>
      </c>
      <c r="AD108" s="28" t="s">
        <v>44</v>
      </c>
      <c r="AE108" s="28" t="s">
        <v>57</v>
      </c>
      <c r="AF108" s="28" t="s">
        <v>50</v>
      </c>
      <c r="AG108" s="28" t="s">
        <v>47</v>
      </c>
      <c r="AH108" s="28" t="s">
        <v>48</v>
      </c>
      <c r="AI108" s="28" t="s">
        <v>46</v>
      </c>
      <c r="AJ108" s="28" t="s">
        <v>51</v>
      </c>
      <c r="AK108" s="28" t="s">
        <v>49</v>
      </c>
      <c r="AL108" s="28" t="s">
        <v>45</v>
      </c>
    </row>
    <row r="109" spans="1:71" x14ac:dyDescent="0.25">
      <c r="A109" s="23" t="s">
        <v>9</v>
      </c>
      <c r="B109" s="23">
        <f>IF($D$4="P",SUM(S109:U109),SUM(S109:AB109))</f>
        <v>0</v>
      </c>
      <c r="C109" s="23">
        <f>IF($D$4="P",SUM(I109:K109),SUM(I109:R109))</f>
        <v>0</v>
      </c>
      <c r="D109" s="23">
        <f>IF($D$4="P",$B$7*SUM(I109:K109)+$B$8*SUM(I127:K127),$B$7*SUM(I109:R109)+$B$8*SUM(I127:R127))</f>
        <v>0</v>
      </c>
      <c r="E109" s="31">
        <f t="shared" ref="E109:E122" si="19">D109*$B$4</f>
        <v>0</v>
      </c>
      <c r="H109" s="27" t="s">
        <v>9</v>
      </c>
      <c r="I109" s="27"/>
      <c r="J109" s="27"/>
      <c r="K109" s="27"/>
      <c r="L109" s="27"/>
      <c r="M109" s="27"/>
      <c r="N109" s="27"/>
      <c r="O109" s="27"/>
      <c r="P109" s="27"/>
      <c r="Q109" s="27"/>
      <c r="R109" s="27"/>
      <c r="S109" s="27"/>
      <c r="T109" s="27"/>
      <c r="U109" s="27"/>
      <c r="V109" s="27"/>
      <c r="W109" s="27"/>
      <c r="X109" s="27"/>
      <c r="Y109" s="27"/>
      <c r="Z109" s="27"/>
      <c r="AA109" s="27"/>
      <c r="AB109" s="27"/>
      <c r="AC109" s="27"/>
      <c r="AD109" s="27"/>
      <c r="AE109" s="27"/>
      <c r="AF109" s="27"/>
      <c r="AG109" s="27"/>
      <c r="AH109" s="27"/>
      <c r="AI109" s="27"/>
      <c r="AJ109" s="27"/>
      <c r="AK109" s="27"/>
      <c r="AL109" s="27"/>
    </row>
    <row r="110" spans="1:71" x14ac:dyDescent="0.25">
      <c r="A110" s="23" t="s">
        <v>10</v>
      </c>
      <c r="B110" s="23">
        <f t="shared" ref="B110:B122" si="20">IF($D$4="P",SUM(S110:U110),SUM(S110:AB110))</f>
        <v>93.4</v>
      </c>
      <c r="C110" s="23">
        <f t="shared" ref="C110:C122" si="21">IF($D$4="P",SUM(I110:K110),SUM(I110:R110))</f>
        <v>269.48</v>
      </c>
      <c r="D110" s="23">
        <f t="shared" ref="D110:D122" si="22">IF($D$4="P",$B$7*SUM(I110:K110)+$B$8*SUM(I128:K128),$B$7*SUM(I110:R110)+$B$8*SUM(I128:R128))</f>
        <v>80.844000000000008</v>
      </c>
      <c r="E110" s="31">
        <f t="shared" si="19"/>
        <v>5038.1980800000001</v>
      </c>
      <c r="H110" s="29" t="s">
        <v>10</v>
      </c>
      <c r="I110" s="29">
        <v>246.99</v>
      </c>
      <c r="J110" s="29"/>
      <c r="K110" s="29"/>
      <c r="L110" s="29"/>
      <c r="M110" s="29">
        <v>16.97</v>
      </c>
      <c r="N110" s="29">
        <v>0.43</v>
      </c>
      <c r="O110" s="29"/>
      <c r="P110" s="29"/>
      <c r="Q110" s="29"/>
      <c r="R110" s="29">
        <v>5.09</v>
      </c>
      <c r="S110" s="29">
        <v>70.91</v>
      </c>
      <c r="T110" s="29"/>
      <c r="U110" s="29"/>
      <c r="V110" s="29"/>
      <c r="W110" s="29">
        <v>16.97</v>
      </c>
      <c r="X110" s="29">
        <v>0.43</v>
      </c>
      <c r="Y110" s="29"/>
      <c r="Z110" s="29"/>
      <c r="AA110" s="29"/>
      <c r="AB110" s="29">
        <v>5.09</v>
      </c>
      <c r="AC110" s="29"/>
      <c r="AD110" s="29"/>
      <c r="AE110" s="29"/>
      <c r="AF110" s="29"/>
      <c r="AG110" s="29"/>
      <c r="AH110" s="29"/>
      <c r="AI110" s="29"/>
      <c r="AJ110" s="29"/>
      <c r="AK110" s="29"/>
      <c r="AL110" s="29"/>
    </row>
    <row r="111" spans="1:71" x14ac:dyDescent="0.25">
      <c r="A111" s="23" t="s">
        <v>11</v>
      </c>
      <c r="B111" s="23">
        <f t="shared" si="20"/>
        <v>93.4</v>
      </c>
      <c r="C111" s="23">
        <f t="shared" si="21"/>
        <v>269.48</v>
      </c>
      <c r="D111" s="23">
        <f t="shared" si="22"/>
        <v>80.844000000000008</v>
      </c>
      <c r="E111" s="31">
        <f t="shared" si="19"/>
        <v>5038.1980800000001</v>
      </c>
      <c r="H111" s="29" t="s">
        <v>11</v>
      </c>
      <c r="I111" s="29">
        <v>246.99</v>
      </c>
      <c r="J111" s="29"/>
      <c r="K111" s="29"/>
      <c r="L111" s="29"/>
      <c r="M111" s="29">
        <v>16.97</v>
      </c>
      <c r="N111" s="29">
        <v>0.43</v>
      </c>
      <c r="O111" s="29"/>
      <c r="P111" s="29"/>
      <c r="Q111" s="29"/>
      <c r="R111" s="29">
        <v>5.09</v>
      </c>
      <c r="S111" s="29">
        <v>70.91</v>
      </c>
      <c r="T111" s="29"/>
      <c r="U111" s="29"/>
      <c r="V111" s="29"/>
      <c r="W111" s="29">
        <v>16.97</v>
      </c>
      <c r="X111" s="29">
        <v>0.43</v>
      </c>
      <c r="Y111" s="29"/>
      <c r="Z111" s="29"/>
      <c r="AA111" s="29"/>
      <c r="AB111" s="29">
        <v>5.09</v>
      </c>
      <c r="AC111" s="29"/>
      <c r="AD111" s="29"/>
      <c r="AE111" s="29"/>
      <c r="AF111" s="29"/>
      <c r="AG111" s="29"/>
      <c r="AH111" s="29"/>
      <c r="AI111" s="29"/>
      <c r="AJ111" s="29"/>
      <c r="AK111" s="29"/>
      <c r="AL111" s="29"/>
    </row>
    <row r="112" spans="1:71" x14ac:dyDescent="0.25">
      <c r="A112" s="23" t="s">
        <v>12</v>
      </c>
      <c r="B112" s="23">
        <f t="shared" si="20"/>
        <v>3.96</v>
      </c>
      <c r="C112" s="23">
        <f t="shared" si="21"/>
        <v>3.96</v>
      </c>
      <c r="D112" s="23">
        <f t="shared" si="22"/>
        <v>1.1879999999999999</v>
      </c>
      <c r="E112" s="31">
        <f t="shared" si="19"/>
        <v>74.036159999999995</v>
      </c>
      <c r="H112" s="29" t="s">
        <v>12</v>
      </c>
      <c r="I112" s="29"/>
      <c r="J112" s="29">
        <v>1.06</v>
      </c>
      <c r="K112" s="29"/>
      <c r="L112" s="29"/>
      <c r="M112" s="29"/>
      <c r="N112" s="29"/>
      <c r="O112" s="29"/>
      <c r="P112" s="29"/>
      <c r="Q112" s="29"/>
      <c r="R112" s="29">
        <v>2.9</v>
      </c>
      <c r="S112" s="29"/>
      <c r="T112" s="29">
        <v>1.06</v>
      </c>
      <c r="U112" s="29"/>
      <c r="V112" s="29"/>
      <c r="W112" s="29"/>
      <c r="X112" s="29"/>
      <c r="Y112" s="29"/>
      <c r="Z112" s="29"/>
      <c r="AA112" s="29"/>
      <c r="AB112" s="29">
        <v>2.9</v>
      </c>
      <c r="AC112" s="29"/>
      <c r="AD112" s="29"/>
      <c r="AE112" s="29"/>
      <c r="AF112" s="29"/>
      <c r="AG112" s="29"/>
      <c r="AH112" s="29"/>
      <c r="AI112" s="29"/>
      <c r="AJ112" s="29"/>
      <c r="AK112" s="29"/>
      <c r="AL112" s="29"/>
    </row>
    <row r="113" spans="1:38" x14ac:dyDescent="0.25">
      <c r="A113" s="23" t="s">
        <v>13</v>
      </c>
      <c r="B113" s="23">
        <f t="shared" si="20"/>
        <v>3.96</v>
      </c>
      <c r="C113" s="23">
        <f t="shared" si="21"/>
        <v>3.96</v>
      </c>
      <c r="D113" s="23">
        <f t="shared" si="22"/>
        <v>1.1879999999999999</v>
      </c>
      <c r="E113" s="23">
        <f t="shared" si="19"/>
        <v>74.036159999999995</v>
      </c>
      <c r="H113" s="29" t="s">
        <v>13</v>
      </c>
      <c r="I113" s="29"/>
      <c r="J113" s="29">
        <v>1.06</v>
      </c>
      <c r="K113" s="29"/>
      <c r="L113" s="29"/>
      <c r="M113" s="29"/>
      <c r="N113" s="29"/>
      <c r="O113" s="29"/>
      <c r="P113" s="29"/>
      <c r="Q113" s="29"/>
      <c r="R113" s="29">
        <v>2.9</v>
      </c>
      <c r="S113" s="29"/>
      <c r="T113" s="29">
        <v>1.06</v>
      </c>
      <c r="U113" s="29"/>
      <c r="V113" s="29"/>
      <c r="W113" s="29"/>
      <c r="X113" s="29"/>
      <c r="Y113" s="29"/>
      <c r="Z113" s="29"/>
      <c r="AA113" s="29"/>
      <c r="AB113" s="29">
        <v>2.9</v>
      </c>
      <c r="AC113" s="29"/>
      <c r="AD113" s="29"/>
      <c r="AE113" s="29"/>
      <c r="AF113" s="29"/>
      <c r="AG113" s="29"/>
      <c r="AH113" s="29"/>
      <c r="AI113" s="29"/>
      <c r="AJ113" s="29"/>
      <c r="AK113" s="29"/>
      <c r="AL113" s="29"/>
    </row>
    <row r="114" spans="1:38" x14ac:dyDescent="0.25">
      <c r="A114" s="23" t="s">
        <v>52</v>
      </c>
      <c r="B114" s="23">
        <f t="shared" si="20"/>
        <v>3.96</v>
      </c>
      <c r="C114" s="23">
        <f t="shared" si="21"/>
        <v>3.96</v>
      </c>
      <c r="D114" s="23">
        <f t="shared" si="22"/>
        <v>1.1879999999999999</v>
      </c>
      <c r="E114" s="23">
        <f t="shared" si="19"/>
        <v>74.036159999999995</v>
      </c>
      <c r="H114" s="29" t="s">
        <v>52</v>
      </c>
      <c r="I114" s="29"/>
      <c r="J114" s="29">
        <v>1.06</v>
      </c>
      <c r="K114" s="29"/>
      <c r="L114" s="29"/>
      <c r="M114" s="29"/>
      <c r="N114" s="29"/>
      <c r="O114" s="29"/>
      <c r="P114" s="29"/>
      <c r="Q114" s="29"/>
      <c r="R114" s="29">
        <v>2.9</v>
      </c>
      <c r="S114" s="29"/>
      <c r="T114" s="29">
        <v>1.06</v>
      </c>
      <c r="U114" s="29"/>
      <c r="V114" s="29"/>
      <c r="W114" s="29"/>
      <c r="X114" s="29"/>
      <c r="Y114" s="29"/>
      <c r="Z114" s="29"/>
      <c r="AA114" s="29"/>
      <c r="AB114" s="29">
        <v>2.9</v>
      </c>
      <c r="AC114" s="29"/>
      <c r="AD114" s="29"/>
      <c r="AE114" s="29"/>
      <c r="AF114" s="29"/>
      <c r="AG114" s="29"/>
      <c r="AH114" s="29"/>
      <c r="AI114" s="29"/>
      <c r="AJ114" s="29"/>
      <c r="AK114" s="29"/>
      <c r="AL114" s="29"/>
    </row>
    <row r="115" spans="1:38" x14ac:dyDescent="0.25">
      <c r="A115" s="23" t="s">
        <v>14</v>
      </c>
      <c r="B115" s="23">
        <f t="shared" si="20"/>
        <v>3.96</v>
      </c>
      <c r="C115" s="23">
        <f t="shared" si="21"/>
        <v>3.96</v>
      </c>
      <c r="D115" s="23">
        <f t="shared" si="22"/>
        <v>1.1879999999999999</v>
      </c>
      <c r="E115" s="23">
        <f t="shared" si="19"/>
        <v>74.036159999999995</v>
      </c>
      <c r="H115" s="29" t="s">
        <v>14</v>
      </c>
      <c r="I115" s="29"/>
      <c r="J115" s="29">
        <v>1.06</v>
      </c>
      <c r="K115" s="29"/>
      <c r="L115" s="29"/>
      <c r="M115" s="29"/>
      <c r="N115" s="29"/>
      <c r="O115" s="29"/>
      <c r="P115" s="29"/>
      <c r="Q115" s="29"/>
      <c r="R115" s="29">
        <v>2.9</v>
      </c>
      <c r="S115" s="29"/>
      <c r="T115" s="29">
        <v>1.06</v>
      </c>
      <c r="U115" s="29"/>
      <c r="V115" s="29"/>
      <c r="W115" s="29"/>
      <c r="X115" s="29"/>
      <c r="Y115" s="29"/>
      <c r="Z115" s="29"/>
      <c r="AA115" s="29"/>
      <c r="AB115" s="29">
        <v>2.9</v>
      </c>
      <c r="AC115" s="29"/>
      <c r="AD115" s="29"/>
      <c r="AE115" s="29"/>
      <c r="AF115" s="29"/>
      <c r="AG115" s="29"/>
      <c r="AH115" s="29"/>
      <c r="AI115" s="29"/>
      <c r="AJ115" s="29"/>
      <c r="AK115" s="29"/>
      <c r="AL115" s="29"/>
    </row>
    <row r="116" spans="1:38" x14ac:dyDescent="0.25">
      <c r="A116" s="23" t="s">
        <v>15</v>
      </c>
      <c r="B116" s="23">
        <f t="shared" si="20"/>
        <v>3.96</v>
      </c>
      <c r="C116" s="23">
        <f t="shared" si="21"/>
        <v>3.96</v>
      </c>
      <c r="D116" s="23">
        <f t="shared" si="22"/>
        <v>1.1879999999999999</v>
      </c>
      <c r="E116" s="23">
        <f t="shared" si="19"/>
        <v>74.036159999999995</v>
      </c>
      <c r="H116" s="29" t="s">
        <v>15</v>
      </c>
      <c r="I116" s="29"/>
      <c r="J116" s="29">
        <v>1.06</v>
      </c>
      <c r="K116" s="29"/>
      <c r="L116" s="29"/>
      <c r="M116" s="29"/>
      <c r="N116" s="29"/>
      <c r="O116" s="29"/>
      <c r="P116" s="29"/>
      <c r="Q116" s="29"/>
      <c r="R116" s="29">
        <v>2.9</v>
      </c>
      <c r="S116" s="29"/>
      <c r="T116" s="29">
        <v>1.06</v>
      </c>
      <c r="U116" s="29"/>
      <c r="V116" s="29"/>
      <c r="W116" s="29"/>
      <c r="X116" s="29"/>
      <c r="Y116" s="29"/>
      <c r="Z116" s="29"/>
      <c r="AA116" s="29"/>
      <c r="AB116" s="29">
        <v>2.9</v>
      </c>
      <c r="AC116" s="29"/>
      <c r="AD116" s="29"/>
      <c r="AE116" s="29"/>
      <c r="AF116" s="29"/>
      <c r="AG116" s="29"/>
      <c r="AH116" s="29"/>
      <c r="AI116" s="29"/>
      <c r="AJ116" s="29"/>
      <c r="AK116" s="29"/>
      <c r="AL116" s="29"/>
    </row>
    <row r="117" spans="1:38" x14ac:dyDescent="0.25">
      <c r="A117" s="23" t="s">
        <v>16</v>
      </c>
      <c r="B117" s="23">
        <f t="shared" si="20"/>
        <v>3.96</v>
      </c>
      <c r="C117" s="23">
        <f t="shared" si="21"/>
        <v>3.96</v>
      </c>
      <c r="D117" s="23">
        <f t="shared" si="22"/>
        <v>1.1879999999999999</v>
      </c>
      <c r="E117" s="23">
        <f t="shared" si="19"/>
        <v>74.036159999999995</v>
      </c>
      <c r="H117" s="29" t="s">
        <v>16</v>
      </c>
      <c r="I117" s="29"/>
      <c r="J117" s="29">
        <v>1.06</v>
      </c>
      <c r="K117" s="29"/>
      <c r="L117" s="29"/>
      <c r="M117" s="29"/>
      <c r="N117" s="29"/>
      <c r="O117" s="29"/>
      <c r="P117" s="29"/>
      <c r="Q117" s="29"/>
      <c r="R117" s="29">
        <v>2.9</v>
      </c>
      <c r="S117" s="29"/>
      <c r="T117" s="29">
        <v>1.06</v>
      </c>
      <c r="U117" s="29"/>
      <c r="V117" s="29"/>
      <c r="W117" s="29"/>
      <c r="X117" s="29"/>
      <c r="Y117" s="29"/>
      <c r="Z117" s="29"/>
      <c r="AA117" s="29"/>
      <c r="AB117" s="29">
        <v>2.9</v>
      </c>
      <c r="AC117" s="29"/>
      <c r="AD117" s="29"/>
      <c r="AE117" s="29"/>
      <c r="AF117" s="29"/>
      <c r="AG117" s="29"/>
      <c r="AH117" s="29"/>
      <c r="AI117" s="29"/>
      <c r="AJ117" s="29"/>
      <c r="AK117" s="29"/>
      <c r="AL117" s="29"/>
    </row>
    <row r="118" spans="1:38" x14ac:dyDescent="0.25">
      <c r="A118" s="23" t="s">
        <v>24</v>
      </c>
      <c r="B118" s="23">
        <f t="shared" si="20"/>
        <v>3.96</v>
      </c>
      <c r="C118" s="23">
        <f t="shared" si="21"/>
        <v>3.96</v>
      </c>
      <c r="D118" s="23">
        <f t="shared" si="22"/>
        <v>1.1879999999999999</v>
      </c>
      <c r="E118" s="23">
        <f t="shared" si="19"/>
        <v>74.036159999999995</v>
      </c>
      <c r="H118" s="29" t="s">
        <v>24</v>
      </c>
      <c r="I118" s="29"/>
      <c r="J118" s="29">
        <v>1.06</v>
      </c>
      <c r="K118" s="29"/>
      <c r="L118" s="29"/>
      <c r="M118" s="29"/>
      <c r="N118" s="29"/>
      <c r="O118" s="29"/>
      <c r="P118" s="29"/>
      <c r="Q118" s="29"/>
      <c r="R118" s="29">
        <v>2.9</v>
      </c>
      <c r="S118" s="29"/>
      <c r="T118" s="29">
        <v>1.06</v>
      </c>
      <c r="U118" s="29"/>
      <c r="V118" s="29"/>
      <c r="W118" s="29"/>
      <c r="X118" s="29"/>
      <c r="Y118" s="29"/>
      <c r="Z118" s="29"/>
      <c r="AA118" s="29"/>
      <c r="AB118" s="29">
        <v>2.9</v>
      </c>
      <c r="AC118" s="29"/>
      <c r="AD118" s="29"/>
      <c r="AE118" s="29"/>
      <c r="AF118" s="29"/>
      <c r="AG118" s="29"/>
      <c r="AH118" s="29"/>
      <c r="AI118" s="29"/>
      <c r="AJ118" s="29"/>
      <c r="AK118" s="29"/>
      <c r="AL118" s="29"/>
    </row>
    <row r="119" spans="1:38" x14ac:dyDescent="0.25">
      <c r="A119" s="23" t="s">
        <v>53</v>
      </c>
      <c r="B119" s="23">
        <f t="shared" si="20"/>
        <v>3.96</v>
      </c>
      <c r="C119" s="23">
        <f t="shared" si="21"/>
        <v>3.96</v>
      </c>
      <c r="D119" s="23">
        <f t="shared" si="22"/>
        <v>1.1879999999999999</v>
      </c>
      <c r="E119" s="23">
        <f t="shared" si="19"/>
        <v>74.036159999999995</v>
      </c>
      <c r="H119" s="29" t="s">
        <v>53</v>
      </c>
      <c r="I119" s="29"/>
      <c r="J119" s="29">
        <v>1.06</v>
      </c>
      <c r="K119" s="29"/>
      <c r="L119" s="29"/>
      <c r="M119" s="29"/>
      <c r="N119" s="29"/>
      <c r="O119" s="29"/>
      <c r="P119" s="29"/>
      <c r="Q119" s="29"/>
      <c r="R119" s="29">
        <v>2.9</v>
      </c>
      <c r="S119" s="29"/>
      <c r="T119" s="29">
        <v>1.06</v>
      </c>
      <c r="U119" s="29"/>
      <c r="V119" s="29"/>
      <c r="W119" s="29"/>
      <c r="X119" s="29"/>
      <c r="Y119" s="29"/>
      <c r="Z119" s="29"/>
      <c r="AA119" s="29"/>
      <c r="AB119" s="29">
        <v>2.9</v>
      </c>
      <c r="AC119" s="29"/>
      <c r="AD119" s="29"/>
      <c r="AE119" s="29"/>
      <c r="AF119" s="29"/>
      <c r="AG119" s="29"/>
      <c r="AH119" s="29"/>
      <c r="AI119" s="29"/>
      <c r="AJ119" s="29"/>
      <c r="AK119" s="29"/>
      <c r="AL119" s="29"/>
    </row>
    <row r="120" spans="1:38" x14ac:dyDescent="0.25">
      <c r="A120" s="23" t="s">
        <v>54</v>
      </c>
      <c r="B120" s="23">
        <f t="shared" si="20"/>
        <v>3.96</v>
      </c>
      <c r="C120" s="23">
        <f t="shared" si="21"/>
        <v>3.96</v>
      </c>
      <c r="D120" s="23">
        <f t="shared" si="22"/>
        <v>1.1879999999999999</v>
      </c>
      <c r="E120" s="23">
        <f t="shared" si="19"/>
        <v>74.036159999999995</v>
      </c>
      <c r="H120" s="29" t="s">
        <v>54</v>
      </c>
      <c r="I120" s="29"/>
      <c r="J120" s="29">
        <v>1.06</v>
      </c>
      <c r="K120" s="29"/>
      <c r="L120" s="29"/>
      <c r="M120" s="29"/>
      <c r="N120" s="29"/>
      <c r="O120" s="29"/>
      <c r="P120" s="29"/>
      <c r="Q120" s="29"/>
      <c r="R120" s="29">
        <v>2.9</v>
      </c>
      <c r="S120" s="29"/>
      <c r="T120" s="29">
        <v>1.06</v>
      </c>
      <c r="U120" s="29"/>
      <c r="V120" s="29"/>
      <c r="W120" s="29"/>
      <c r="X120" s="29"/>
      <c r="Y120" s="29"/>
      <c r="Z120" s="29"/>
      <c r="AA120" s="29"/>
      <c r="AB120" s="29">
        <v>2.9</v>
      </c>
      <c r="AC120" s="29"/>
      <c r="AD120" s="29"/>
      <c r="AE120" s="29"/>
      <c r="AF120" s="29"/>
      <c r="AG120" s="29"/>
      <c r="AH120" s="29"/>
      <c r="AI120" s="29"/>
      <c r="AJ120" s="29"/>
      <c r="AK120" s="29"/>
      <c r="AL120" s="29"/>
    </row>
    <row r="121" spans="1:38" x14ac:dyDescent="0.25">
      <c r="A121" s="23" t="s">
        <v>55</v>
      </c>
      <c r="B121" s="23">
        <f t="shared" si="20"/>
        <v>3.96</v>
      </c>
      <c r="C121" s="23">
        <f t="shared" si="21"/>
        <v>3.96</v>
      </c>
      <c r="D121" s="23">
        <f t="shared" si="22"/>
        <v>1.1879999999999999</v>
      </c>
      <c r="E121" s="23">
        <f t="shared" si="19"/>
        <v>74.036159999999995</v>
      </c>
      <c r="H121" s="29" t="s">
        <v>55</v>
      </c>
      <c r="I121" s="29"/>
      <c r="J121" s="29">
        <v>1.06</v>
      </c>
      <c r="K121" s="29"/>
      <c r="L121" s="29"/>
      <c r="M121" s="29"/>
      <c r="N121" s="29"/>
      <c r="O121" s="29"/>
      <c r="P121" s="29"/>
      <c r="Q121" s="29"/>
      <c r="R121" s="29">
        <v>2.9</v>
      </c>
      <c r="S121" s="29"/>
      <c r="T121" s="29">
        <v>1.06</v>
      </c>
      <c r="U121" s="29"/>
      <c r="V121" s="29"/>
      <c r="W121" s="29"/>
      <c r="X121" s="29"/>
      <c r="Y121" s="29"/>
      <c r="Z121" s="29"/>
      <c r="AA121" s="29"/>
      <c r="AB121" s="29">
        <v>2.9</v>
      </c>
      <c r="AC121" s="29"/>
      <c r="AD121" s="29"/>
      <c r="AE121" s="29"/>
      <c r="AF121" s="29"/>
      <c r="AG121" s="29"/>
      <c r="AH121" s="29"/>
      <c r="AI121" s="29"/>
      <c r="AJ121" s="29"/>
      <c r="AK121" s="29"/>
      <c r="AL121" s="29"/>
    </row>
    <row r="122" spans="1:38" x14ac:dyDescent="0.25">
      <c r="A122" s="23" t="s">
        <v>56</v>
      </c>
      <c r="B122" s="23">
        <f t="shared" si="20"/>
        <v>3.96</v>
      </c>
      <c r="C122" s="23">
        <f t="shared" si="21"/>
        <v>3.96</v>
      </c>
      <c r="D122" s="23">
        <f t="shared" si="22"/>
        <v>1.1879999999999999</v>
      </c>
      <c r="E122" s="23">
        <f t="shared" si="19"/>
        <v>74.036159999999995</v>
      </c>
      <c r="H122" s="29" t="s">
        <v>56</v>
      </c>
      <c r="I122" s="29"/>
      <c r="J122" s="29">
        <v>1.06</v>
      </c>
      <c r="K122" s="29"/>
      <c r="L122" s="29"/>
      <c r="M122" s="29"/>
      <c r="N122" s="29"/>
      <c r="O122" s="29"/>
      <c r="P122" s="29"/>
      <c r="Q122" s="29"/>
      <c r="R122" s="29">
        <v>2.9</v>
      </c>
      <c r="S122" s="29"/>
      <c r="T122" s="29">
        <v>1.06</v>
      </c>
      <c r="U122" s="29"/>
      <c r="V122" s="29"/>
      <c r="W122" s="29"/>
      <c r="X122" s="29"/>
      <c r="Y122" s="29"/>
      <c r="Z122" s="29"/>
      <c r="AA122" s="29"/>
      <c r="AB122" s="29">
        <v>2.9</v>
      </c>
      <c r="AC122" s="29"/>
      <c r="AD122" s="29"/>
      <c r="AE122" s="29"/>
      <c r="AF122" s="29"/>
      <c r="AG122" s="29"/>
      <c r="AH122" s="29"/>
      <c r="AI122" s="29"/>
      <c r="AJ122" s="29"/>
      <c r="AK122" s="29"/>
      <c r="AL122" s="29"/>
    </row>
    <row r="123" spans="1:38" x14ac:dyDescent="0.25">
      <c r="H123" s="17"/>
      <c r="I123" s="17"/>
      <c r="J123" s="17"/>
      <c r="K123" s="17"/>
      <c r="L123" s="17"/>
      <c r="M123" s="17"/>
      <c r="N123" s="17"/>
      <c r="O123" s="17"/>
      <c r="P123" s="17"/>
      <c r="Q123" s="17"/>
      <c r="R123" s="17"/>
      <c r="S123" s="17"/>
      <c r="T123" s="17"/>
      <c r="U123" s="17"/>
      <c r="V123" s="17"/>
      <c r="W123" s="17"/>
      <c r="X123" s="17"/>
      <c r="Y123" s="17"/>
      <c r="Z123" s="17"/>
      <c r="AA123" s="17"/>
      <c r="AB123" s="17"/>
      <c r="AC123" s="17"/>
      <c r="AD123" s="17"/>
      <c r="AE123" s="17"/>
      <c r="AF123" s="17"/>
      <c r="AG123" s="17"/>
      <c r="AH123" s="17"/>
      <c r="AI123" s="17"/>
      <c r="AJ123" s="17"/>
      <c r="AK123" s="17"/>
      <c r="AL123" s="17"/>
    </row>
    <row r="124" spans="1:38" x14ac:dyDescent="0.25">
      <c r="H124" s="44" t="s">
        <v>81</v>
      </c>
    </row>
    <row r="125" spans="1:38" x14ac:dyDescent="0.25">
      <c r="H125" s="29"/>
      <c r="I125" s="29" t="s">
        <v>40</v>
      </c>
      <c r="J125" s="29" t="s">
        <v>40</v>
      </c>
      <c r="K125" s="29" t="s">
        <v>40</v>
      </c>
      <c r="L125" s="29" t="s">
        <v>40</v>
      </c>
      <c r="M125" s="29" t="s">
        <v>40</v>
      </c>
      <c r="N125" s="29" t="s">
        <v>40</v>
      </c>
      <c r="O125" s="29" t="s">
        <v>40</v>
      </c>
      <c r="P125" s="29" t="s">
        <v>40</v>
      </c>
      <c r="Q125" s="29" t="s">
        <v>40</v>
      </c>
      <c r="R125" s="29" t="s">
        <v>40</v>
      </c>
      <c r="S125" s="29" t="s">
        <v>41</v>
      </c>
      <c r="T125" s="29" t="s">
        <v>41</v>
      </c>
      <c r="U125" s="29" t="s">
        <v>41</v>
      </c>
      <c r="V125" s="29" t="s">
        <v>41</v>
      </c>
      <c r="W125" s="29" t="s">
        <v>41</v>
      </c>
      <c r="X125" s="29" t="s">
        <v>41</v>
      </c>
      <c r="Y125" s="29" t="s">
        <v>41</v>
      </c>
      <c r="Z125" s="29" t="s">
        <v>41</v>
      </c>
      <c r="AA125" s="29" t="s">
        <v>41</v>
      </c>
      <c r="AB125" s="29" t="s">
        <v>41</v>
      </c>
      <c r="AC125" s="29" t="s">
        <v>42</v>
      </c>
      <c r="AD125" s="29" t="s">
        <v>42</v>
      </c>
      <c r="AE125" s="29" t="s">
        <v>42</v>
      </c>
      <c r="AF125" s="29" t="s">
        <v>42</v>
      </c>
      <c r="AG125" s="29" t="s">
        <v>42</v>
      </c>
      <c r="AH125" s="29" t="s">
        <v>42</v>
      </c>
      <c r="AI125" s="29" t="s">
        <v>42</v>
      </c>
      <c r="AJ125" s="29" t="s">
        <v>42</v>
      </c>
      <c r="AK125" s="29" t="s">
        <v>42</v>
      </c>
      <c r="AL125" s="29" t="s">
        <v>42</v>
      </c>
    </row>
    <row r="126" spans="1:38" ht="15.75" thickBot="1" x14ac:dyDescent="0.3">
      <c r="H126" s="28" t="s">
        <v>4</v>
      </c>
      <c r="I126" s="28" t="s">
        <v>43</v>
      </c>
      <c r="J126" s="28" t="s">
        <v>44</v>
      </c>
      <c r="K126" s="28" t="s">
        <v>57</v>
      </c>
      <c r="L126" s="28" t="s">
        <v>50</v>
      </c>
      <c r="M126" s="28" t="s">
        <v>47</v>
      </c>
      <c r="N126" s="28" t="s">
        <v>48</v>
      </c>
      <c r="O126" s="28" t="s">
        <v>46</v>
      </c>
      <c r="P126" s="28" t="s">
        <v>51</v>
      </c>
      <c r="Q126" s="28" t="s">
        <v>49</v>
      </c>
      <c r="R126" s="28" t="s">
        <v>45</v>
      </c>
      <c r="S126" s="28" t="s">
        <v>43</v>
      </c>
      <c r="T126" s="28" t="s">
        <v>44</v>
      </c>
      <c r="U126" s="28" t="s">
        <v>57</v>
      </c>
      <c r="V126" s="28" t="s">
        <v>50</v>
      </c>
      <c r="W126" s="28" t="s">
        <v>47</v>
      </c>
      <c r="X126" s="28" t="s">
        <v>48</v>
      </c>
      <c r="Y126" s="28" t="s">
        <v>46</v>
      </c>
      <c r="Z126" s="28" t="s">
        <v>51</v>
      </c>
      <c r="AA126" s="28" t="s">
        <v>49</v>
      </c>
      <c r="AB126" s="28" t="s">
        <v>45</v>
      </c>
      <c r="AC126" s="28" t="s">
        <v>43</v>
      </c>
      <c r="AD126" s="28" t="s">
        <v>44</v>
      </c>
      <c r="AE126" s="28" t="s">
        <v>57</v>
      </c>
      <c r="AF126" s="28" t="s">
        <v>50</v>
      </c>
      <c r="AG126" s="28" t="s">
        <v>47</v>
      </c>
      <c r="AH126" s="28" t="s">
        <v>48</v>
      </c>
      <c r="AI126" s="28" t="s">
        <v>46</v>
      </c>
      <c r="AJ126" s="28" t="s">
        <v>51</v>
      </c>
      <c r="AK126" s="28" t="s">
        <v>49</v>
      </c>
      <c r="AL126" s="28" t="s">
        <v>45</v>
      </c>
    </row>
    <row r="127" spans="1:38" x14ac:dyDescent="0.25">
      <c r="H127" s="27" t="s">
        <v>9</v>
      </c>
      <c r="I127" s="27"/>
      <c r="J127" s="27"/>
      <c r="K127" s="27"/>
      <c r="L127" s="27"/>
      <c r="M127" s="27"/>
      <c r="N127" s="27"/>
      <c r="O127" s="27"/>
      <c r="P127" s="27"/>
      <c r="Q127" s="27"/>
      <c r="R127" s="27"/>
      <c r="S127" s="27"/>
      <c r="T127" s="27"/>
      <c r="U127" s="27"/>
      <c r="V127" s="27"/>
      <c r="W127" s="27"/>
      <c r="X127" s="27"/>
      <c r="Y127" s="27"/>
      <c r="Z127" s="27"/>
      <c r="AA127" s="27"/>
      <c r="AB127" s="27"/>
      <c r="AC127" s="27"/>
      <c r="AD127" s="27"/>
      <c r="AE127" s="27"/>
      <c r="AF127" s="27"/>
      <c r="AG127" s="27"/>
      <c r="AH127" s="27"/>
      <c r="AI127" s="27"/>
      <c r="AJ127" s="27"/>
      <c r="AK127" s="27"/>
      <c r="AL127" s="27"/>
    </row>
    <row r="128" spans="1:38" x14ac:dyDescent="0.25">
      <c r="H128" s="29" t="s">
        <v>10</v>
      </c>
      <c r="I128" s="29"/>
      <c r="J128" s="29"/>
      <c r="K128" s="29"/>
      <c r="L128" s="29"/>
      <c r="M128" s="29"/>
      <c r="N128" s="29"/>
      <c r="O128" s="29"/>
      <c r="P128" s="29"/>
      <c r="Q128" s="29"/>
      <c r="R128" s="29"/>
      <c r="S128" s="29"/>
      <c r="T128" s="29"/>
      <c r="U128" s="29"/>
      <c r="V128" s="29"/>
      <c r="W128" s="29"/>
      <c r="X128" s="29"/>
      <c r="Y128" s="29"/>
      <c r="Z128" s="29"/>
      <c r="AA128" s="29"/>
      <c r="AB128" s="29"/>
      <c r="AC128" s="29"/>
      <c r="AD128" s="29"/>
      <c r="AE128" s="29"/>
      <c r="AF128" s="29"/>
      <c r="AG128" s="29"/>
      <c r="AH128" s="29"/>
      <c r="AI128" s="29"/>
      <c r="AJ128" s="29"/>
      <c r="AK128" s="29"/>
      <c r="AL128" s="29"/>
    </row>
    <row r="129" spans="8:38" x14ac:dyDescent="0.25">
      <c r="H129" s="29" t="s">
        <v>11</v>
      </c>
      <c r="I129" s="29"/>
      <c r="J129" s="29"/>
      <c r="K129" s="29"/>
      <c r="L129" s="29"/>
      <c r="M129" s="29"/>
      <c r="N129" s="29"/>
      <c r="O129" s="29"/>
      <c r="P129" s="29"/>
      <c r="Q129" s="29"/>
      <c r="R129" s="29"/>
      <c r="S129" s="29"/>
      <c r="T129" s="29"/>
      <c r="U129" s="29"/>
      <c r="V129" s="29"/>
      <c r="W129" s="29"/>
      <c r="X129" s="29"/>
      <c r="Y129" s="29"/>
      <c r="Z129" s="29"/>
      <c r="AA129" s="29"/>
      <c r="AB129" s="29"/>
      <c r="AC129" s="29"/>
      <c r="AD129" s="29"/>
      <c r="AE129" s="29"/>
      <c r="AF129" s="29"/>
      <c r="AG129" s="29"/>
      <c r="AH129" s="29"/>
      <c r="AI129" s="29"/>
      <c r="AJ129" s="29"/>
      <c r="AK129" s="29"/>
      <c r="AL129" s="29"/>
    </row>
    <row r="130" spans="8:38" x14ac:dyDescent="0.25">
      <c r="H130" s="29" t="s">
        <v>12</v>
      </c>
      <c r="I130" s="29"/>
      <c r="J130" s="29"/>
      <c r="K130" s="29"/>
      <c r="L130" s="29"/>
      <c r="M130" s="29"/>
      <c r="N130" s="29"/>
      <c r="O130" s="29"/>
      <c r="P130" s="29"/>
      <c r="Q130" s="29"/>
      <c r="R130" s="29"/>
      <c r="S130" s="29"/>
      <c r="T130" s="29"/>
      <c r="U130" s="29"/>
      <c r="V130" s="29"/>
      <c r="W130" s="29"/>
      <c r="X130" s="29"/>
      <c r="Y130" s="29"/>
      <c r="Z130" s="29"/>
      <c r="AA130" s="29"/>
      <c r="AB130" s="29"/>
      <c r="AC130" s="29"/>
      <c r="AD130" s="29"/>
      <c r="AE130" s="29"/>
      <c r="AF130" s="29"/>
      <c r="AG130" s="29"/>
      <c r="AH130" s="29"/>
      <c r="AI130" s="29"/>
      <c r="AJ130" s="29"/>
      <c r="AK130" s="29"/>
      <c r="AL130" s="29"/>
    </row>
    <row r="131" spans="8:38" x14ac:dyDescent="0.25">
      <c r="H131" s="29" t="s">
        <v>13</v>
      </c>
      <c r="I131" s="29"/>
      <c r="J131" s="29"/>
      <c r="K131" s="29"/>
      <c r="L131" s="29"/>
      <c r="M131" s="29"/>
      <c r="N131" s="29"/>
      <c r="O131" s="29"/>
      <c r="P131" s="29"/>
      <c r="Q131" s="29"/>
      <c r="R131" s="29"/>
      <c r="S131" s="29"/>
      <c r="T131" s="29"/>
      <c r="U131" s="29"/>
      <c r="V131" s="29"/>
      <c r="W131" s="29"/>
      <c r="X131" s="29"/>
      <c r="Y131" s="29"/>
      <c r="Z131" s="29"/>
      <c r="AA131" s="29"/>
      <c r="AB131" s="29"/>
      <c r="AC131" s="29"/>
      <c r="AD131" s="29"/>
      <c r="AE131" s="29"/>
      <c r="AF131" s="29"/>
      <c r="AG131" s="29"/>
      <c r="AH131" s="29"/>
      <c r="AI131" s="29"/>
      <c r="AJ131" s="29"/>
      <c r="AK131" s="29"/>
      <c r="AL131" s="29"/>
    </row>
    <row r="132" spans="8:38" x14ac:dyDescent="0.25">
      <c r="H132" s="29" t="s">
        <v>52</v>
      </c>
      <c r="I132" s="29"/>
      <c r="J132" s="29"/>
      <c r="K132" s="29"/>
      <c r="L132" s="29"/>
      <c r="M132" s="29"/>
      <c r="N132" s="29"/>
      <c r="O132" s="29"/>
      <c r="P132" s="29"/>
      <c r="Q132" s="29"/>
      <c r="R132" s="29"/>
      <c r="S132" s="29"/>
      <c r="T132" s="29"/>
      <c r="U132" s="29"/>
      <c r="V132" s="29"/>
      <c r="W132" s="29"/>
      <c r="X132" s="29"/>
      <c r="Y132" s="29"/>
      <c r="Z132" s="29"/>
      <c r="AA132" s="29"/>
      <c r="AB132" s="29"/>
      <c r="AC132" s="29"/>
      <c r="AD132" s="29"/>
      <c r="AE132" s="29"/>
      <c r="AF132" s="29"/>
      <c r="AG132" s="29"/>
      <c r="AH132" s="29"/>
      <c r="AI132" s="29"/>
      <c r="AJ132" s="29"/>
      <c r="AK132" s="29"/>
      <c r="AL132" s="29"/>
    </row>
    <row r="133" spans="8:38" x14ac:dyDescent="0.25">
      <c r="H133" s="29" t="s">
        <v>14</v>
      </c>
      <c r="I133" s="29"/>
      <c r="J133" s="29"/>
      <c r="K133" s="29"/>
      <c r="L133" s="29"/>
      <c r="M133" s="29"/>
      <c r="N133" s="29"/>
      <c r="O133" s="29"/>
      <c r="P133" s="29"/>
      <c r="Q133" s="29"/>
      <c r="R133" s="29"/>
      <c r="S133" s="29"/>
      <c r="T133" s="29"/>
      <c r="U133" s="29"/>
      <c r="V133" s="29"/>
      <c r="W133" s="29"/>
      <c r="X133" s="29"/>
      <c r="Y133" s="29"/>
      <c r="Z133" s="29"/>
      <c r="AA133" s="29"/>
      <c r="AB133" s="29"/>
      <c r="AC133" s="29"/>
      <c r="AD133" s="29"/>
      <c r="AE133" s="29"/>
      <c r="AF133" s="29"/>
      <c r="AG133" s="29"/>
      <c r="AH133" s="29"/>
      <c r="AI133" s="29"/>
      <c r="AJ133" s="29"/>
      <c r="AK133" s="29"/>
      <c r="AL133" s="29"/>
    </row>
    <row r="134" spans="8:38" x14ac:dyDescent="0.25">
      <c r="H134" s="29" t="s">
        <v>15</v>
      </c>
      <c r="I134" s="29"/>
      <c r="J134" s="29"/>
      <c r="K134" s="29"/>
      <c r="L134" s="29"/>
      <c r="M134" s="29"/>
      <c r="N134" s="29"/>
      <c r="O134" s="29"/>
      <c r="P134" s="29"/>
      <c r="Q134" s="29"/>
      <c r="R134" s="29"/>
      <c r="S134" s="29"/>
      <c r="T134" s="29"/>
      <c r="U134" s="29"/>
      <c r="V134" s="29"/>
      <c r="W134" s="29"/>
      <c r="X134" s="29"/>
      <c r="Y134" s="29"/>
      <c r="Z134" s="29"/>
      <c r="AA134" s="29"/>
      <c r="AB134" s="29"/>
      <c r="AC134" s="29"/>
      <c r="AD134" s="29"/>
      <c r="AE134" s="29"/>
      <c r="AF134" s="29"/>
      <c r="AG134" s="29"/>
      <c r="AH134" s="29"/>
      <c r="AI134" s="29"/>
      <c r="AJ134" s="29"/>
      <c r="AK134" s="29"/>
      <c r="AL134" s="29"/>
    </row>
    <row r="135" spans="8:38" x14ac:dyDescent="0.25">
      <c r="H135" s="29" t="s">
        <v>16</v>
      </c>
      <c r="I135" s="29"/>
      <c r="J135" s="29"/>
      <c r="K135" s="29"/>
      <c r="L135" s="29"/>
      <c r="M135" s="29"/>
      <c r="N135" s="29"/>
      <c r="O135" s="29"/>
      <c r="P135" s="29"/>
      <c r="Q135" s="29"/>
      <c r="R135" s="29"/>
      <c r="S135" s="29"/>
      <c r="T135" s="29"/>
      <c r="U135" s="29"/>
      <c r="V135" s="29"/>
      <c r="W135" s="29"/>
      <c r="X135" s="29"/>
      <c r="Y135" s="29"/>
      <c r="Z135" s="29"/>
      <c r="AA135" s="29"/>
      <c r="AB135" s="29"/>
      <c r="AC135" s="29"/>
      <c r="AD135" s="29"/>
      <c r="AE135" s="29"/>
      <c r="AF135" s="29"/>
      <c r="AG135" s="29"/>
      <c r="AH135" s="29"/>
      <c r="AI135" s="29"/>
      <c r="AJ135" s="29"/>
      <c r="AK135" s="29"/>
      <c r="AL135" s="29"/>
    </row>
    <row r="136" spans="8:38" x14ac:dyDescent="0.25">
      <c r="H136" s="29" t="s">
        <v>24</v>
      </c>
      <c r="I136" s="29"/>
      <c r="J136" s="29"/>
      <c r="K136" s="29"/>
      <c r="L136" s="29"/>
      <c r="M136" s="29"/>
      <c r="N136" s="29"/>
      <c r="O136" s="29"/>
      <c r="P136" s="29"/>
      <c r="Q136" s="29"/>
      <c r="R136" s="29"/>
      <c r="S136" s="29"/>
      <c r="T136" s="29"/>
      <c r="U136" s="29"/>
      <c r="V136" s="29"/>
      <c r="W136" s="29"/>
      <c r="X136" s="29"/>
      <c r="Y136" s="29"/>
      <c r="Z136" s="29"/>
      <c r="AA136" s="29"/>
      <c r="AB136" s="29"/>
      <c r="AC136" s="29"/>
      <c r="AD136" s="29"/>
      <c r="AE136" s="29"/>
      <c r="AF136" s="29"/>
      <c r="AG136" s="29"/>
      <c r="AH136" s="29"/>
      <c r="AI136" s="29"/>
      <c r="AJ136" s="29"/>
      <c r="AK136" s="29"/>
      <c r="AL136" s="29"/>
    </row>
    <row r="137" spans="8:38" x14ac:dyDescent="0.25">
      <c r="H137" s="29" t="s">
        <v>53</v>
      </c>
      <c r="I137" s="29"/>
      <c r="J137" s="29"/>
      <c r="K137" s="29"/>
      <c r="L137" s="29"/>
      <c r="M137" s="29"/>
      <c r="N137" s="29"/>
      <c r="O137" s="29"/>
      <c r="P137" s="29"/>
      <c r="Q137" s="29"/>
      <c r="R137" s="29"/>
      <c r="S137" s="29"/>
      <c r="T137" s="29"/>
      <c r="U137" s="29"/>
      <c r="V137" s="29"/>
      <c r="W137" s="29"/>
      <c r="X137" s="29"/>
      <c r="Y137" s="29"/>
      <c r="Z137" s="29"/>
      <c r="AA137" s="29"/>
      <c r="AB137" s="29"/>
      <c r="AC137" s="29"/>
      <c r="AD137" s="29"/>
      <c r="AE137" s="29"/>
      <c r="AF137" s="29"/>
      <c r="AG137" s="29"/>
      <c r="AH137" s="29"/>
      <c r="AI137" s="29"/>
      <c r="AJ137" s="29"/>
      <c r="AK137" s="29"/>
      <c r="AL137" s="29"/>
    </row>
    <row r="138" spans="8:38" x14ac:dyDescent="0.25">
      <c r="H138" s="29" t="s">
        <v>54</v>
      </c>
      <c r="I138" s="29"/>
      <c r="J138" s="29"/>
      <c r="K138" s="29"/>
      <c r="L138" s="29"/>
      <c r="M138" s="29"/>
      <c r="N138" s="29"/>
      <c r="O138" s="29"/>
      <c r="P138" s="29"/>
      <c r="Q138" s="29"/>
      <c r="R138" s="29"/>
      <c r="S138" s="29"/>
      <c r="T138" s="29"/>
      <c r="U138" s="29"/>
      <c r="V138" s="29"/>
      <c r="W138" s="29"/>
      <c r="X138" s="29"/>
      <c r="Y138" s="29"/>
      <c r="Z138" s="29"/>
      <c r="AA138" s="29"/>
      <c r="AB138" s="29"/>
      <c r="AC138" s="29"/>
      <c r="AD138" s="29"/>
      <c r="AE138" s="29"/>
      <c r="AF138" s="29"/>
      <c r="AG138" s="29"/>
      <c r="AH138" s="29"/>
      <c r="AI138" s="29"/>
      <c r="AJ138" s="29"/>
      <c r="AK138" s="29"/>
      <c r="AL138" s="29"/>
    </row>
    <row r="139" spans="8:38" x14ac:dyDescent="0.25">
      <c r="H139" s="29" t="s">
        <v>55</v>
      </c>
      <c r="I139" s="29"/>
      <c r="J139" s="29"/>
      <c r="K139" s="29"/>
      <c r="L139" s="29"/>
      <c r="M139" s="29"/>
      <c r="N139" s="29"/>
      <c r="O139" s="29"/>
      <c r="P139" s="29"/>
      <c r="Q139" s="29"/>
      <c r="R139" s="29"/>
      <c r="S139" s="29"/>
      <c r="T139" s="29"/>
      <c r="U139" s="29"/>
      <c r="V139" s="29"/>
      <c r="W139" s="29"/>
      <c r="X139" s="29"/>
      <c r="Y139" s="29"/>
      <c r="Z139" s="29"/>
      <c r="AA139" s="29"/>
      <c r="AB139" s="29"/>
      <c r="AC139" s="29"/>
      <c r="AD139" s="29"/>
      <c r="AE139" s="29"/>
      <c r="AF139" s="29"/>
      <c r="AG139" s="29"/>
      <c r="AH139" s="29"/>
      <c r="AI139" s="29"/>
      <c r="AJ139" s="29"/>
      <c r="AK139" s="29"/>
      <c r="AL139" s="29"/>
    </row>
    <row r="140" spans="8:38" x14ac:dyDescent="0.25">
      <c r="H140" s="29" t="s">
        <v>56</v>
      </c>
      <c r="I140" s="29"/>
      <c r="J140" s="29"/>
      <c r="K140" s="29"/>
      <c r="L140" s="29"/>
      <c r="M140" s="29"/>
      <c r="N140" s="29"/>
      <c r="O140" s="29"/>
      <c r="P140" s="29"/>
      <c r="Q140" s="29"/>
      <c r="R140" s="29"/>
      <c r="S140" s="29"/>
      <c r="T140" s="29"/>
      <c r="U140" s="29"/>
      <c r="V140" s="29"/>
      <c r="W140" s="29"/>
      <c r="X140" s="29"/>
      <c r="Y140" s="29"/>
      <c r="Z140" s="29"/>
      <c r="AA140" s="29"/>
      <c r="AB140" s="29"/>
      <c r="AC140" s="29"/>
      <c r="AD140" s="29"/>
      <c r="AE140" s="29"/>
      <c r="AF140" s="29"/>
      <c r="AG140" s="29"/>
      <c r="AH140" s="29"/>
      <c r="AI140" s="29"/>
      <c r="AJ140" s="29"/>
      <c r="AK140" s="29"/>
      <c r="AL140" s="29"/>
    </row>
  </sheetData>
  <mergeCells count="6">
    <mergeCell ref="A107:E107"/>
    <mergeCell ref="A17:E17"/>
    <mergeCell ref="A35:E35"/>
    <mergeCell ref="A53:E53"/>
    <mergeCell ref="A71:E71"/>
    <mergeCell ref="A89:E89"/>
  </mergeCells>
  <pageMargins left="0.7" right="0.7" top="0.75" bottom="0.75" header="0.3" footer="0.3"/>
  <pageSetup paperSize="9" scale="40" orientation="landscape" r:id="rId1"/>
  <colBreaks count="1" manualBreakCount="1">
    <brk id="39" min="33" max="100"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BS141"/>
  <sheetViews>
    <sheetView tabSelected="1" zoomScale="55" zoomScaleNormal="55" zoomScaleSheetLayoutView="25" workbookViewId="0">
      <selection activeCell="L27" sqref="L27"/>
    </sheetView>
  </sheetViews>
  <sheetFormatPr defaultColWidth="8.85546875" defaultRowHeight="15" x14ac:dyDescent="0.25"/>
  <cols>
    <col min="1" max="1" width="38.7109375" style="45" customWidth="1"/>
    <col min="2" max="7" width="15.7109375" style="45" customWidth="1"/>
    <col min="8" max="25" width="10.7109375" style="45" customWidth="1"/>
    <col min="26" max="38" width="8.85546875" style="45"/>
    <col min="39" max="40" width="11.85546875" style="17" customWidth="1"/>
    <col min="41" max="41" width="8.85546875" style="45"/>
    <col min="42" max="42" width="10.140625" style="45" customWidth="1"/>
    <col min="43" max="43" width="10.7109375" style="45" customWidth="1"/>
    <col min="44" max="44" width="9" style="45" customWidth="1"/>
    <col min="45" max="16384" width="8.85546875" style="45"/>
  </cols>
  <sheetData>
    <row r="1" spans="1:6" s="45" customFormat="1" x14ac:dyDescent="0.25">
      <c r="A1" s="14" t="s">
        <v>63</v>
      </c>
    </row>
    <row r="2" spans="1:6" s="45" customFormat="1" x14ac:dyDescent="0.25">
      <c r="A2" s="14" t="s">
        <v>64</v>
      </c>
    </row>
    <row r="3" spans="1:6" s="45" customFormat="1" x14ac:dyDescent="0.25">
      <c r="A3" s="14"/>
    </row>
    <row r="4" spans="1:6" s="45" customFormat="1" x14ac:dyDescent="0.25">
      <c r="D4" s="45" t="s">
        <v>62</v>
      </c>
    </row>
    <row r="5" spans="1:6" s="45" customFormat="1" x14ac:dyDescent="0.25">
      <c r="A5" s="7" t="s">
        <v>3</v>
      </c>
      <c r="B5" s="15">
        <f>Assumptions!B5</f>
        <v>62.32</v>
      </c>
      <c r="C5" s="11"/>
      <c r="D5" s="11" t="s">
        <v>59</v>
      </c>
      <c r="E5" s="45" t="s">
        <v>58</v>
      </c>
      <c r="F5" s="45" t="s">
        <v>60</v>
      </c>
    </row>
    <row r="6" spans="1:6" s="45" customFormat="1" x14ac:dyDescent="0.25">
      <c r="A6" s="8" t="s">
        <v>2</v>
      </c>
      <c r="B6" s="15">
        <f>Assumptions!B6</f>
        <v>0.1</v>
      </c>
      <c r="C6" s="13"/>
      <c r="D6" s="13"/>
    </row>
    <row r="7" spans="1:6" s="45" customFormat="1" x14ac:dyDescent="0.25">
      <c r="A7" s="8" t="s">
        <v>1</v>
      </c>
      <c r="B7" s="15">
        <f>Assumptions!B7</f>
        <v>40</v>
      </c>
      <c r="C7" s="12"/>
      <c r="D7" s="12"/>
      <c r="E7" s="45" t="s">
        <v>59</v>
      </c>
      <c r="F7" s="45" t="s">
        <v>61</v>
      </c>
    </row>
    <row r="8" spans="1:6" s="45" customFormat="1" x14ac:dyDescent="0.25">
      <c r="A8" s="8" t="s">
        <v>23</v>
      </c>
      <c r="B8" s="15">
        <f>Assumptions!B8</f>
        <v>0.3</v>
      </c>
      <c r="C8" s="10"/>
      <c r="D8" s="10"/>
    </row>
    <row r="9" spans="1:6" s="45" customFormat="1" x14ac:dyDescent="0.25">
      <c r="A9" s="8" t="s">
        <v>22</v>
      </c>
      <c r="B9" s="15">
        <f>Assumptions!B9</f>
        <v>0.7</v>
      </c>
      <c r="C9" s="10"/>
      <c r="D9" s="10"/>
    </row>
    <row r="10" spans="1:6" s="45" customFormat="1" x14ac:dyDescent="0.25">
      <c r="A10" s="8" t="s">
        <v>30</v>
      </c>
      <c r="B10" s="15">
        <f>Assumptions!B10</f>
        <v>0.25</v>
      </c>
      <c r="C10" s="10"/>
      <c r="D10" s="10"/>
    </row>
    <row r="11" spans="1:6" s="45" customFormat="1" x14ac:dyDescent="0.25">
      <c r="A11" s="8" t="s">
        <v>31</v>
      </c>
      <c r="B11" s="15">
        <f>Assumptions!B11</f>
        <v>0.25</v>
      </c>
      <c r="C11" s="2"/>
      <c r="D11" s="2"/>
    </row>
    <row r="12" spans="1:6" s="45" customFormat="1" x14ac:dyDescent="0.25">
      <c r="A12" s="8" t="s">
        <v>32</v>
      </c>
      <c r="B12" s="15">
        <f>Assumptions!B12</f>
        <v>0.25</v>
      </c>
      <c r="C12" s="2"/>
      <c r="D12" s="2"/>
    </row>
    <row r="13" spans="1:6" s="45" customFormat="1" x14ac:dyDescent="0.25">
      <c r="A13" s="9" t="s">
        <v>33</v>
      </c>
      <c r="B13" s="15">
        <f>Assumptions!B13</f>
        <v>0.25</v>
      </c>
      <c r="C13" s="2"/>
      <c r="D13" s="2"/>
    </row>
    <row r="14" spans="1:6" s="45" customFormat="1" x14ac:dyDescent="0.25">
      <c r="A14" s="9" t="s">
        <v>83</v>
      </c>
      <c r="B14" s="15">
        <f>Assumptions!B14</f>
        <v>1</v>
      </c>
      <c r="C14" s="2"/>
      <c r="D14" s="2"/>
    </row>
    <row r="15" spans="1:6" s="45" customFormat="1" x14ac:dyDescent="0.25">
      <c r="A15" s="25"/>
      <c r="B15" s="24"/>
      <c r="C15" s="2"/>
      <c r="D15" s="2"/>
    </row>
    <row r="16" spans="1:6" s="45" customFormat="1" x14ac:dyDescent="0.25">
      <c r="A16" s="17"/>
      <c r="B16" s="5"/>
      <c r="C16" s="2"/>
      <c r="D16" s="2"/>
    </row>
    <row r="17" spans="1:46" x14ac:dyDescent="0.25">
      <c r="A17" s="20"/>
    </row>
    <row r="18" spans="1:46" x14ac:dyDescent="0.25">
      <c r="A18" s="226" t="s">
        <v>6</v>
      </c>
      <c r="B18" s="226"/>
      <c r="C18" s="226"/>
      <c r="D18" s="226"/>
      <c r="E18" s="226"/>
    </row>
    <row r="19" spans="1:46" s="16" customFormat="1" ht="45" x14ac:dyDescent="0.25">
      <c r="A19" s="21" t="s">
        <v>4</v>
      </c>
      <c r="B19" s="22" t="s">
        <v>17</v>
      </c>
      <c r="C19" s="22" t="s">
        <v>5</v>
      </c>
      <c r="D19" s="6" t="s">
        <v>0</v>
      </c>
      <c r="E19" s="22" t="s">
        <v>18</v>
      </c>
      <c r="F19" s="1"/>
      <c r="H19" s="45"/>
      <c r="I19" s="45"/>
      <c r="J19" s="45"/>
      <c r="K19" s="45"/>
      <c r="L19" s="45"/>
      <c r="M19" s="45"/>
      <c r="N19" s="45"/>
      <c r="O19" s="45"/>
      <c r="P19" s="45"/>
      <c r="Q19" s="45"/>
      <c r="R19" s="45"/>
      <c r="S19" s="45"/>
      <c r="T19" s="45"/>
      <c r="U19" s="45"/>
      <c r="V19" s="45"/>
      <c r="W19" s="45"/>
      <c r="X19" s="45"/>
      <c r="Y19" s="45"/>
      <c r="Z19" s="45"/>
      <c r="AA19" s="45"/>
      <c r="AB19" s="45"/>
      <c r="AC19" s="45"/>
      <c r="AD19" s="45"/>
      <c r="AE19" s="45"/>
      <c r="AF19" s="45"/>
      <c r="AG19" s="45"/>
      <c r="AH19" s="45"/>
      <c r="AI19" s="45"/>
      <c r="AJ19" s="45"/>
      <c r="AK19" s="45"/>
      <c r="AL19" s="45"/>
      <c r="AM19" s="17"/>
      <c r="AN19" s="17"/>
      <c r="AO19" s="45"/>
      <c r="AP19" s="45"/>
      <c r="AQ19" s="45"/>
      <c r="AR19" s="45"/>
      <c r="AS19" s="45"/>
      <c r="AT19" s="45"/>
    </row>
    <row r="20" spans="1:46" s="16" customFormat="1" x14ac:dyDescent="0.25">
      <c r="A20" s="23" t="s">
        <v>9</v>
      </c>
      <c r="B20" s="31">
        <f>B56</f>
        <v>0</v>
      </c>
      <c r="C20" s="31">
        <f>C56</f>
        <v>0</v>
      </c>
      <c r="D20" s="31">
        <f t="shared" ref="D20:D33" si="0">$B$10*D38+$B$11*D56+$B$12*D74+$B$14*D92</f>
        <v>0</v>
      </c>
      <c r="E20" s="3">
        <f t="shared" ref="E20:E33" si="1">D20*$B$5/1000</f>
        <v>0</v>
      </c>
      <c r="F20" s="4"/>
      <c r="G20" s="45"/>
      <c r="H20" s="45"/>
      <c r="I20" s="45"/>
      <c r="J20" s="45"/>
      <c r="K20" s="45"/>
      <c r="L20" s="45"/>
      <c r="M20" s="45"/>
      <c r="N20" s="45"/>
      <c r="O20" s="45"/>
      <c r="P20" s="45"/>
      <c r="Q20" s="45"/>
      <c r="R20" s="45"/>
      <c r="S20" s="45"/>
      <c r="T20" s="45"/>
      <c r="U20" s="45"/>
      <c r="V20" s="45"/>
      <c r="W20" s="45"/>
      <c r="X20" s="45"/>
      <c r="Y20" s="45"/>
      <c r="Z20" s="45"/>
      <c r="AA20" s="45"/>
      <c r="AB20" s="45"/>
      <c r="AC20" s="45"/>
      <c r="AD20" s="45"/>
      <c r="AE20" s="45"/>
      <c r="AF20" s="45"/>
      <c r="AG20" s="45"/>
      <c r="AH20" s="45"/>
      <c r="AI20" s="45"/>
      <c r="AJ20" s="45"/>
      <c r="AK20" s="45"/>
      <c r="AL20" s="45"/>
      <c r="AM20" s="17"/>
      <c r="AN20" s="17"/>
      <c r="AO20" s="45"/>
      <c r="AP20" s="45"/>
      <c r="AQ20" s="45"/>
      <c r="AR20" s="45"/>
      <c r="AS20" s="45"/>
      <c r="AT20" s="45"/>
    </row>
    <row r="21" spans="1:46" s="16" customFormat="1" x14ac:dyDescent="0.25">
      <c r="A21" s="23" t="s">
        <v>10</v>
      </c>
      <c r="B21" s="31">
        <f t="shared" ref="B21:C33" si="2">B57</f>
        <v>0</v>
      </c>
      <c r="C21" s="31">
        <f t="shared" si="2"/>
        <v>0</v>
      </c>
      <c r="D21" s="31">
        <f t="shared" si="0"/>
        <v>0</v>
      </c>
      <c r="E21" s="3">
        <f t="shared" si="1"/>
        <v>0</v>
      </c>
      <c r="F21" s="4"/>
      <c r="G21" s="45"/>
      <c r="H21" s="45"/>
      <c r="I21" s="45"/>
      <c r="J21" s="45"/>
      <c r="K21" s="45"/>
      <c r="L21" s="45"/>
      <c r="M21" s="45"/>
      <c r="N21" s="45"/>
      <c r="O21" s="45"/>
      <c r="P21" s="45"/>
      <c r="Q21" s="45"/>
      <c r="R21" s="45"/>
      <c r="S21" s="45"/>
      <c r="T21" s="45"/>
      <c r="U21" s="45"/>
      <c r="V21" s="45"/>
      <c r="W21" s="45"/>
      <c r="X21" s="45"/>
      <c r="Y21" s="45"/>
      <c r="Z21" s="45"/>
      <c r="AA21" s="45"/>
      <c r="AB21" s="45"/>
      <c r="AC21" s="45"/>
      <c r="AD21" s="45"/>
      <c r="AE21" s="45"/>
      <c r="AF21" s="45"/>
      <c r="AG21" s="45"/>
      <c r="AH21" s="45"/>
      <c r="AI21" s="45"/>
      <c r="AJ21" s="45"/>
      <c r="AK21" s="45"/>
      <c r="AL21" s="45"/>
      <c r="AM21" s="17"/>
      <c r="AN21" s="17"/>
      <c r="AO21" s="45"/>
      <c r="AP21" s="45"/>
      <c r="AQ21" s="45"/>
      <c r="AR21" s="45"/>
      <c r="AS21" s="45"/>
      <c r="AT21" s="45"/>
    </row>
    <row r="22" spans="1:46" s="16" customFormat="1" x14ac:dyDescent="0.25">
      <c r="A22" s="23" t="s">
        <v>11</v>
      </c>
      <c r="B22" s="31">
        <f t="shared" si="2"/>
        <v>1.79</v>
      </c>
      <c r="C22" s="31">
        <f t="shared" si="2"/>
        <v>1.79</v>
      </c>
      <c r="D22" s="31">
        <f t="shared" si="0"/>
        <v>0.22875000000000001</v>
      </c>
      <c r="E22" s="3">
        <f t="shared" si="1"/>
        <v>1.4255700000000001E-2</v>
      </c>
      <c r="F22" s="4"/>
      <c r="G22" s="45"/>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c r="AK22" s="45"/>
      <c r="AL22" s="45"/>
      <c r="AM22" s="17"/>
      <c r="AN22" s="17"/>
      <c r="AO22" s="45"/>
      <c r="AP22" s="45"/>
      <c r="AQ22" s="45"/>
      <c r="AR22" s="45"/>
      <c r="AS22" s="45"/>
      <c r="AT22" s="45"/>
    </row>
    <row r="23" spans="1:46" s="16" customFormat="1" x14ac:dyDescent="0.25">
      <c r="A23" s="23" t="s">
        <v>12</v>
      </c>
      <c r="B23" s="31">
        <f t="shared" si="2"/>
        <v>4.6500000000000004</v>
      </c>
      <c r="C23" s="31">
        <f t="shared" si="2"/>
        <v>4.6500000000000004</v>
      </c>
      <c r="D23" s="31">
        <f t="shared" si="0"/>
        <v>0.56625000000000003</v>
      </c>
      <c r="E23" s="3">
        <f t="shared" si="1"/>
        <v>3.5288699999999999E-2</v>
      </c>
      <c r="F23" s="4"/>
      <c r="G23" s="45"/>
      <c r="H23" s="45"/>
      <c r="I23" s="45"/>
      <c r="J23" s="45"/>
      <c r="K23" s="45"/>
      <c r="L23" s="45"/>
      <c r="M23" s="45"/>
      <c r="N23" s="45"/>
      <c r="O23" s="45"/>
      <c r="P23" s="45"/>
      <c r="Q23" s="45"/>
      <c r="R23" s="45"/>
      <c r="S23" s="45"/>
      <c r="T23" s="45"/>
      <c r="U23" s="45"/>
      <c r="V23" s="45"/>
      <c r="W23" s="45"/>
      <c r="X23" s="45"/>
      <c r="Y23" s="45"/>
      <c r="Z23" s="45"/>
      <c r="AA23" s="45"/>
      <c r="AB23" s="45"/>
      <c r="AC23" s="45"/>
      <c r="AD23" s="45"/>
      <c r="AE23" s="45"/>
      <c r="AF23" s="45"/>
      <c r="AG23" s="45"/>
      <c r="AH23" s="45"/>
      <c r="AI23" s="45"/>
      <c r="AJ23" s="45"/>
      <c r="AK23" s="45"/>
      <c r="AL23" s="45"/>
      <c r="AM23" s="17"/>
      <c r="AN23" s="17"/>
      <c r="AO23" s="45"/>
      <c r="AP23" s="45"/>
      <c r="AQ23" s="45"/>
      <c r="AR23" s="45"/>
      <c r="AS23" s="45"/>
      <c r="AT23" s="45"/>
    </row>
    <row r="24" spans="1:46" s="16" customFormat="1" x14ac:dyDescent="0.25">
      <c r="A24" s="23" t="s">
        <v>13</v>
      </c>
      <c r="B24" s="31">
        <f t="shared" si="2"/>
        <v>10.06</v>
      </c>
      <c r="C24" s="31">
        <f t="shared" si="2"/>
        <v>10.06</v>
      </c>
      <c r="D24" s="31">
        <f t="shared" si="0"/>
        <v>1.0987500000000001</v>
      </c>
      <c r="E24" s="3">
        <f t="shared" si="1"/>
        <v>6.847410000000001E-2</v>
      </c>
      <c r="F24" s="4"/>
      <c r="G24" s="45"/>
      <c r="H24" s="45"/>
      <c r="I24" s="45"/>
      <c r="J24" s="45"/>
      <c r="K24" s="45"/>
      <c r="L24" s="45"/>
      <c r="M24" s="45"/>
      <c r="N24" s="45"/>
      <c r="O24" s="45"/>
      <c r="P24" s="45"/>
      <c r="Q24" s="45"/>
      <c r="R24" s="45"/>
      <c r="S24" s="45"/>
      <c r="T24" s="45"/>
      <c r="U24" s="45"/>
      <c r="V24" s="45"/>
      <c r="W24" s="45"/>
      <c r="X24" s="45"/>
      <c r="Y24" s="45"/>
      <c r="Z24" s="45"/>
      <c r="AA24" s="45"/>
      <c r="AB24" s="45"/>
      <c r="AC24" s="45"/>
      <c r="AD24" s="45"/>
      <c r="AE24" s="45"/>
      <c r="AF24" s="45"/>
      <c r="AG24" s="45"/>
      <c r="AH24" s="45"/>
      <c r="AI24" s="45"/>
      <c r="AJ24" s="45"/>
      <c r="AK24" s="45"/>
      <c r="AL24" s="45"/>
      <c r="AM24" s="17"/>
      <c r="AN24" s="17"/>
      <c r="AO24" s="45"/>
      <c r="AP24" s="45"/>
      <c r="AQ24" s="45"/>
      <c r="AR24" s="45"/>
      <c r="AS24" s="45"/>
      <c r="AT24" s="45"/>
    </row>
    <row r="25" spans="1:46" s="16" customFormat="1" x14ac:dyDescent="0.25">
      <c r="A25" s="23" t="s">
        <v>52</v>
      </c>
      <c r="B25" s="31">
        <f t="shared" si="2"/>
        <v>38.53</v>
      </c>
      <c r="C25" s="31">
        <f t="shared" si="2"/>
        <v>38.53</v>
      </c>
      <c r="D25" s="31">
        <f t="shared" si="0"/>
        <v>3.3637499999999996</v>
      </c>
      <c r="E25" s="3">
        <f t="shared" si="1"/>
        <v>0.20962889999999998</v>
      </c>
      <c r="F25" s="4"/>
      <c r="G25" s="45"/>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c r="AM25" s="17"/>
      <c r="AN25" s="17"/>
      <c r="AO25" s="45"/>
      <c r="AP25" s="45"/>
      <c r="AQ25" s="45"/>
      <c r="AR25" s="45"/>
      <c r="AS25" s="45"/>
      <c r="AT25" s="45"/>
    </row>
    <row r="26" spans="1:46" s="16" customFormat="1" x14ac:dyDescent="0.25">
      <c r="A26" s="23" t="s">
        <v>14</v>
      </c>
      <c r="B26" s="31">
        <f t="shared" si="2"/>
        <v>33.32</v>
      </c>
      <c r="C26" s="31">
        <f t="shared" si="2"/>
        <v>40.229999999999997</v>
      </c>
      <c r="D26" s="31">
        <f t="shared" si="0"/>
        <v>3.6202499999999995</v>
      </c>
      <c r="E26" s="3">
        <f t="shared" si="1"/>
        <v>0.22561397999999996</v>
      </c>
      <c r="F26" s="4"/>
      <c r="G26" s="45"/>
      <c r="H26" s="45"/>
      <c r="I26" s="45"/>
      <c r="J26" s="45"/>
      <c r="K26" s="45"/>
      <c r="L26" s="45"/>
      <c r="M26" s="45"/>
      <c r="N26" s="45"/>
      <c r="O26" s="45"/>
      <c r="P26" s="45"/>
      <c r="Q26" s="45"/>
      <c r="R26" s="45"/>
      <c r="S26" s="45"/>
      <c r="T26" s="45"/>
      <c r="U26" s="45"/>
      <c r="V26" s="45"/>
      <c r="W26" s="45"/>
      <c r="X26" s="45"/>
      <c r="Y26" s="45"/>
      <c r="Z26" s="45"/>
      <c r="AA26" s="45"/>
      <c r="AB26" s="45"/>
      <c r="AC26" s="45"/>
      <c r="AD26" s="45"/>
      <c r="AE26" s="45"/>
      <c r="AF26" s="45"/>
      <c r="AG26" s="45"/>
      <c r="AH26" s="45"/>
      <c r="AI26" s="45"/>
      <c r="AJ26" s="45"/>
      <c r="AK26" s="45"/>
      <c r="AL26" s="45"/>
      <c r="AM26" s="17"/>
      <c r="AN26" s="17"/>
      <c r="AO26" s="45"/>
      <c r="AP26" s="45"/>
      <c r="AQ26" s="45"/>
      <c r="AR26" s="45"/>
      <c r="AS26" s="45"/>
      <c r="AT26" s="45"/>
    </row>
    <row r="27" spans="1:46" s="16" customFormat="1" x14ac:dyDescent="0.25">
      <c r="A27" s="23" t="s">
        <v>15</v>
      </c>
      <c r="B27" s="31">
        <f t="shared" si="2"/>
        <v>54.07</v>
      </c>
      <c r="C27" s="31">
        <f t="shared" si="2"/>
        <v>81.580000000000013</v>
      </c>
      <c r="D27" s="31">
        <f t="shared" si="0"/>
        <v>7.2795000000000014</v>
      </c>
      <c r="E27" s="3">
        <f t="shared" si="1"/>
        <v>0.45365844000000011</v>
      </c>
      <c r="F27" s="4"/>
      <c r="G27" s="45"/>
      <c r="H27" s="45"/>
      <c r="I27" s="45"/>
      <c r="J27" s="45"/>
      <c r="K27" s="45"/>
      <c r="L27" s="45"/>
      <c r="M27" s="45"/>
      <c r="N27" s="45"/>
      <c r="O27" s="45"/>
      <c r="P27" s="45"/>
      <c r="Q27" s="45"/>
      <c r="R27" s="45"/>
      <c r="S27" s="45"/>
      <c r="T27" s="45"/>
      <c r="U27" s="45"/>
      <c r="V27" s="45"/>
      <c r="W27" s="45"/>
      <c r="X27" s="45"/>
      <c r="Y27" s="45"/>
      <c r="Z27" s="45"/>
      <c r="AA27" s="45"/>
      <c r="AB27" s="45"/>
      <c r="AC27" s="45"/>
      <c r="AD27" s="45"/>
      <c r="AE27" s="45"/>
      <c r="AF27" s="45"/>
      <c r="AG27" s="45"/>
      <c r="AH27" s="45"/>
      <c r="AI27" s="45"/>
      <c r="AJ27" s="45"/>
      <c r="AK27" s="45"/>
      <c r="AL27" s="45"/>
      <c r="AM27" s="17"/>
      <c r="AN27" s="17"/>
      <c r="AO27" s="45"/>
      <c r="AP27" s="45"/>
      <c r="AQ27" s="45"/>
      <c r="AR27" s="45"/>
      <c r="AS27" s="45"/>
      <c r="AT27" s="45"/>
    </row>
    <row r="28" spans="1:46" s="16" customFormat="1" x14ac:dyDescent="0.25">
      <c r="A28" s="23" t="s">
        <v>16</v>
      </c>
      <c r="B28" s="31">
        <f t="shared" si="2"/>
        <v>62.199999999999996</v>
      </c>
      <c r="C28" s="31">
        <f t="shared" si="2"/>
        <v>119.76000000000002</v>
      </c>
      <c r="D28" s="31">
        <f t="shared" si="0"/>
        <v>11.875500000000001</v>
      </c>
      <c r="E28" s="3">
        <f t="shared" si="1"/>
        <v>0.74008116000000002</v>
      </c>
      <c r="F28" s="4"/>
      <c r="G28" s="45"/>
      <c r="H28" s="45"/>
      <c r="I28" s="45"/>
      <c r="J28" s="45"/>
      <c r="K28" s="45"/>
      <c r="L28" s="45"/>
      <c r="M28" s="45"/>
      <c r="N28" s="45"/>
      <c r="O28" s="45"/>
      <c r="P28" s="45"/>
      <c r="Q28" s="45"/>
      <c r="R28" s="45"/>
      <c r="S28" s="45"/>
      <c r="T28" s="45"/>
      <c r="U28" s="45"/>
      <c r="V28" s="45"/>
      <c r="W28" s="45"/>
      <c r="X28" s="45"/>
      <c r="Y28" s="45"/>
      <c r="Z28" s="45"/>
      <c r="AA28" s="45"/>
      <c r="AB28" s="45"/>
      <c r="AC28" s="45"/>
      <c r="AD28" s="45"/>
      <c r="AE28" s="45"/>
      <c r="AF28" s="45"/>
      <c r="AG28" s="45"/>
      <c r="AH28" s="45"/>
      <c r="AI28" s="45"/>
      <c r="AJ28" s="45"/>
      <c r="AK28" s="45"/>
      <c r="AL28" s="45"/>
      <c r="AM28" s="17"/>
      <c r="AN28" s="17"/>
      <c r="AO28" s="45"/>
      <c r="AP28" s="45"/>
      <c r="AQ28" s="45"/>
      <c r="AR28" s="45"/>
      <c r="AS28" s="45"/>
      <c r="AT28" s="45"/>
    </row>
    <row r="29" spans="1:46" s="16" customFormat="1" x14ac:dyDescent="0.25">
      <c r="A29" s="23" t="s">
        <v>24</v>
      </c>
      <c r="B29" s="31">
        <f t="shared" si="2"/>
        <v>74.899999999999991</v>
      </c>
      <c r="C29" s="31">
        <f t="shared" si="2"/>
        <v>167.6</v>
      </c>
      <c r="D29" s="31">
        <f t="shared" si="0"/>
        <v>15.719999999999997</v>
      </c>
      <c r="E29" s="3">
        <f t="shared" si="1"/>
        <v>0.97967039999999983</v>
      </c>
      <c r="F29" s="4"/>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17"/>
      <c r="AN29" s="17"/>
      <c r="AO29" s="45"/>
      <c r="AP29" s="45"/>
      <c r="AQ29" s="45"/>
      <c r="AR29" s="45"/>
      <c r="AS29" s="45"/>
      <c r="AT29" s="45"/>
    </row>
    <row r="30" spans="1:46" s="16" customFormat="1" x14ac:dyDescent="0.25">
      <c r="A30" s="23" t="s">
        <v>53</v>
      </c>
      <c r="B30" s="31">
        <f t="shared" si="2"/>
        <v>93.28</v>
      </c>
      <c r="C30" s="31">
        <f t="shared" si="2"/>
        <v>225.18</v>
      </c>
      <c r="D30" s="31">
        <f t="shared" si="0"/>
        <v>21.597749999999998</v>
      </c>
      <c r="E30" s="3">
        <f t="shared" si="1"/>
        <v>1.34597178</v>
      </c>
      <c r="F30" s="4"/>
      <c r="G30" s="45"/>
      <c r="H30" s="45"/>
      <c r="I30" s="45"/>
      <c r="J30" s="45"/>
      <c r="K30" s="45"/>
      <c r="L30" s="45"/>
      <c r="M30" s="45"/>
      <c r="N30" s="45"/>
      <c r="O30" s="45"/>
      <c r="P30" s="45"/>
      <c r="Q30" s="45"/>
      <c r="R30" s="45"/>
      <c r="S30" s="45"/>
      <c r="T30" s="45"/>
      <c r="U30" s="45"/>
      <c r="V30" s="45"/>
      <c r="W30" s="45"/>
      <c r="X30" s="45"/>
      <c r="Y30" s="45"/>
      <c r="Z30" s="45"/>
      <c r="AA30" s="45"/>
      <c r="AB30" s="45"/>
      <c r="AC30" s="45"/>
      <c r="AD30" s="45"/>
      <c r="AE30" s="45"/>
      <c r="AF30" s="45"/>
      <c r="AG30" s="45"/>
      <c r="AH30" s="45"/>
      <c r="AI30" s="45"/>
      <c r="AJ30" s="45"/>
      <c r="AK30" s="45"/>
      <c r="AL30" s="45"/>
      <c r="AM30" s="17"/>
      <c r="AN30" s="17"/>
      <c r="AO30" s="45"/>
      <c r="AP30" s="45"/>
      <c r="AQ30" s="45"/>
      <c r="AR30" s="45"/>
      <c r="AS30" s="45"/>
      <c r="AT30" s="45"/>
    </row>
    <row r="31" spans="1:46" s="16" customFormat="1" x14ac:dyDescent="0.25">
      <c r="A31" s="23" t="s">
        <v>54</v>
      </c>
      <c r="B31" s="31">
        <f t="shared" si="2"/>
        <v>112.54</v>
      </c>
      <c r="C31" s="31">
        <f t="shared" si="2"/>
        <v>282.37</v>
      </c>
      <c r="D31" s="31">
        <f t="shared" si="0"/>
        <v>30.516750000000002</v>
      </c>
      <c r="E31" s="3">
        <f t="shared" si="1"/>
        <v>1.9018038600000002</v>
      </c>
      <c r="F31" s="4"/>
      <c r="G31" s="45"/>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c r="AM31" s="17"/>
      <c r="AN31" s="17"/>
      <c r="AO31" s="45"/>
      <c r="AP31" s="45"/>
      <c r="AQ31" s="45"/>
      <c r="AR31" s="45"/>
      <c r="AS31" s="45"/>
      <c r="AT31" s="45"/>
    </row>
    <row r="32" spans="1:46" s="16" customFormat="1" x14ac:dyDescent="0.25">
      <c r="A32" s="23" t="s">
        <v>55</v>
      </c>
      <c r="B32" s="31">
        <f t="shared" si="2"/>
        <v>128.86000000000001</v>
      </c>
      <c r="C32" s="31">
        <f t="shared" si="2"/>
        <v>358.14</v>
      </c>
      <c r="D32" s="31">
        <f t="shared" si="0"/>
        <v>48.018499999999996</v>
      </c>
      <c r="E32" s="3">
        <f t="shared" si="1"/>
        <v>2.9925129199999998</v>
      </c>
      <c r="F32" s="4"/>
      <c r="G32" s="45"/>
      <c r="H32" s="45"/>
      <c r="I32" s="45"/>
      <c r="J32" s="45"/>
      <c r="K32" s="45"/>
      <c r="L32" s="45"/>
      <c r="M32" s="45"/>
      <c r="N32" s="45"/>
      <c r="O32" s="45"/>
      <c r="P32" s="45"/>
      <c r="Q32" s="45"/>
      <c r="R32" s="45"/>
      <c r="S32" s="45"/>
      <c r="T32" s="45"/>
      <c r="U32" s="45"/>
      <c r="V32" s="45"/>
      <c r="W32" s="45"/>
      <c r="X32" s="45"/>
      <c r="Y32" s="45"/>
      <c r="Z32" s="45"/>
      <c r="AA32" s="45"/>
      <c r="AB32" s="45"/>
      <c r="AC32" s="45"/>
      <c r="AD32" s="45"/>
      <c r="AE32" s="45"/>
      <c r="AF32" s="45"/>
      <c r="AG32" s="45"/>
      <c r="AH32" s="45"/>
      <c r="AI32" s="45"/>
      <c r="AJ32" s="45"/>
      <c r="AK32" s="45"/>
      <c r="AL32" s="45"/>
      <c r="AM32" s="17"/>
      <c r="AN32" s="17"/>
      <c r="AO32" s="45"/>
      <c r="AP32" s="45"/>
      <c r="AQ32" s="45"/>
      <c r="AR32" s="45"/>
      <c r="AS32" s="45"/>
      <c r="AT32" s="45"/>
    </row>
    <row r="33" spans="1:71" s="16" customFormat="1" x14ac:dyDescent="0.25">
      <c r="A33" s="23" t="s">
        <v>56</v>
      </c>
      <c r="B33" s="31">
        <f t="shared" si="2"/>
        <v>142.89000000000001</v>
      </c>
      <c r="C33" s="31">
        <f t="shared" si="2"/>
        <v>449.03999999999996</v>
      </c>
      <c r="D33" s="31">
        <f t="shared" si="0"/>
        <v>68.813749999999999</v>
      </c>
      <c r="E33" s="3">
        <f t="shared" si="1"/>
        <v>4.2884728999999995</v>
      </c>
      <c r="F33" s="4"/>
      <c r="G33" s="45"/>
      <c r="H33" s="45"/>
      <c r="I33" s="45"/>
      <c r="J33" s="45"/>
      <c r="K33" s="45"/>
      <c r="L33" s="45"/>
      <c r="M33" s="45"/>
      <c r="N33" s="45"/>
      <c r="O33" s="45"/>
      <c r="P33" s="45"/>
      <c r="Q33" s="45"/>
      <c r="R33" s="45"/>
      <c r="S33" s="45"/>
      <c r="T33" s="45"/>
      <c r="U33" s="45"/>
      <c r="V33" s="45"/>
      <c r="W33" s="45"/>
      <c r="X33" s="45"/>
      <c r="Y33" s="45"/>
      <c r="Z33" s="45"/>
      <c r="AA33" s="45"/>
      <c r="AB33" s="45"/>
      <c r="AC33" s="45"/>
      <c r="AD33" s="45"/>
      <c r="AE33" s="45"/>
      <c r="AF33" s="45"/>
      <c r="AG33" s="45"/>
      <c r="AH33" s="45"/>
      <c r="AI33" s="45"/>
      <c r="AJ33" s="45"/>
      <c r="AK33" s="45"/>
      <c r="AL33" s="45"/>
      <c r="AM33" s="17"/>
      <c r="AN33" s="17"/>
      <c r="AO33" s="45"/>
      <c r="AP33" s="45"/>
      <c r="AQ33" s="45"/>
      <c r="AR33" s="45"/>
      <c r="AS33" s="45"/>
      <c r="AT33" s="45"/>
    </row>
    <row r="34" spans="1:71" s="16" customFormat="1" x14ac:dyDescent="0.25">
      <c r="A34" s="23"/>
      <c r="B34" s="23"/>
      <c r="C34" s="23"/>
      <c r="D34" s="23"/>
      <c r="E34" s="23"/>
      <c r="F34" s="4"/>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17"/>
      <c r="AN34" s="17"/>
      <c r="AO34" s="45"/>
      <c r="AP34" s="45"/>
      <c r="AQ34" s="45"/>
      <c r="AR34" s="45"/>
      <c r="AS34" s="45"/>
      <c r="AT34" s="45"/>
    </row>
    <row r="35" spans="1:71" s="16" customFormat="1" x14ac:dyDescent="0.25">
      <c r="H35" s="45" t="s">
        <v>36</v>
      </c>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17"/>
      <c r="AN35" s="17"/>
      <c r="AO35" s="45" t="s">
        <v>25</v>
      </c>
      <c r="AP35" s="45"/>
      <c r="AQ35" s="45"/>
      <c r="AR35" s="45"/>
      <c r="AS35" s="45"/>
      <c r="AT35" s="45"/>
      <c r="AU35" s="45"/>
      <c r="AV35" s="45"/>
      <c r="AW35" s="45"/>
      <c r="AX35" s="45"/>
      <c r="AY35" s="45"/>
      <c r="AZ35" s="45"/>
      <c r="BA35" s="45"/>
      <c r="BB35" s="45"/>
      <c r="BC35" s="45"/>
      <c r="BD35" s="45"/>
      <c r="BE35" s="45"/>
      <c r="BF35" s="45"/>
      <c r="BG35" s="45"/>
      <c r="BH35" s="45"/>
      <c r="BI35" s="45"/>
    </row>
    <row r="36" spans="1:71" s="16" customFormat="1" ht="15.75" x14ac:dyDescent="0.25">
      <c r="A36" s="260" t="s">
        <v>34</v>
      </c>
      <c r="B36" s="260"/>
      <c r="C36" s="260"/>
      <c r="D36" s="260"/>
      <c r="E36" s="260"/>
      <c r="H36" s="29"/>
      <c r="I36" s="29" t="s">
        <v>40</v>
      </c>
      <c r="J36" s="29" t="s">
        <v>40</v>
      </c>
      <c r="K36" s="29" t="s">
        <v>40</v>
      </c>
      <c r="L36" s="29" t="s">
        <v>40</v>
      </c>
      <c r="M36" s="29" t="s">
        <v>40</v>
      </c>
      <c r="N36" s="29" t="s">
        <v>40</v>
      </c>
      <c r="O36" s="29" t="s">
        <v>40</v>
      </c>
      <c r="P36" s="29" t="s">
        <v>40</v>
      </c>
      <c r="Q36" s="29" t="s">
        <v>40</v>
      </c>
      <c r="R36" s="29" t="s">
        <v>40</v>
      </c>
      <c r="S36" s="29" t="s">
        <v>41</v>
      </c>
      <c r="T36" s="29" t="s">
        <v>41</v>
      </c>
      <c r="U36" s="29" t="s">
        <v>41</v>
      </c>
      <c r="V36" s="29" t="s">
        <v>41</v>
      </c>
      <c r="W36" s="29" t="s">
        <v>41</v>
      </c>
      <c r="X36" s="29" t="s">
        <v>41</v>
      </c>
      <c r="Y36" s="29" t="s">
        <v>41</v>
      </c>
      <c r="Z36" s="29" t="s">
        <v>41</v>
      </c>
      <c r="AA36" s="29" t="s">
        <v>41</v>
      </c>
      <c r="AB36" s="29" t="s">
        <v>41</v>
      </c>
      <c r="AC36" s="29" t="s">
        <v>42</v>
      </c>
      <c r="AD36" s="29" t="s">
        <v>42</v>
      </c>
      <c r="AE36" s="29" t="s">
        <v>42</v>
      </c>
      <c r="AF36" s="29" t="s">
        <v>42</v>
      </c>
      <c r="AG36" s="29" t="s">
        <v>42</v>
      </c>
      <c r="AH36" s="29" t="s">
        <v>42</v>
      </c>
      <c r="AI36" s="29" t="s">
        <v>42</v>
      </c>
      <c r="AJ36" s="29" t="s">
        <v>42</v>
      </c>
      <c r="AK36" s="29" t="s">
        <v>42</v>
      </c>
      <c r="AL36" s="29" t="s">
        <v>42</v>
      </c>
      <c r="AM36" s="17"/>
      <c r="AN36" s="17"/>
      <c r="AO36" s="29"/>
      <c r="AP36" s="29" t="s">
        <v>40</v>
      </c>
      <c r="AQ36" s="29" t="s">
        <v>40</v>
      </c>
      <c r="AR36" s="29" t="s">
        <v>40</v>
      </c>
      <c r="AS36" s="29" t="s">
        <v>40</v>
      </c>
      <c r="AT36" s="29" t="s">
        <v>40</v>
      </c>
      <c r="AU36" s="29" t="s">
        <v>40</v>
      </c>
      <c r="AV36" s="29" t="s">
        <v>40</v>
      </c>
      <c r="AW36" s="29" t="s">
        <v>40</v>
      </c>
      <c r="AX36" s="29" t="s">
        <v>40</v>
      </c>
      <c r="AY36" s="29" t="s">
        <v>40</v>
      </c>
      <c r="AZ36" s="29" t="s">
        <v>41</v>
      </c>
      <c r="BA36" s="29" t="s">
        <v>41</v>
      </c>
      <c r="BB36" s="29" t="s">
        <v>41</v>
      </c>
      <c r="BC36" s="29" t="s">
        <v>41</v>
      </c>
      <c r="BD36" s="29" t="s">
        <v>41</v>
      </c>
      <c r="BE36" s="29" t="s">
        <v>41</v>
      </c>
      <c r="BF36" s="29" t="s">
        <v>41</v>
      </c>
      <c r="BG36" s="29" t="s">
        <v>41</v>
      </c>
      <c r="BH36" s="29" t="s">
        <v>41</v>
      </c>
      <c r="BI36" s="29" t="s">
        <v>41</v>
      </c>
      <c r="BJ36" s="29" t="s">
        <v>42</v>
      </c>
      <c r="BK36" s="29" t="s">
        <v>42</v>
      </c>
      <c r="BL36" s="29" t="s">
        <v>42</v>
      </c>
      <c r="BM36" s="29" t="s">
        <v>42</v>
      </c>
      <c r="BN36" s="29" t="s">
        <v>42</v>
      </c>
      <c r="BO36" s="29" t="s">
        <v>42</v>
      </c>
      <c r="BP36" s="29" t="s">
        <v>42</v>
      </c>
      <c r="BQ36" s="29" t="s">
        <v>42</v>
      </c>
      <c r="BR36" s="29" t="s">
        <v>42</v>
      </c>
      <c r="BS36" s="29" t="s">
        <v>42</v>
      </c>
    </row>
    <row r="37" spans="1:71" s="16" customFormat="1" ht="45.75" thickBot="1" x14ac:dyDescent="0.3">
      <c r="A37" s="21" t="s">
        <v>4</v>
      </c>
      <c r="B37" s="22" t="s">
        <v>17</v>
      </c>
      <c r="C37" s="22" t="s">
        <v>5</v>
      </c>
      <c r="D37" s="6" t="s">
        <v>0</v>
      </c>
      <c r="E37" s="22" t="s">
        <v>7</v>
      </c>
      <c r="H37" s="28" t="s">
        <v>4</v>
      </c>
      <c r="I37" s="28" t="s">
        <v>43</v>
      </c>
      <c r="J37" s="28" t="s">
        <v>44</v>
      </c>
      <c r="K37" s="28" t="s">
        <v>57</v>
      </c>
      <c r="L37" s="28" t="s">
        <v>50</v>
      </c>
      <c r="M37" s="28" t="s">
        <v>47</v>
      </c>
      <c r="N37" s="28" t="s">
        <v>48</v>
      </c>
      <c r="O37" s="28" t="s">
        <v>46</v>
      </c>
      <c r="P37" s="28" t="s">
        <v>51</v>
      </c>
      <c r="Q37" s="28" t="s">
        <v>49</v>
      </c>
      <c r="R37" s="28" t="s">
        <v>45</v>
      </c>
      <c r="S37" s="28" t="s">
        <v>43</v>
      </c>
      <c r="T37" s="28" t="s">
        <v>44</v>
      </c>
      <c r="U37" s="28" t="s">
        <v>57</v>
      </c>
      <c r="V37" s="28" t="s">
        <v>50</v>
      </c>
      <c r="W37" s="28" t="s">
        <v>47</v>
      </c>
      <c r="X37" s="28" t="s">
        <v>48</v>
      </c>
      <c r="Y37" s="28" t="s">
        <v>46</v>
      </c>
      <c r="Z37" s="28" t="s">
        <v>51</v>
      </c>
      <c r="AA37" s="28" t="s">
        <v>49</v>
      </c>
      <c r="AB37" s="28" t="s">
        <v>45</v>
      </c>
      <c r="AC37" s="28" t="s">
        <v>43</v>
      </c>
      <c r="AD37" s="28" t="s">
        <v>44</v>
      </c>
      <c r="AE37" s="28" t="s">
        <v>57</v>
      </c>
      <c r="AF37" s="28" t="s">
        <v>50</v>
      </c>
      <c r="AG37" s="28" t="s">
        <v>47</v>
      </c>
      <c r="AH37" s="28" t="s">
        <v>48</v>
      </c>
      <c r="AI37" s="28" t="s">
        <v>46</v>
      </c>
      <c r="AJ37" s="28" t="s">
        <v>51</v>
      </c>
      <c r="AK37" s="28" t="s">
        <v>49</v>
      </c>
      <c r="AL37" s="28" t="s">
        <v>45</v>
      </c>
      <c r="AM37" s="17"/>
      <c r="AN37" s="17"/>
      <c r="AO37" s="28" t="s">
        <v>4</v>
      </c>
      <c r="AP37" s="28" t="s">
        <v>43</v>
      </c>
      <c r="AQ37" s="28" t="s">
        <v>44</v>
      </c>
      <c r="AR37" s="28" t="s">
        <v>57</v>
      </c>
      <c r="AS37" s="28" t="s">
        <v>50</v>
      </c>
      <c r="AT37" s="28" t="s">
        <v>47</v>
      </c>
      <c r="AU37" s="28" t="s">
        <v>48</v>
      </c>
      <c r="AV37" s="28" t="s">
        <v>46</v>
      </c>
      <c r="AW37" s="28" t="s">
        <v>51</v>
      </c>
      <c r="AX37" s="28" t="s">
        <v>49</v>
      </c>
      <c r="AY37" s="28" t="s">
        <v>45</v>
      </c>
      <c r="AZ37" s="28" t="s">
        <v>43</v>
      </c>
      <c r="BA37" s="28" t="s">
        <v>44</v>
      </c>
      <c r="BB37" s="28" t="s">
        <v>57</v>
      </c>
      <c r="BC37" s="28" t="s">
        <v>50</v>
      </c>
      <c r="BD37" s="28" t="s">
        <v>47</v>
      </c>
      <c r="BE37" s="28" t="s">
        <v>48</v>
      </c>
      <c r="BF37" s="28" t="s">
        <v>46</v>
      </c>
      <c r="BG37" s="28" t="s">
        <v>51</v>
      </c>
      <c r="BH37" s="28" t="s">
        <v>49</v>
      </c>
      <c r="BI37" s="28" t="s">
        <v>45</v>
      </c>
      <c r="BJ37" s="28" t="s">
        <v>43</v>
      </c>
      <c r="BK37" s="28" t="s">
        <v>44</v>
      </c>
      <c r="BL37" s="28" t="s">
        <v>57</v>
      </c>
      <c r="BM37" s="28" t="s">
        <v>50</v>
      </c>
      <c r="BN37" s="28" t="s">
        <v>47</v>
      </c>
      <c r="BO37" s="28" t="s">
        <v>48</v>
      </c>
      <c r="BP37" s="28" t="s">
        <v>46</v>
      </c>
      <c r="BQ37" s="28" t="s">
        <v>51</v>
      </c>
      <c r="BR37" s="28" t="s">
        <v>49</v>
      </c>
      <c r="BS37" s="28" t="s">
        <v>45</v>
      </c>
    </row>
    <row r="38" spans="1:71" s="16" customFormat="1" x14ac:dyDescent="0.25">
      <c r="A38" s="23" t="s">
        <v>9</v>
      </c>
      <c r="B38" s="23">
        <f>IF($D$5="P",S38+T38+U38,SUM(S38:AB38))</f>
        <v>0</v>
      </c>
      <c r="C38" s="23">
        <f>IF($D$5="P",SUM(I38:K38),SUM(I38:R38))</f>
        <v>0</v>
      </c>
      <c r="D38" s="23">
        <f>IF($D$5="P",$B$8*SUM(I38:K38)+$B$9*SUM(I56:K56),$B$8*SUM(I38:R38)+$B$9*SUM(I56:R56))</f>
        <v>0</v>
      </c>
      <c r="E38" s="23">
        <f t="shared" ref="E38:E51" si="3">D38*$B$5</f>
        <v>0</v>
      </c>
      <c r="H38" s="27" t="s">
        <v>9</v>
      </c>
      <c r="I38" s="27"/>
      <c r="J38" s="27"/>
      <c r="K38" s="27"/>
      <c r="L38" s="27"/>
      <c r="M38" s="27"/>
      <c r="N38" s="27"/>
      <c r="O38" s="27"/>
      <c r="P38" s="27"/>
      <c r="Q38" s="27"/>
      <c r="R38" s="27"/>
      <c r="S38" s="27"/>
      <c r="T38" s="27"/>
      <c r="U38" s="27"/>
      <c r="V38" s="27"/>
      <c r="W38" s="27"/>
      <c r="X38" s="27"/>
      <c r="Y38" s="27"/>
      <c r="Z38" s="27"/>
      <c r="AA38" s="27"/>
      <c r="AB38" s="27"/>
      <c r="AC38" s="27"/>
      <c r="AD38" s="27"/>
      <c r="AE38" s="27"/>
      <c r="AF38" s="27"/>
      <c r="AG38" s="27"/>
      <c r="AH38" s="27"/>
      <c r="AI38" s="27"/>
      <c r="AJ38" s="27"/>
      <c r="AK38" s="27"/>
      <c r="AL38" s="27"/>
      <c r="AM38" s="17"/>
      <c r="AN38" s="17"/>
      <c r="AO38" s="27" t="s">
        <v>9</v>
      </c>
      <c r="AP38" s="27"/>
      <c r="AQ38" s="27"/>
      <c r="AR38" s="27"/>
      <c r="AS38" s="27"/>
      <c r="AT38" s="27"/>
      <c r="AU38" s="27"/>
      <c r="AV38" s="27"/>
      <c r="AW38" s="27"/>
      <c r="AX38" s="27"/>
      <c r="AY38" s="27"/>
      <c r="AZ38" s="27"/>
      <c r="BA38" s="27"/>
      <c r="BB38" s="27"/>
      <c r="BC38" s="27"/>
      <c r="BD38" s="27"/>
      <c r="BE38" s="27"/>
      <c r="BF38" s="27"/>
      <c r="BG38" s="27"/>
      <c r="BH38" s="27"/>
      <c r="BI38" s="27"/>
      <c r="BJ38" s="27"/>
      <c r="BK38" s="27"/>
      <c r="BL38" s="27"/>
      <c r="BM38" s="27"/>
      <c r="BN38" s="27"/>
      <c r="BO38" s="27"/>
      <c r="BP38" s="27"/>
      <c r="BQ38" s="27"/>
      <c r="BR38" s="27"/>
      <c r="BS38" s="27"/>
    </row>
    <row r="39" spans="1:71" s="16" customFormat="1" x14ac:dyDescent="0.25">
      <c r="A39" s="23" t="s">
        <v>10</v>
      </c>
      <c r="B39" s="23">
        <f t="shared" ref="B39:B51" si="4">IF($D$5="P",S39+T39+U39,SUM(S39:AB39))</f>
        <v>0</v>
      </c>
      <c r="C39" s="23">
        <f t="shared" ref="C39:C51" si="5">IF($D$5="P",SUM(I39:K39),SUM(I39:R39))</f>
        <v>0</v>
      </c>
      <c r="D39" s="23">
        <f t="shared" ref="D39:D51" si="6">IF($D$5="P",$B$8*SUM(I39:K39)+$B$9*SUM(I57:K57),$B$8*SUM(I39:R39)+$B$9*SUM(I57:R57))</f>
        <v>0</v>
      </c>
      <c r="E39" s="23">
        <f t="shared" si="3"/>
        <v>0</v>
      </c>
      <c r="H39" s="29" t="s">
        <v>10</v>
      </c>
      <c r="I39" s="29">
        <v>0</v>
      </c>
      <c r="J39" s="29">
        <v>0</v>
      </c>
      <c r="K39" s="29">
        <v>0</v>
      </c>
      <c r="L39" s="29">
        <v>0</v>
      </c>
      <c r="M39" s="29">
        <v>0</v>
      </c>
      <c r="N39" s="29">
        <v>0</v>
      </c>
      <c r="O39" s="29">
        <v>0</v>
      </c>
      <c r="P39" s="29">
        <v>0</v>
      </c>
      <c r="Q39" s="29">
        <v>0</v>
      </c>
      <c r="R39" s="29">
        <v>0</v>
      </c>
      <c r="S39" s="29">
        <v>0</v>
      </c>
      <c r="T39" s="29">
        <v>0</v>
      </c>
      <c r="U39" s="29">
        <v>0</v>
      </c>
      <c r="V39" s="29">
        <v>0</v>
      </c>
      <c r="W39" s="29">
        <v>0</v>
      </c>
      <c r="X39" s="29">
        <v>0</v>
      </c>
      <c r="Y39" s="29">
        <v>0</v>
      </c>
      <c r="Z39" s="29">
        <v>0</v>
      </c>
      <c r="AA39" s="29">
        <v>0</v>
      </c>
      <c r="AB39" s="29">
        <v>0</v>
      </c>
      <c r="AC39" s="29">
        <v>0</v>
      </c>
      <c r="AD39" s="29">
        <v>0</v>
      </c>
      <c r="AE39" s="29">
        <v>0</v>
      </c>
      <c r="AF39" s="29">
        <v>0</v>
      </c>
      <c r="AG39" s="29">
        <v>0</v>
      </c>
      <c r="AH39" s="29">
        <v>0</v>
      </c>
      <c r="AI39" s="29">
        <v>0</v>
      </c>
      <c r="AJ39" s="29">
        <v>0</v>
      </c>
      <c r="AK39" s="29">
        <v>0</v>
      </c>
      <c r="AL39" s="29">
        <v>0</v>
      </c>
      <c r="AM39" s="17"/>
      <c r="AN39" s="17"/>
      <c r="AO39" s="29" t="s">
        <v>10</v>
      </c>
      <c r="AP39" s="29">
        <v>0</v>
      </c>
      <c r="AQ39" s="29">
        <v>0</v>
      </c>
      <c r="AR39" s="29">
        <v>0</v>
      </c>
      <c r="AS39" s="29">
        <v>0</v>
      </c>
      <c r="AT39" s="29">
        <v>0</v>
      </c>
      <c r="AU39" s="29">
        <v>0</v>
      </c>
      <c r="AV39" s="29">
        <v>0</v>
      </c>
      <c r="AW39" s="29">
        <v>0</v>
      </c>
      <c r="AX39" s="29">
        <v>0</v>
      </c>
      <c r="AY39" s="29">
        <v>0</v>
      </c>
      <c r="AZ39" s="29">
        <v>0</v>
      </c>
      <c r="BA39" s="29">
        <v>0</v>
      </c>
      <c r="BB39" s="29">
        <v>0</v>
      </c>
      <c r="BC39" s="29">
        <v>0</v>
      </c>
      <c r="BD39" s="29">
        <v>0</v>
      </c>
      <c r="BE39" s="29">
        <v>0</v>
      </c>
      <c r="BF39" s="29">
        <v>0</v>
      </c>
      <c r="BG39" s="29">
        <v>0</v>
      </c>
      <c r="BH39" s="29">
        <v>0</v>
      </c>
      <c r="BI39" s="29">
        <v>0</v>
      </c>
      <c r="BJ39" s="29">
        <v>0</v>
      </c>
      <c r="BK39" s="29">
        <v>0</v>
      </c>
      <c r="BL39" s="29">
        <v>0</v>
      </c>
      <c r="BM39" s="29">
        <v>0</v>
      </c>
      <c r="BN39" s="29">
        <v>0</v>
      </c>
      <c r="BO39" s="29">
        <v>0</v>
      </c>
      <c r="BP39" s="29">
        <v>0</v>
      </c>
      <c r="BQ39" s="29">
        <v>0</v>
      </c>
      <c r="BR39" s="29">
        <v>0</v>
      </c>
      <c r="BS39" s="29">
        <v>0</v>
      </c>
    </row>
    <row r="40" spans="1:71" s="16" customFormat="1" x14ac:dyDescent="0.25">
      <c r="A40" s="23" t="s">
        <v>11</v>
      </c>
      <c r="B40" s="23">
        <f t="shared" si="4"/>
        <v>1.26</v>
      </c>
      <c r="C40" s="23">
        <f t="shared" si="5"/>
        <v>1.26</v>
      </c>
      <c r="D40" s="23">
        <f t="shared" si="6"/>
        <v>0.378</v>
      </c>
      <c r="E40" s="23">
        <f t="shared" si="3"/>
        <v>23.55696</v>
      </c>
      <c r="H40" s="29" t="s">
        <v>11</v>
      </c>
      <c r="I40" s="29">
        <v>0</v>
      </c>
      <c r="J40" s="29">
        <v>0</v>
      </c>
      <c r="K40" s="29">
        <v>0</v>
      </c>
      <c r="L40" s="29">
        <v>0</v>
      </c>
      <c r="M40" s="29">
        <v>0</v>
      </c>
      <c r="N40" s="29">
        <v>0</v>
      </c>
      <c r="O40" s="29">
        <v>0</v>
      </c>
      <c r="P40" s="29">
        <v>0</v>
      </c>
      <c r="Q40" s="29">
        <v>1.26</v>
      </c>
      <c r="R40" s="29">
        <v>0</v>
      </c>
      <c r="S40" s="29">
        <v>0</v>
      </c>
      <c r="T40" s="29">
        <v>0</v>
      </c>
      <c r="U40" s="29">
        <v>0</v>
      </c>
      <c r="V40" s="29">
        <v>0</v>
      </c>
      <c r="W40" s="29">
        <v>0</v>
      </c>
      <c r="X40" s="29">
        <v>0</v>
      </c>
      <c r="Y40" s="29">
        <v>0</v>
      </c>
      <c r="Z40" s="29">
        <v>0</v>
      </c>
      <c r="AA40" s="29">
        <v>1.26</v>
      </c>
      <c r="AB40" s="29">
        <v>0</v>
      </c>
      <c r="AC40" s="29">
        <v>0</v>
      </c>
      <c r="AD40" s="29">
        <v>0</v>
      </c>
      <c r="AE40" s="29">
        <v>0</v>
      </c>
      <c r="AF40" s="29">
        <v>0</v>
      </c>
      <c r="AG40" s="29">
        <v>0</v>
      </c>
      <c r="AH40" s="29">
        <v>0</v>
      </c>
      <c r="AI40" s="29">
        <v>0</v>
      </c>
      <c r="AJ40" s="29">
        <v>0</v>
      </c>
      <c r="AK40" s="29">
        <v>1</v>
      </c>
      <c r="AL40" s="29">
        <v>0</v>
      </c>
      <c r="AM40" s="17"/>
      <c r="AN40" s="17"/>
      <c r="AO40" s="29" t="s">
        <v>11</v>
      </c>
      <c r="AP40" s="29">
        <v>0</v>
      </c>
      <c r="AQ40" s="29">
        <v>0</v>
      </c>
      <c r="AR40" s="29">
        <v>0</v>
      </c>
      <c r="AS40" s="29">
        <v>0</v>
      </c>
      <c r="AT40" s="29">
        <v>0</v>
      </c>
      <c r="AU40" s="29">
        <v>1.56</v>
      </c>
      <c r="AV40" s="29">
        <v>0.23</v>
      </c>
      <c r="AW40" s="29">
        <v>0</v>
      </c>
      <c r="AX40" s="29">
        <v>0</v>
      </c>
      <c r="AY40" s="29">
        <v>0</v>
      </c>
      <c r="AZ40" s="29">
        <v>0</v>
      </c>
      <c r="BA40" s="29">
        <v>0</v>
      </c>
      <c r="BB40" s="29">
        <v>0</v>
      </c>
      <c r="BC40" s="29">
        <v>0</v>
      </c>
      <c r="BD40" s="29">
        <v>0</v>
      </c>
      <c r="BE40" s="29">
        <v>1.56</v>
      </c>
      <c r="BF40" s="29">
        <v>0.23</v>
      </c>
      <c r="BG40" s="29">
        <v>0</v>
      </c>
      <c r="BH40" s="29">
        <v>0</v>
      </c>
      <c r="BI40" s="29">
        <v>0</v>
      </c>
      <c r="BJ40" s="29">
        <v>0</v>
      </c>
      <c r="BK40" s="29">
        <v>0</v>
      </c>
      <c r="BL40" s="29">
        <v>0</v>
      </c>
      <c r="BM40" s="29">
        <v>0</v>
      </c>
      <c r="BN40" s="29">
        <v>0</v>
      </c>
      <c r="BO40" s="29">
        <v>1</v>
      </c>
      <c r="BP40" s="29">
        <v>1</v>
      </c>
      <c r="BQ40" s="29">
        <v>0</v>
      </c>
      <c r="BR40" s="29">
        <v>0</v>
      </c>
      <c r="BS40" s="29">
        <v>0</v>
      </c>
    </row>
    <row r="41" spans="1:71" s="16" customFormat="1" x14ac:dyDescent="0.25">
      <c r="A41" s="23" t="s">
        <v>12</v>
      </c>
      <c r="B41" s="23">
        <f t="shared" si="4"/>
        <v>2.9</v>
      </c>
      <c r="C41" s="23">
        <f t="shared" si="5"/>
        <v>2.9</v>
      </c>
      <c r="D41" s="23">
        <f t="shared" si="6"/>
        <v>0.87</v>
      </c>
      <c r="E41" s="23">
        <f t="shared" si="3"/>
        <v>54.218400000000003</v>
      </c>
      <c r="H41" s="29" t="s">
        <v>12</v>
      </c>
      <c r="I41" s="29">
        <v>0</v>
      </c>
      <c r="J41" s="29">
        <v>0</v>
      </c>
      <c r="K41" s="29">
        <v>0</v>
      </c>
      <c r="L41" s="29">
        <v>0</v>
      </c>
      <c r="M41" s="29">
        <v>0</v>
      </c>
      <c r="N41" s="29">
        <v>0</v>
      </c>
      <c r="O41" s="29">
        <v>2.9</v>
      </c>
      <c r="P41" s="29">
        <v>0</v>
      </c>
      <c r="Q41" s="29">
        <v>0</v>
      </c>
      <c r="R41" s="29">
        <v>0</v>
      </c>
      <c r="S41" s="29">
        <v>0</v>
      </c>
      <c r="T41" s="29">
        <v>0</v>
      </c>
      <c r="U41" s="29">
        <v>0</v>
      </c>
      <c r="V41" s="29">
        <v>0</v>
      </c>
      <c r="W41" s="29">
        <v>0</v>
      </c>
      <c r="X41" s="29">
        <v>0</v>
      </c>
      <c r="Y41" s="29">
        <v>2.9</v>
      </c>
      <c r="Z41" s="29">
        <v>0</v>
      </c>
      <c r="AA41" s="29">
        <v>0</v>
      </c>
      <c r="AB41" s="29">
        <v>0</v>
      </c>
      <c r="AC41" s="29">
        <v>0</v>
      </c>
      <c r="AD41" s="29">
        <v>0</v>
      </c>
      <c r="AE41" s="29">
        <v>0</v>
      </c>
      <c r="AF41" s="29">
        <v>0</v>
      </c>
      <c r="AG41" s="29">
        <v>0</v>
      </c>
      <c r="AH41" s="29">
        <v>0</v>
      </c>
      <c r="AI41" s="29">
        <v>1</v>
      </c>
      <c r="AJ41" s="29">
        <v>0</v>
      </c>
      <c r="AK41" s="29">
        <v>0</v>
      </c>
      <c r="AL41" s="29">
        <v>0</v>
      </c>
      <c r="AM41" s="17"/>
      <c r="AN41" s="17"/>
      <c r="AO41" s="29" t="s">
        <v>12</v>
      </c>
      <c r="AP41" s="29">
        <v>0</v>
      </c>
      <c r="AQ41" s="29">
        <v>0</v>
      </c>
      <c r="AR41" s="29">
        <v>0</v>
      </c>
      <c r="AS41" s="29">
        <v>0</v>
      </c>
      <c r="AT41" s="29">
        <v>0</v>
      </c>
      <c r="AU41" s="29">
        <v>4.6500000000000004</v>
      </c>
      <c r="AV41" s="29">
        <v>0</v>
      </c>
      <c r="AW41" s="29">
        <v>0</v>
      </c>
      <c r="AX41" s="29">
        <v>0</v>
      </c>
      <c r="AY41" s="29">
        <v>0</v>
      </c>
      <c r="AZ41" s="29">
        <v>0</v>
      </c>
      <c r="BA41" s="29">
        <v>0</v>
      </c>
      <c r="BB41" s="29">
        <v>0</v>
      </c>
      <c r="BC41" s="29">
        <v>0</v>
      </c>
      <c r="BD41" s="29">
        <v>0</v>
      </c>
      <c r="BE41" s="29">
        <v>4.6500000000000004</v>
      </c>
      <c r="BF41" s="29">
        <v>0</v>
      </c>
      <c r="BG41" s="29">
        <v>0</v>
      </c>
      <c r="BH41" s="29">
        <v>0</v>
      </c>
      <c r="BI41" s="29">
        <v>0</v>
      </c>
      <c r="BJ41" s="29">
        <v>0</v>
      </c>
      <c r="BK41" s="29">
        <v>0</v>
      </c>
      <c r="BL41" s="29">
        <v>0</v>
      </c>
      <c r="BM41" s="29">
        <v>0</v>
      </c>
      <c r="BN41" s="29">
        <v>0</v>
      </c>
      <c r="BO41" s="29">
        <v>1</v>
      </c>
      <c r="BP41" s="29">
        <v>0</v>
      </c>
      <c r="BQ41" s="29">
        <v>0</v>
      </c>
      <c r="BR41" s="29">
        <v>0</v>
      </c>
      <c r="BS41" s="29">
        <v>0</v>
      </c>
    </row>
    <row r="42" spans="1:71" s="16" customFormat="1" x14ac:dyDescent="0.25">
      <c r="A42" s="23" t="s">
        <v>13</v>
      </c>
      <c r="B42" s="23">
        <f t="shared" si="4"/>
        <v>4.59</v>
      </c>
      <c r="C42" s="23">
        <f t="shared" si="5"/>
        <v>4.59</v>
      </c>
      <c r="D42" s="23">
        <f t="shared" si="6"/>
        <v>1.377</v>
      </c>
      <c r="E42" s="23">
        <f t="shared" si="3"/>
        <v>85.814639999999997</v>
      </c>
      <c r="H42" s="29" t="s">
        <v>13</v>
      </c>
      <c r="I42" s="29">
        <v>0</v>
      </c>
      <c r="J42" s="29">
        <v>0</v>
      </c>
      <c r="K42" s="29">
        <v>0</v>
      </c>
      <c r="L42" s="29">
        <v>0</v>
      </c>
      <c r="M42" s="29">
        <v>0</v>
      </c>
      <c r="N42" s="29">
        <v>0</v>
      </c>
      <c r="O42" s="29">
        <v>4.59</v>
      </c>
      <c r="P42" s="29">
        <v>0</v>
      </c>
      <c r="Q42" s="29">
        <v>0</v>
      </c>
      <c r="R42" s="29">
        <v>0</v>
      </c>
      <c r="S42" s="29">
        <v>0</v>
      </c>
      <c r="T42" s="29">
        <v>0</v>
      </c>
      <c r="U42" s="29">
        <v>0</v>
      </c>
      <c r="V42" s="29">
        <v>0</v>
      </c>
      <c r="W42" s="29">
        <v>0</v>
      </c>
      <c r="X42" s="29">
        <v>0</v>
      </c>
      <c r="Y42" s="29">
        <v>4.59</v>
      </c>
      <c r="Z42" s="29">
        <v>0</v>
      </c>
      <c r="AA42" s="29">
        <v>0</v>
      </c>
      <c r="AB42" s="29">
        <v>0</v>
      </c>
      <c r="AC42" s="29">
        <v>0</v>
      </c>
      <c r="AD42" s="29">
        <v>0</v>
      </c>
      <c r="AE42" s="29">
        <v>0</v>
      </c>
      <c r="AF42" s="29">
        <v>0</v>
      </c>
      <c r="AG42" s="29">
        <v>0</v>
      </c>
      <c r="AH42" s="29">
        <v>0</v>
      </c>
      <c r="AI42" s="29">
        <v>1</v>
      </c>
      <c r="AJ42" s="29">
        <v>0</v>
      </c>
      <c r="AK42" s="29">
        <v>0</v>
      </c>
      <c r="AL42" s="29">
        <v>0</v>
      </c>
      <c r="AM42" s="17"/>
      <c r="AN42" s="17"/>
      <c r="AO42" s="29" t="s">
        <v>13</v>
      </c>
      <c r="AP42" s="29">
        <v>0</v>
      </c>
      <c r="AQ42" s="29">
        <v>0</v>
      </c>
      <c r="AR42" s="29">
        <v>0</v>
      </c>
      <c r="AS42" s="29">
        <v>0</v>
      </c>
      <c r="AT42" s="29">
        <v>0</v>
      </c>
      <c r="AU42" s="29">
        <v>10.06</v>
      </c>
      <c r="AV42" s="29">
        <v>0</v>
      </c>
      <c r="AW42" s="29">
        <v>0</v>
      </c>
      <c r="AX42" s="29">
        <v>0</v>
      </c>
      <c r="AY42" s="29">
        <v>0</v>
      </c>
      <c r="AZ42" s="29">
        <v>0</v>
      </c>
      <c r="BA42" s="29">
        <v>0</v>
      </c>
      <c r="BB42" s="29">
        <v>0</v>
      </c>
      <c r="BC42" s="29">
        <v>0</v>
      </c>
      <c r="BD42" s="29">
        <v>0</v>
      </c>
      <c r="BE42" s="29">
        <v>10.06</v>
      </c>
      <c r="BF42" s="29">
        <v>0</v>
      </c>
      <c r="BG42" s="29">
        <v>0</v>
      </c>
      <c r="BH42" s="29">
        <v>0</v>
      </c>
      <c r="BI42" s="29">
        <v>0</v>
      </c>
      <c r="BJ42" s="29">
        <v>0</v>
      </c>
      <c r="BK42" s="29">
        <v>0</v>
      </c>
      <c r="BL42" s="29">
        <v>0</v>
      </c>
      <c r="BM42" s="29">
        <v>0</v>
      </c>
      <c r="BN42" s="29">
        <v>0</v>
      </c>
      <c r="BO42" s="29">
        <v>1</v>
      </c>
      <c r="BP42" s="29">
        <v>0</v>
      </c>
      <c r="BQ42" s="29">
        <v>0</v>
      </c>
      <c r="BR42" s="29">
        <v>0</v>
      </c>
      <c r="BS42" s="29">
        <v>0</v>
      </c>
    </row>
    <row r="43" spans="1:71" s="16" customFormat="1" x14ac:dyDescent="0.25">
      <c r="A43" s="23" t="s">
        <v>52</v>
      </c>
      <c r="B43" s="23">
        <f t="shared" si="4"/>
        <v>6.32</v>
      </c>
      <c r="C43" s="23">
        <f t="shared" si="5"/>
        <v>6.32</v>
      </c>
      <c r="D43" s="23">
        <f t="shared" si="6"/>
        <v>1.8959999999999999</v>
      </c>
      <c r="E43" s="23">
        <f t="shared" si="3"/>
        <v>118.15871999999999</v>
      </c>
      <c r="H43" s="29" t="s">
        <v>52</v>
      </c>
      <c r="I43" s="29">
        <v>0</v>
      </c>
      <c r="J43" s="29">
        <v>0</v>
      </c>
      <c r="K43" s="29">
        <v>0</v>
      </c>
      <c r="L43" s="29">
        <v>0</v>
      </c>
      <c r="M43" s="29">
        <v>0</v>
      </c>
      <c r="N43" s="29">
        <v>0</v>
      </c>
      <c r="O43" s="29">
        <v>6.32</v>
      </c>
      <c r="P43" s="29">
        <v>0</v>
      </c>
      <c r="Q43" s="29">
        <v>0</v>
      </c>
      <c r="R43" s="29">
        <v>0</v>
      </c>
      <c r="S43" s="29">
        <v>0</v>
      </c>
      <c r="T43" s="29">
        <v>0</v>
      </c>
      <c r="U43" s="29">
        <v>0</v>
      </c>
      <c r="V43" s="29">
        <v>0</v>
      </c>
      <c r="W43" s="29">
        <v>0</v>
      </c>
      <c r="X43" s="29">
        <v>0</v>
      </c>
      <c r="Y43" s="29">
        <v>6.32</v>
      </c>
      <c r="Z43" s="29">
        <v>0</v>
      </c>
      <c r="AA43" s="29">
        <v>0</v>
      </c>
      <c r="AB43" s="29">
        <v>0</v>
      </c>
      <c r="AC43" s="29">
        <v>0</v>
      </c>
      <c r="AD43" s="29">
        <v>0</v>
      </c>
      <c r="AE43" s="29">
        <v>0</v>
      </c>
      <c r="AF43" s="29">
        <v>0</v>
      </c>
      <c r="AG43" s="29">
        <v>0</v>
      </c>
      <c r="AH43" s="29">
        <v>0</v>
      </c>
      <c r="AI43" s="29">
        <v>1</v>
      </c>
      <c r="AJ43" s="29">
        <v>0</v>
      </c>
      <c r="AK43" s="29">
        <v>0</v>
      </c>
      <c r="AL43" s="29">
        <v>0</v>
      </c>
      <c r="AM43" s="17"/>
      <c r="AN43" s="17"/>
      <c r="AO43" s="29" t="s">
        <v>52</v>
      </c>
      <c r="AP43" s="29">
        <v>0</v>
      </c>
      <c r="AQ43" s="29">
        <v>29.63</v>
      </c>
      <c r="AR43" s="29">
        <v>0</v>
      </c>
      <c r="AS43" s="29">
        <v>0</v>
      </c>
      <c r="AT43" s="29">
        <v>0</v>
      </c>
      <c r="AU43" s="29">
        <v>7.68</v>
      </c>
      <c r="AV43" s="29">
        <v>1.22</v>
      </c>
      <c r="AW43" s="29">
        <v>0</v>
      </c>
      <c r="AX43" s="29">
        <v>0</v>
      </c>
      <c r="AY43" s="29">
        <v>0</v>
      </c>
      <c r="AZ43" s="29">
        <v>0</v>
      </c>
      <c r="BA43" s="29">
        <v>29.63</v>
      </c>
      <c r="BB43" s="29">
        <v>0</v>
      </c>
      <c r="BC43" s="29">
        <v>0</v>
      </c>
      <c r="BD43" s="29">
        <v>0</v>
      </c>
      <c r="BE43" s="29">
        <v>7.68</v>
      </c>
      <c r="BF43" s="29">
        <v>1.22</v>
      </c>
      <c r="BG43" s="29">
        <v>0</v>
      </c>
      <c r="BH43" s="29">
        <v>0</v>
      </c>
      <c r="BI43" s="29">
        <v>0</v>
      </c>
      <c r="BJ43" s="29">
        <v>0</v>
      </c>
      <c r="BK43" s="29">
        <v>1</v>
      </c>
      <c r="BL43" s="29">
        <v>0</v>
      </c>
      <c r="BM43" s="29">
        <v>0</v>
      </c>
      <c r="BN43" s="29">
        <v>0</v>
      </c>
      <c r="BO43" s="29">
        <v>1</v>
      </c>
      <c r="BP43" s="29">
        <v>1</v>
      </c>
      <c r="BQ43" s="29">
        <v>0</v>
      </c>
      <c r="BR43" s="29">
        <v>0</v>
      </c>
      <c r="BS43" s="29">
        <v>0</v>
      </c>
    </row>
    <row r="44" spans="1:71" s="16" customFormat="1" x14ac:dyDescent="0.25">
      <c r="A44" s="23" t="s">
        <v>14</v>
      </c>
      <c r="B44" s="23">
        <f t="shared" si="4"/>
        <v>8.0399999999999991</v>
      </c>
      <c r="C44" s="23">
        <f t="shared" si="5"/>
        <v>8.0399999999999991</v>
      </c>
      <c r="D44" s="23">
        <f t="shared" si="6"/>
        <v>2.4119999999999995</v>
      </c>
      <c r="E44" s="23">
        <f t="shared" si="3"/>
        <v>150.31583999999998</v>
      </c>
      <c r="H44" s="29" t="s">
        <v>14</v>
      </c>
      <c r="I44" s="29">
        <v>0</v>
      </c>
      <c r="J44" s="29">
        <v>0</v>
      </c>
      <c r="K44" s="29">
        <v>0</v>
      </c>
      <c r="L44" s="29">
        <v>0</v>
      </c>
      <c r="M44" s="29">
        <v>0</v>
      </c>
      <c r="N44" s="29">
        <v>0</v>
      </c>
      <c r="O44" s="29">
        <v>8.0399999999999991</v>
      </c>
      <c r="P44" s="29">
        <v>0</v>
      </c>
      <c r="Q44" s="29">
        <v>0</v>
      </c>
      <c r="R44" s="29">
        <v>0</v>
      </c>
      <c r="S44" s="29">
        <v>0</v>
      </c>
      <c r="T44" s="29">
        <v>0</v>
      </c>
      <c r="U44" s="29">
        <v>0</v>
      </c>
      <c r="V44" s="29">
        <v>0</v>
      </c>
      <c r="W44" s="29">
        <v>0</v>
      </c>
      <c r="X44" s="29">
        <v>0</v>
      </c>
      <c r="Y44" s="29">
        <v>8.0399999999999991</v>
      </c>
      <c r="Z44" s="29">
        <v>0</v>
      </c>
      <c r="AA44" s="29">
        <v>0</v>
      </c>
      <c r="AB44" s="29">
        <v>0</v>
      </c>
      <c r="AC44" s="29">
        <v>0</v>
      </c>
      <c r="AD44" s="29">
        <v>0</v>
      </c>
      <c r="AE44" s="29">
        <v>0</v>
      </c>
      <c r="AF44" s="29">
        <v>0</v>
      </c>
      <c r="AG44" s="29">
        <v>0</v>
      </c>
      <c r="AH44" s="29">
        <v>0</v>
      </c>
      <c r="AI44" s="29">
        <v>1</v>
      </c>
      <c r="AJ44" s="29">
        <v>0</v>
      </c>
      <c r="AK44" s="29">
        <v>0</v>
      </c>
      <c r="AL44" s="29">
        <v>0</v>
      </c>
      <c r="AM44" s="17"/>
      <c r="AN44" s="17"/>
      <c r="AO44" s="29" t="s">
        <v>14</v>
      </c>
      <c r="AP44" s="29">
        <v>0</v>
      </c>
      <c r="AQ44" s="29">
        <v>14.61</v>
      </c>
      <c r="AR44" s="29">
        <v>0</v>
      </c>
      <c r="AS44" s="29">
        <v>0</v>
      </c>
      <c r="AT44" s="29">
        <v>0</v>
      </c>
      <c r="AU44" s="29">
        <v>24.21</v>
      </c>
      <c r="AV44" s="29">
        <v>0</v>
      </c>
      <c r="AW44" s="29">
        <v>0</v>
      </c>
      <c r="AX44" s="29">
        <v>0</v>
      </c>
      <c r="AY44" s="29">
        <v>1.41</v>
      </c>
      <c r="AZ44" s="29">
        <v>0</v>
      </c>
      <c r="BA44" s="29">
        <v>7.7</v>
      </c>
      <c r="BB44" s="29">
        <v>0</v>
      </c>
      <c r="BC44" s="29">
        <v>0</v>
      </c>
      <c r="BD44" s="29">
        <v>0</v>
      </c>
      <c r="BE44" s="29">
        <v>24.21</v>
      </c>
      <c r="BF44" s="29">
        <v>0</v>
      </c>
      <c r="BG44" s="29">
        <v>0</v>
      </c>
      <c r="BH44" s="29">
        <v>0</v>
      </c>
      <c r="BI44" s="29">
        <v>1.41</v>
      </c>
      <c r="BJ44" s="29">
        <v>0</v>
      </c>
      <c r="BK44" s="29">
        <v>3</v>
      </c>
      <c r="BL44" s="29">
        <v>0</v>
      </c>
      <c r="BM44" s="29">
        <v>0</v>
      </c>
      <c r="BN44" s="29">
        <v>0</v>
      </c>
      <c r="BO44" s="29">
        <v>1</v>
      </c>
      <c r="BP44" s="29">
        <v>0</v>
      </c>
      <c r="BQ44" s="29">
        <v>0</v>
      </c>
      <c r="BR44" s="29">
        <v>0</v>
      </c>
      <c r="BS44" s="29">
        <v>1</v>
      </c>
    </row>
    <row r="45" spans="1:71" s="16" customFormat="1" x14ac:dyDescent="0.25">
      <c r="A45" s="23" t="s">
        <v>15</v>
      </c>
      <c r="B45" s="23">
        <f t="shared" si="4"/>
        <v>9.8000000000000007</v>
      </c>
      <c r="C45" s="23">
        <f t="shared" si="5"/>
        <v>9.8000000000000007</v>
      </c>
      <c r="D45" s="23">
        <f t="shared" si="6"/>
        <v>2.94</v>
      </c>
      <c r="E45" s="23">
        <f t="shared" si="3"/>
        <v>183.2208</v>
      </c>
      <c r="H45" s="29" t="s">
        <v>15</v>
      </c>
      <c r="I45" s="29">
        <v>0</v>
      </c>
      <c r="J45" s="29">
        <v>0</v>
      </c>
      <c r="K45" s="29">
        <v>0</v>
      </c>
      <c r="L45" s="29">
        <v>0</v>
      </c>
      <c r="M45" s="29">
        <v>0</v>
      </c>
      <c r="N45" s="29">
        <v>0</v>
      </c>
      <c r="O45" s="29">
        <v>9.8000000000000007</v>
      </c>
      <c r="P45" s="29">
        <v>0</v>
      </c>
      <c r="Q45" s="29">
        <v>0</v>
      </c>
      <c r="R45" s="29">
        <v>0</v>
      </c>
      <c r="S45" s="29">
        <v>0</v>
      </c>
      <c r="T45" s="29">
        <v>0</v>
      </c>
      <c r="U45" s="29">
        <v>0</v>
      </c>
      <c r="V45" s="29">
        <v>0</v>
      </c>
      <c r="W45" s="29">
        <v>0</v>
      </c>
      <c r="X45" s="29">
        <v>0</v>
      </c>
      <c r="Y45" s="29">
        <v>9.8000000000000007</v>
      </c>
      <c r="Z45" s="29">
        <v>0</v>
      </c>
      <c r="AA45" s="29">
        <v>0</v>
      </c>
      <c r="AB45" s="29">
        <v>0</v>
      </c>
      <c r="AC45" s="29">
        <v>0</v>
      </c>
      <c r="AD45" s="29">
        <v>0</v>
      </c>
      <c r="AE45" s="29">
        <v>0</v>
      </c>
      <c r="AF45" s="29">
        <v>0</v>
      </c>
      <c r="AG45" s="29">
        <v>0</v>
      </c>
      <c r="AH45" s="29">
        <v>0</v>
      </c>
      <c r="AI45" s="29">
        <v>1</v>
      </c>
      <c r="AJ45" s="29">
        <v>0</v>
      </c>
      <c r="AK45" s="29">
        <v>0</v>
      </c>
      <c r="AL45" s="29">
        <v>0</v>
      </c>
      <c r="AM45" s="17"/>
      <c r="AN45" s="17"/>
      <c r="AO45" s="29" t="s">
        <v>15</v>
      </c>
      <c r="AP45" s="29">
        <v>0</v>
      </c>
      <c r="AQ45" s="29">
        <v>52.2</v>
      </c>
      <c r="AR45" s="29">
        <v>0</v>
      </c>
      <c r="AS45" s="29">
        <v>0</v>
      </c>
      <c r="AT45" s="29">
        <v>0</v>
      </c>
      <c r="AU45" s="29">
        <v>25.23</v>
      </c>
      <c r="AV45" s="29">
        <v>0</v>
      </c>
      <c r="AW45" s="29">
        <v>0</v>
      </c>
      <c r="AX45" s="29">
        <v>0</v>
      </c>
      <c r="AY45" s="29">
        <v>4.1500000000000004</v>
      </c>
      <c r="AZ45" s="29">
        <v>0</v>
      </c>
      <c r="BA45" s="29">
        <v>24.69</v>
      </c>
      <c r="BB45" s="29">
        <v>0</v>
      </c>
      <c r="BC45" s="29">
        <v>0</v>
      </c>
      <c r="BD45" s="29">
        <v>0</v>
      </c>
      <c r="BE45" s="29">
        <v>25.23</v>
      </c>
      <c r="BF45" s="29">
        <v>0</v>
      </c>
      <c r="BG45" s="29">
        <v>0</v>
      </c>
      <c r="BH45" s="29">
        <v>0</v>
      </c>
      <c r="BI45" s="29">
        <v>4.1500000000000004</v>
      </c>
      <c r="BJ45" s="29">
        <v>0</v>
      </c>
      <c r="BK45" s="29">
        <v>5</v>
      </c>
      <c r="BL45" s="29">
        <v>0</v>
      </c>
      <c r="BM45" s="29">
        <v>0</v>
      </c>
      <c r="BN45" s="29">
        <v>0</v>
      </c>
      <c r="BO45" s="29">
        <v>1</v>
      </c>
      <c r="BP45" s="29">
        <v>0</v>
      </c>
      <c r="BQ45" s="29">
        <v>0</v>
      </c>
      <c r="BR45" s="29">
        <v>0</v>
      </c>
      <c r="BS45" s="29">
        <v>1</v>
      </c>
    </row>
    <row r="46" spans="1:71" s="16" customFormat="1" x14ac:dyDescent="0.25">
      <c r="A46" s="23" t="s">
        <v>16</v>
      </c>
      <c r="B46" s="23">
        <f t="shared" si="4"/>
        <v>11.62</v>
      </c>
      <c r="C46" s="23">
        <f t="shared" si="5"/>
        <v>11.62</v>
      </c>
      <c r="D46" s="23">
        <f t="shared" si="6"/>
        <v>3.4859999999999998</v>
      </c>
      <c r="E46" s="23">
        <f t="shared" si="3"/>
        <v>217.24751999999998</v>
      </c>
      <c r="H46" s="29" t="s">
        <v>16</v>
      </c>
      <c r="I46" s="29">
        <v>0</v>
      </c>
      <c r="J46" s="29">
        <v>0</v>
      </c>
      <c r="K46" s="29">
        <v>0</v>
      </c>
      <c r="L46" s="29">
        <v>0</v>
      </c>
      <c r="M46" s="29">
        <v>0</v>
      </c>
      <c r="N46" s="29">
        <v>0</v>
      </c>
      <c r="O46" s="29">
        <v>0</v>
      </c>
      <c r="P46" s="29">
        <v>0</v>
      </c>
      <c r="Q46" s="29">
        <v>11.62</v>
      </c>
      <c r="R46" s="29">
        <v>0</v>
      </c>
      <c r="S46" s="29">
        <v>0</v>
      </c>
      <c r="T46" s="29">
        <v>0</v>
      </c>
      <c r="U46" s="29">
        <v>0</v>
      </c>
      <c r="V46" s="29">
        <v>0</v>
      </c>
      <c r="W46" s="29">
        <v>0</v>
      </c>
      <c r="X46" s="29">
        <v>0</v>
      </c>
      <c r="Y46" s="29">
        <v>0</v>
      </c>
      <c r="Z46" s="29">
        <v>0</v>
      </c>
      <c r="AA46" s="29">
        <v>11.62</v>
      </c>
      <c r="AB46" s="29">
        <v>0</v>
      </c>
      <c r="AC46" s="29">
        <v>0</v>
      </c>
      <c r="AD46" s="29">
        <v>0</v>
      </c>
      <c r="AE46" s="29">
        <v>0</v>
      </c>
      <c r="AF46" s="29">
        <v>0</v>
      </c>
      <c r="AG46" s="29">
        <v>0</v>
      </c>
      <c r="AH46" s="29">
        <v>0</v>
      </c>
      <c r="AI46" s="29">
        <v>0</v>
      </c>
      <c r="AJ46" s="29">
        <v>0</v>
      </c>
      <c r="AK46" s="29">
        <v>1</v>
      </c>
      <c r="AL46" s="29">
        <v>0</v>
      </c>
      <c r="AM46" s="17"/>
      <c r="AN46" s="17"/>
      <c r="AO46" s="29" t="s">
        <v>16</v>
      </c>
      <c r="AP46" s="29">
        <v>0</v>
      </c>
      <c r="AQ46" s="29">
        <v>82.15</v>
      </c>
      <c r="AR46" s="29">
        <v>0</v>
      </c>
      <c r="AS46" s="29">
        <v>0</v>
      </c>
      <c r="AT46" s="29">
        <v>0</v>
      </c>
      <c r="AU46" s="29">
        <v>33.93</v>
      </c>
      <c r="AV46" s="29">
        <v>0</v>
      </c>
      <c r="AW46" s="29">
        <v>0</v>
      </c>
      <c r="AX46" s="29">
        <v>0</v>
      </c>
      <c r="AY46" s="29">
        <v>3.68</v>
      </c>
      <c r="AZ46" s="29">
        <v>0</v>
      </c>
      <c r="BA46" s="29">
        <v>24.59</v>
      </c>
      <c r="BB46" s="29">
        <v>0</v>
      </c>
      <c r="BC46" s="29">
        <v>0</v>
      </c>
      <c r="BD46" s="29">
        <v>0</v>
      </c>
      <c r="BE46" s="29">
        <v>33.93</v>
      </c>
      <c r="BF46" s="29">
        <v>0</v>
      </c>
      <c r="BG46" s="29">
        <v>0</v>
      </c>
      <c r="BH46" s="29">
        <v>0</v>
      </c>
      <c r="BI46" s="29">
        <v>3.68</v>
      </c>
      <c r="BJ46" s="29">
        <v>0</v>
      </c>
      <c r="BK46" s="29">
        <v>5</v>
      </c>
      <c r="BL46" s="29">
        <v>0</v>
      </c>
      <c r="BM46" s="29">
        <v>0</v>
      </c>
      <c r="BN46" s="29">
        <v>0</v>
      </c>
      <c r="BO46" s="29">
        <v>1</v>
      </c>
      <c r="BP46" s="29">
        <v>0</v>
      </c>
      <c r="BQ46" s="29">
        <v>0</v>
      </c>
      <c r="BR46" s="29">
        <v>0</v>
      </c>
      <c r="BS46" s="29">
        <v>1</v>
      </c>
    </row>
    <row r="47" spans="1:71" s="16" customFormat="1" x14ac:dyDescent="0.25">
      <c r="A47" s="23" t="s">
        <v>24</v>
      </c>
      <c r="B47" s="23">
        <f t="shared" si="4"/>
        <v>12.84</v>
      </c>
      <c r="C47" s="23">
        <f t="shared" si="5"/>
        <v>12.84</v>
      </c>
      <c r="D47" s="23">
        <f t="shared" si="6"/>
        <v>3.8519999999999999</v>
      </c>
      <c r="E47" s="23">
        <f t="shared" si="3"/>
        <v>240.05663999999999</v>
      </c>
      <c r="H47" s="29" t="s">
        <v>24</v>
      </c>
      <c r="I47" s="29">
        <v>0</v>
      </c>
      <c r="J47" s="29">
        <v>0</v>
      </c>
      <c r="K47" s="29">
        <v>0</v>
      </c>
      <c r="L47" s="29">
        <v>0</v>
      </c>
      <c r="M47" s="29">
        <v>0</v>
      </c>
      <c r="N47" s="29">
        <v>0</v>
      </c>
      <c r="O47" s="29">
        <v>0</v>
      </c>
      <c r="P47" s="29">
        <v>0</v>
      </c>
      <c r="Q47" s="29">
        <v>12.84</v>
      </c>
      <c r="R47" s="29">
        <v>0</v>
      </c>
      <c r="S47" s="29">
        <v>0</v>
      </c>
      <c r="T47" s="29">
        <v>0</v>
      </c>
      <c r="U47" s="29">
        <v>0</v>
      </c>
      <c r="V47" s="29">
        <v>0</v>
      </c>
      <c r="W47" s="29">
        <v>0</v>
      </c>
      <c r="X47" s="29">
        <v>0</v>
      </c>
      <c r="Y47" s="29">
        <v>0</v>
      </c>
      <c r="Z47" s="29">
        <v>0</v>
      </c>
      <c r="AA47" s="29">
        <v>12.84</v>
      </c>
      <c r="AB47" s="29">
        <v>0</v>
      </c>
      <c r="AC47" s="29">
        <v>0</v>
      </c>
      <c r="AD47" s="29">
        <v>0</v>
      </c>
      <c r="AE47" s="29">
        <v>0</v>
      </c>
      <c r="AF47" s="29">
        <v>0</v>
      </c>
      <c r="AG47" s="29">
        <v>0</v>
      </c>
      <c r="AH47" s="29">
        <v>0</v>
      </c>
      <c r="AI47" s="29">
        <v>0</v>
      </c>
      <c r="AJ47" s="29">
        <v>0</v>
      </c>
      <c r="AK47" s="29">
        <v>1</v>
      </c>
      <c r="AL47" s="29">
        <v>0</v>
      </c>
      <c r="AM47" s="17"/>
      <c r="AN47" s="17"/>
      <c r="AO47" s="29" t="s">
        <v>24</v>
      </c>
      <c r="AP47" s="29">
        <v>0</v>
      </c>
      <c r="AQ47" s="29">
        <v>123.51</v>
      </c>
      <c r="AR47" s="29">
        <v>0</v>
      </c>
      <c r="AS47" s="29">
        <v>0</v>
      </c>
      <c r="AT47" s="29">
        <v>0</v>
      </c>
      <c r="AU47" s="29">
        <v>36.39</v>
      </c>
      <c r="AV47" s="29">
        <v>0</v>
      </c>
      <c r="AW47" s="29">
        <v>0</v>
      </c>
      <c r="AX47" s="29">
        <v>0</v>
      </c>
      <c r="AY47" s="29">
        <v>7.7</v>
      </c>
      <c r="AZ47" s="29">
        <v>0</v>
      </c>
      <c r="BA47" s="29">
        <v>31.16</v>
      </c>
      <c r="BB47" s="29">
        <v>0</v>
      </c>
      <c r="BC47" s="29">
        <v>0</v>
      </c>
      <c r="BD47" s="29">
        <v>0</v>
      </c>
      <c r="BE47" s="29">
        <v>36.39</v>
      </c>
      <c r="BF47" s="29">
        <v>0</v>
      </c>
      <c r="BG47" s="29">
        <v>0</v>
      </c>
      <c r="BH47" s="29">
        <v>0</v>
      </c>
      <c r="BI47" s="29">
        <v>7.35</v>
      </c>
      <c r="BJ47" s="29">
        <v>0</v>
      </c>
      <c r="BK47" s="29">
        <v>5</v>
      </c>
      <c r="BL47" s="29">
        <v>0</v>
      </c>
      <c r="BM47" s="29">
        <v>0</v>
      </c>
      <c r="BN47" s="29">
        <v>0</v>
      </c>
      <c r="BO47" s="29">
        <v>1</v>
      </c>
      <c r="BP47" s="29">
        <v>0</v>
      </c>
      <c r="BQ47" s="29">
        <v>0</v>
      </c>
      <c r="BR47" s="29">
        <v>0</v>
      </c>
      <c r="BS47" s="29">
        <v>2</v>
      </c>
    </row>
    <row r="48" spans="1:71" s="16" customFormat="1" x14ac:dyDescent="0.25">
      <c r="A48" s="23" t="s">
        <v>53</v>
      </c>
      <c r="B48" s="23">
        <f t="shared" si="4"/>
        <v>14.67</v>
      </c>
      <c r="C48" s="23">
        <f t="shared" si="5"/>
        <v>14.67</v>
      </c>
      <c r="D48" s="23">
        <f t="shared" si="6"/>
        <v>4.4009999999999998</v>
      </c>
      <c r="E48" s="23">
        <f t="shared" si="3"/>
        <v>274.27031999999997</v>
      </c>
      <c r="H48" s="29" t="s">
        <v>53</v>
      </c>
      <c r="I48" s="29">
        <v>0</v>
      </c>
      <c r="J48" s="29">
        <v>0</v>
      </c>
      <c r="K48" s="29">
        <v>0</v>
      </c>
      <c r="L48" s="29">
        <v>0</v>
      </c>
      <c r="M48" s="29">
        <v>0</v>
      </c>
      <c r="N48" s="29">
        <v>0</v>
      </c>
      <c r="O48" s="29">
        <v>1.08</v>
      </c>
      <c r="P48" s="29">
        <v>0</v>
      </c>
      <c r="Q48" s="29">
        <v>13.59</v>
      </c>
      <c r="R48" s="29">
        <v>0</v>
      </c>
      <c r="S48" s="29">
        <v>0</v>
      </c>
      <c r="T48" s="29">
        <v>0</v>
      </c>
      <c r="U48" s="29">
        <v>0</v>
      </c>
      <c r="V48" s="29">
        <v>0</v>
      </c>
      <c r="W48" s="29">
        <v>0</v>
      </c>
      <c r="X48" s="29">
        <v>0</v>
      </c>
      <c r="Y48" s="29">
        <v>1.08</v>
      </c>
      <c r="Z48" s="29">
        <v>0</v>
      </c>
      <c r="AA48" s="29">
        <v>13.59</v>
      </c>
      <c r="AB48" s="29">
        <v>0</v>
      </c>
      <c r="AC48" s="29">
        <v>0</v>
      </c>
      <c r="AD48" s="29">
        <v>0</v>
      </c>
      <c r="AE48" s="29">
        <v>0</v>
      </c>
      <c r="AF48" s="29">
        <v>0</v>
      </c>
      <c r="AG48" s="29">
        <v>0</v>
      </c>
      <c r="AH48" s="29">
        <v>0</v>
      </c>
      <c r="AI48" s="29">
        <v>1</v>
      </c>
      <c r="AJ48" s="29">
        <v>0</v>
      </c>
      <c r="AK48" s="29">
        <v>1</v>
      </c>
      <c r="AL48" s="29">
        <v>0</v>
      </c>
      <c r="AM48" s="17"/>
      <c r="AN48" s="17"/>
      <c r="AO48" s="29" t="s">
        <v>53</v>
      </c>
      <c r="AP48" s="29">
        <v>0</v>
      </c>
      <c r="AQ48" s="29">
        <v>172.9</v>
      </c>
      <c r="AR48" s="29">
        <v>0</v>
      </c>
      <c r="AS48" s="29">
        <v>0</v>
      </c>
      <c r="AT48" s="29">
        <v>0</v>
      </c>
      <c r="AU48" s="29">
        <v>41.64</v>
      </c>
      <c r="AV48" s="29">
        <v>0</v>
      </c>
      <c r="AW48" s="29">
        <v>0</v>
      </c>
      <c r="AX48" s="29">
        <v>0</v>
      </c>
      <c r="AY48" s="29">
        <v>10.64</v>
      </c>
      <c r="AZ48" s="29">
        <v>0</v>
      </c>
      <c r="BA48" s="29">
        <v>41.84</v>
      </c>
      <c r="BB48" s="29">
        <v>0</v>
      </c>
      <c r="BC48" s="29">
        <v>0</v>
      </c>
      <c r="BD48" s="29">
        <v>0</v>
      </c>
      <c r="BE48" s="29">
        <v>41.64</v>
      </c>
      <c r="BF48" s="29">
        <v>0</v>
      </c>
      <c r="BG48" s="29">
        <v>0</v>
      </c>
      <c r="BH48" s="29">
        <v>0</v>
      </c>
      <c r="BI48" s="29">
        <v>9.8000000000000007</v>
      </c>
      <c r="BJ48" s="29">
        <v>0</v>
      </c>
      <c r="BK48" s="29">
        <v>6</v>
      </c>
      <c r="BL48" s="29">
        <v>0</v>
      </c>
      <c r="BM48" s="29">
        <v>0</v>
      </c>
      <c r="BN48" s="29">
        <v>0</v>
      </c>
      <c r="BO48" s="29">
        <v>1</v>
      </c>
      <c r="BP48" s="29">
        <v>0</v>
      </c>
      <c r="BQ48" s="29">
        <v>0</v>
      </c>
      <c r="BR48" s="29">
        <v>0</v>
      </c>
      <c r="BS48" s="29">
        <v>2</v>
      </c>
    </row>
    <row r="49" spans="1:71" s="16" customFormat="1" x14ac:dyDescent="0.25">
      <c r="A49" s="23" t="s">
        <v>54</v>
      </c>
      <c r="B49" s="23">
        <f t="shared" si="4"/>
        <v>16.53</v>
      </c>
      <c r="C49" s="23">
        <f t="shared" si="5"/>
        <v>16.53</v>
      </c>
      <c r="D49" s="23">
        <f t="shared" si="6"/>
        <v>4.9590000000000005</v>
      </c>
      <c r="E49" s="23">
        <f t="shared" si="3"/>
        <v>309.04488000000003</v>
      </c>
      <c r="H49" s="29" t="s">
        <v>54</v>
      </c>
      <c r="I49" s="29">
        <v>0</v>
      </c>
      <c r="J49" s="29">
        <v>0</v>
      </c>
      <c r="K49" s="29">
        <v>0</v>
      </c>
      <c r="L49" s="29">
        <v>0</v>
      </c>
      <c r="M49" s="29">
        <v>0</v>
      </c>
      <c r="N49" s="29">
        <v>0</v>
      </c>
      <c r="O49" s="29">
        <v>2.8</v>
      </c>
      <c r="P49" s="29">
        <v>0</v>
      </c>
      <c r="Q49" s="29">
        <v>13.73</v>
      </c>
      <c r="R49" s="29">
        <v>0</v>
      </c>
      <c r="S49" s="29">
        <v>0</v>
      </c>
      <c r="T49" s="29">
        <v>0</v>
      </c>
      <c r="U49" s="29">
        <v>0</v>
      </c>
      <c r="V49" s="29">
        <v>0</v>
      </c>
      <c r="W49" s="29">
        <v>0</v>
      </c>
      <c r="X49" s="29">
        <v>0</v>
      </c>
      <c r="Y49" s="29">
        <v>2.8</v>
      </c>
      <c r="Z49" s="29">
        <v>0</v>
      </c>
      <c r="AA49" s="29">
        <v>13.73</v>
      </c>
      <c r="AB49" s="29">
        <v>0</v>
      </c>
      <c r="AC49" s="29">
        <v>0</v>
      </c>
      <c r="AD49" s="29">
        <v>0</v>
      </c>
      <c r="AE49" s="29">
        <v>0</v>
      </c>
      <c r="AF49" s="29">
        <v>0</v>
      </c>
      <c r="AG49" s="29">
        <v>0</v>
      </c>
      <c r="AH49" s="29">
        <v>0</v>
      </c>
      <c r="AI49" s="29">
        <v>1</v>
      </c>
      <c r="AJ49" s="29">
        <v>0</v>
      </c>
      <c r="AK49" s="29">
        <v>1</v>
      </c>
      <c r="AL49" s="29">
        <v>0</v>
      </c>
      <c r="AM49" s="17"/>
      <c r="AN49" s="17"/>
      <c r="AO49" s="29" t="s">
        <v>54</v>
      </c>
      <c r="AP49" s="29">
        <v>0</v>
      </c>
      <c r="AQ49" s="29">
        <v>221.32</v>
      </c>
      <c r="AR49" s="29">
        <v>0</v>
      </c>
      <c r="AS49" s="29">
        <v>0</v>
      </c>
      <c r="AT49" s="29">
        <v>0</v>
      </c>
      <c r="AU49" s="29">
        <v>49.56</v>
      </c>
      <c r="AV49" s="29">
        <v>0</v>
      </c>
      <c r="AW49" s="29">
        <v>0</v>
      </c>
      <c r="AX49" s="29">
        <v>0</v>
      </c>
      <c r="AY49" s="29">
        <v>11.49</v>
      </c>
      <c r="AZ49" s="29">
        <v>0</v>
      </c>
      <c r="BA49" s="29">
        <v>53.99</v>
      </c>
      <c r="BB49" s="29">
        <v>0</v>
      </c>
      <c r="BC49" s="29">
        <v>0</v>
      </c>
      <c r="BD49" s="29">
        <v>0</v>
      </c>
      <c r="BE49" s="29">
        <v>48.75</v>
      </c>
      <c r="BF49" s="29">
        <v>0</v>
      </c>
      <c r="BG49" s="29">
        <v>0</v>
      </c>
      <c r="BH49" s="29">
        <v>0</v>
      </c>
      <c r="BI49" s="29">
        <v>9.8000000000000007</v>
      </c>
      <c r="BJ49" s="29">
        <v>0</v>
      </c>
      <c r="BK49" s="29">
        <v>6</v>
      </c>
      <c r="BL49" s="29">
        <v>0</v>
      </c>
      <c r="BM49" s="29">
        <v>0</v>
      </c>
      <c r="BN49" s="29">
        <v>0</v>
      </c>
      <c r="BO49" s="29">
        <v>2</v>
      </c>
      <c r="BP49" s="29">
        <v>0</v>
      </c>
      <c r="BQ49" s="29">
        <v>0</v>
      </c>
      <c r="BR49" s="29">
        <v>0</v>
      </c>
      <c r="BS49" s="29">
        <v>2</v>
      </c>
    </row>
    <row r="50" spans="1:71" s="16" customFormat="1" x14ac:dyDescent="0.25">
      <c r="A50" s="23" t="s">
        <v>55</v>
      </c>
      <c r="B50" s="23">
        <f t="shared" si="4"/>
        <v>18.419999999999998</v>
      </c>
      <c r="C50" s="23">
        <f t="shared" si="5"/>
        <v>18.419999999999998</v>
      </c>
      <c r="D50" s="23">
        <f t="shared" si="6"/>
        <v>5.5259999999999989</v>
      </c>
      <c r="E50" s="23">
        <f t="shared" si="3"/>
        <v>344.38031999999993</v>
      </c>
      <c r="H50" s="29" t="s">
        <v>55</v>
      </c>
      <c r="I50" s="29">
        <v>0</v>
      </c>
      <c r="J50" s="29">
        <v>0</v>
      </c>
      <c r="K50" s="29">
        <v>0</v>
      </c>
      <c r="L50" s="29">
        <v>0</v>
      </c>
      <c r="M50" s="29">
        <v>0</v>
      </c>
      <c r="N50" s="29">
        <v>0</v>
      </c>
      <c r="O50" s="29">
        <v>4.5599999999999996</v>
      </c>
      <c r="P50" s="29">
        <v>0</v>
      </c>
      <c r="Q50" s="29">
        <v>13.86</v>
      </c>
      <c r="R50" s="29">
        <v>0</v>
      </c>
      <c r="S50" s="29">
        <v>0</v>
      </c>
      <c r="T50" s="29">
        <v>0</v>
      </c>
      <c r="U50" s="29">
        <v>0</v>
      </c>
      <c r="V50" s="29">
        <v>0</v>
      </c>
      <c r="W50" s="29">
        <v>0</v>
      </c>
      <c r="X50" s="29">
        <v>0</v>
      </c>
      <c r="Y50" s="29">
        <v>4.5599999999999996</v>
      </c>
      <c r="Z50" s="29">
        <v>0</v>
      </c>
      <c r="AA50" s="29">
        <v>13.86</v>
      </c>
      <c r="AB50" s="29">
        <v>0</v>
      </c>
      <c r="AC50" s="29">
        <v>0</v>
      </c>
      <c r="AD50" s="29">
        <v>0</v>
      </c>
      <c r="AE50" s="29">
        <v>0</v>
      </c>
      <c r="AF50" s="29">
        <v>0</v>
      </c>
      <c r="AG50" s="29">
        <v>0</v>
      </c>
      <c r="AH50" s="29">
        <v>0</v>
      </c>
      <c r="AI50" s="29">
        <v>1</v>
      </c>
      <c r="AJ50" s="29">
        <v>0</v>
      </c>
      <c r="AK50" s="29">
        <v>1</v>
      </c>
      <c r="AL50" s="29">
        <v>0</v>
      </c>
      <c r="AM50" s="17"/>
      <c r="AN50" s="17"/>
      <c r="AO50" s="29" t="s">
        <v>55</v>
      </c>
      <c r="AP50" s="29">
        <v>0</v>
      </c>
      <c r="AQ50" s="29">
        <v>280.24</v>
      </c>
      <c r="AR50" s="29">
        <v>0</v>
      </c>
      <c r="AS50" s="29">
        <v>0</v>
      </c>
      <c r="AT50" s="29">
        <v>0</v>
      </c>
      <c r="AU50" s="29">
        <v>59.7</v>
      </c>
      <c r="AV50" s="29">
        <v>0</v>
      </c>
      <c r="AW50" s="29">
        <v>0</v>
      </c>
      <c r="AX50" s="29">
        <v>0</v>
      </c>
      <c r="AY50" s="29">
        <v>18.2</v>
      </c>
      <c r="AZ50" s="29">
        <v>0</v>
      </c>
      <c r="BA50" s="29">
        <v>65.69</v>
      </c>
      <c r="BB50" s="29">
        <v>0</v>
      </c>
      <c r="BC50" s="29">
        <v>0</v>
      </c>
      <c r="BD50" s="29">
        <v>0</v>
      </c>
      <c r="BE50" s="29">
        <v>53.37</v>
      </c>
      <c r="BF50" s="29">
        <v>0</v>
      </c>
      <c r="BG50" s="29">
        <v>0</v>
      </c>
      <c r="BH50" s="29">
        <v>0</v>
      </c>
      <c r="BI50" s="29">
        <v>9.8000000000000007</v>
      </c>
      <c r="BJ50" s="29">
        <v>0</v>
      </c>
      <c r="BK50" s="29">
        <v>6</v>
      </c>
      <c r="BL50" s="29">
        <v>0</v>
      </c>
      <c r="BM50" s="29">
        <v>0</v>
      </c>
      <c r="BN50" s="29">
        <v>0</v>
      </c>
      <c r="BO50" s="29">
        <v>2</v>
      </c>
      <c r="BP50" s="29">
        <v>0</v>
      </c>
      <c r="BQ50" s="29">
        <v>0</v>
      </c>
      <c r="BR50" s="29">
        <v>0</v>
      </c>
      <c r="BS50" s="29">
        <v>2</v>
      </c>
    </row>
    <row r="51" spans="1:71" s="16" customFormat="1" x14ac:dyDescent="0.25">
      <c r="A51" s="23" t="s">
        <v>56</v>
      </c>
      <c r="B51" s="23">
        <f t="shared" si="4"/>
        <v>20.34</v>
      </c>
      <c r="C51" s="23">
        <f t="shared" si="5"/>
        <v>20.34</v>
      </c>
      <c r="D51" s="23">
        <f t="shared" si="6"/>
        <v>6.1019999999999994</v>
      </c>
      <c r="E51" s="23">
        <f t="shared" si="3"/>
        <v>380.27663999999999</v>
      </c>
      <c r="H51" s="29" t="s">
        <v>56</v>
      </c>
      <c r="I51" s="29">
        <v>0</v>
      </c>
      <c r="J51" s="29">
        <v>0</v>
      </c>
      <c r="K51" s="29">
        <v>0</v>
      </c>
      <c r="L51" s="29">
        <v>0</v>
      </c>
      <c r="M51" s="29">
        <v>0</v>
      </c>
      <c r="N51" s="29">
        <v>0</v>
      </c>
      <c r="O51" s="29">
        <v>6.34</v>
      </c>
      <c r="P51" s="29">
        <v>0</v>
      </c>
      <c r="Q51" s="29">
        <v>14</v>
      </c>
      <c r="R51" s="29">
        <v>0</v>
      </c>
      <c r="S51" s="29">
        <v>0</v>
      </c>
      <c r="T51" s="29">
        <v>0</v>
      </c>
      <c r="U51" s="29">
        <v>0</v>
      </c>
      <c r="V51" s="29">
        <v>0</v>
      </c>
      <c r="W51" s="29">
        <v>0</v>
      </c>
      <c r="X51" s="29">
        <v>0</v>
      </c>
      <c r="Y51" s="29">
        <v>6.34</v>
      </c>
      <c r="Z51" s="29">
        <v>0</v>
      </c>
      <c r="AA51" s="29">
        <v>14</v>
      </c>
      <c r="AB51" s="29">
        <v>0</v>
      </c>
      <c r="AC51" s="29">
        <v>0</v>
      </c>
      <c r="AD51" s="29">
        <v>0</v>
      </c>
      <c r="AE51" s="29">
        <v>0</v>
      </c>
      <c r="AF51" s="29">
        <v>0</v>
      </c>
      <c r="AG51" s="29">
        <v>0</v>
      </c>
      <c r="AH51" s="29">
        <v>0</v>
      </c>
      <c r="AI51" s="29">
        <v>1</v>
      </c>
      <c r="AJ51" s="29">
        <v>0</v>
      </c>
      <c r="AK51" s="29">
        <v>1</v>
      </c>
      <c r="AL51" s="29">
        <v>0</v>
      </c>
      <c r="AM51" s="17"/>
      <c r="AN51" s="17"/>
      <c r="AO51" s="29" t="s">
        <v>56</v>
      </c>
      <c r="AP51" s="29">
        <v>0</v>
      </c>
      <c r="AQ51" s="29">
        <v>359.65</v>
      </c>
      <c r="AR51" s="29">
        <v>0</v>
      </c>
      <c r="AS51" s="29">
        <v>0</v>
      </c>
      <c r="AT51" s="29">
        <v>0</v>
      </c>
      <c r="AU51" s="29">
        <v>69.87</v>
      </c>
      <c r="AV51" s="29">
        <v>0</v>
      </c>
      <c r="AW51" s="29">
        <v>0</v>
      </c>
      <c r="AX51" s="29">
        <v>0</v>
      </c>
      <c r="AY51" s="29">
        <v>19.52</v>
      </c>
      <c r="AZ51" s="29">
        <v>0</v>
      </c>
      <c r="BA51" s="29">
        <v>74.599999999999994</v>
      </c>
      <c r="BB51" s="29">
        <v>0</v>
      </c>
      <c r="BC51" s="29">
        <v>0</v>
      </c>
      <c r="BD51" s="29">
        <v>0</v>
      </c>
      <c r="BE51" s="29">
        <v>58.49</v>
      </c>
      <c r="BF51" s="29">
        <v>0</v>
      </c>
      <c r="BG51" s="29">
        <v>0</v>
      </c>
      <c r="BH51" s="29">
        <v>0</v>
      </c>
      <c r="BI51" s="29">
        <v>9.8000000000000007</v>
      </c>
      <c r="BJ51" s="29">
        <v>0</v>
      </c>
      <c r="BK51" s="29">
        <v>7</v>
      </c>
      <c r="BL51" s="29">
        <v>0</v>
      </c>
      <c r="BM51" s="29">
        <v>0</v>
      </c>
      <c r="BN51" s="29">
        <v>0</v>
      </c>
      <c r="BO51" s="29">
        <v>2</v>
      </c>
      <c r="BP51" s="29">
        <v>0</v>
      </c>
      <c r="BQ51" s="29">
        <v>0</v>
      </c>
      <c r="BR51" s="29">
        <v>0</v>
      </c>
      <c r="BS51" s="29">
        <v>2</v>
      </c>
    </row>
    <row r="52" spans="1:71" s="16" customFormat="1" x14ac:dyDescent="0.25">
      <c r="A52" s="30"/>
      <c r="B52" s="30"/>
      <c r="C52" s="30"/>
      <c r="D52" s="30"/>
      <c r="E52" s="30"/>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spans="1:71" s="16" customFormat="1" x14ac:dyDescent="0.25">
      <c r="H53" s="45" t="s">
        <v>37</v>
      </c>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17"/>
      <c r="AN53" s="17"/>
      <c r="AO53" s="45" t="s">
        <v>26</v>
      </c>
      <c r="AP53" s="45"/>
      <c r="AQ53" s="45"/>
      <c r="AR53" s="45"/>
      <c r="AS53" s="45"/>
      <c r="AT53" s="45"/>
      <c r="AU53" s="45"/>
      <c r="AV53" s="45"/>
      <c r="AW53" s="45"/>
      <c r="AX53" s="45"/>
      <c r="AY53" s="45"/>
      <c r="AZ53" s="45"/>
      <c r="BA53" s="45"/>
      <c r="BB53" s="45"/>
      <c r="BC53" s="45"/>
      <c r="BD53" s="45"/>
      <c r="BE53" s="45"/>
      <c r="BF53" s="45"/>
      <c r="BG53" s="45"/>
      <c r="BH53" s="45"/>
      <c r="BI53" s="45"/>
    </row>
    <row r="54" spans="1:71" s="16" customFormat="1" ht="15.75" x14ac:dyDescent="0.25">
      <c r="A54" s="260" t="s">
        <v>8</v>
      </c>
      <c r="B54" s="260"/>
      <c r="C54" s="260"/>
      <c r="D54" s="260"/>
      <c r="E54" s="260"/>
      <c r="H54" s="29"/>
      <c r="I54" s="29" t="s">
        <v>40</v>
      </c>
      <c r="J54" s="29" t="s">
        <v>40</v>
      </c>
      <c r="K54" s="29" t="s">
        <v>40</v>
      </c>
      <c r="L54" s="29" t="s">
        <v>40</v>
      </c>
      <c r="M54" s="29" t="s">
        <v>40</v>
      </c>
      <c r="N54" s="29" t="s">
        <v>40</v>
      </c>
      <c r="O54" s="29" t="s">
        <v>40</v>
      </c>
      <c r="P54" s="29" t="s">
        <v>40</v>
      </c>
      <c r="Q54" s="29" t="s">
        <v>40</v>
      </c>
      <c r="R54" s="29" t="s">
        <v>40</v>
      </c>
      <c r="S54" s="29" t="s">
        <v>41</v>
      </c>
      <c r="T54" s="29" t="s">
        <v>41</v>
      </c>
      <c r="U54" s="29" t="s">
        <v>41</v>
      </c>
      <c r="V54" s="29" t="s">
        <v>41</v>
      </c>
      <c r="W54" s="29" t="s">
        <v>41</v>
      </c>
      <c r="X54" s="29" t="s">
        <v>41</v>
      </c>
      <c r="Y54" s="29" t="s">
        <v>41</v>
      </c>
      <c r="Z54" s="29" t="s">
        <v>41</v>
      </c>
      <c r="AA54" s="29" t="s">
        <v>41</v>
      </c>
      <c r="AB54" s="29" t="s">
        <v>41</v>
      </c>
      <c r="AC54" s="29" t="s">
        <v>42</v>
      </c>
      <c r="AD54" s="29" t="s">
        <v>42</v>
      </c>
      <c r="AE54" s="29" t="s">
        <v>42</v>
      </c>
      <c r="AF54" s="29" t="s">
        <v>42</v>
      </c>
      <c r="AG54" s="29" t="s">
        <v>42</v>
      </c>
      <c r="AH54" s="29" t="s">
        <v>42</v>
      </c>
      <c r="AI54" s="29" t="s">
        <v>42</v>
      </c>
      <c r="AJ54" s="29" t="s">
        <v>42</v>
      </c>
      <c r="AK54" s="29" t="s">
        <v>42</v>
      </c>
      <c r="AL54" s="29" t="s">
        <v>42</v>
      </c>
      <c r="AM54" s="17"/>
      <c r="AN54" s="17"/>
      <c r="AO54" s="29"/>
      <c r="AP54" s="29" t="s">
        <v>40</v>
      </c>
      <c r="AQ54" s="29" t="s">
        <v>40</v>
      </c>
      <c r="AR54" s="29" t="s">
        <v>40</v>
      </c>
      <c r="AS54" s="29" t="s">
        <v>40</v>
      </c>
      <c r="AT54" s="29" t="s">
        <v>40</v>
      </c>
      <c r="AU54" s="29" t="s">
        <v>40</v>
      </c>
      <c r="AV54" s="29" t="s">
        <v>40</v>
      </c>
      <c r="AW54" s="29" t="s">
        <v>40</v>
      </c>
      <c r="AX54" s="29" t="s">
        <v>40</v>
      </c>
      <c r="AY54" s="29" t="s">
        <v>40</v>
      </c>
      <c r="AZ54" s="29" t="s">
        <v>41</v>
      </c>
      <c r="BA54" s="29" t="s">
        <v>41</v>
      </c>
      <c r="BB54" s="29" t="s">
        <v>41</v>
      </c>
      <c r="BC54" s="29" t="s">
        <v>41</v>
      </c>
      <c r="BD54" s="29" t="s">
        <v>41</v>
      </c>
      <c r="BE54" s="29" t="s">
        <v>41</v>
      </c>
      <c r="BF54" s="29" t="s">
        <v>41</v>
      </c>
      <c r="BG54" s="29" t="s">
        <v>41</v>
      </c>
      <c r="BH54" s="29" t="s">
        <v>41</v>
      </c>
      <c r="BI54" s="29" t="s">
        <v>41</v>
      </c>
      <c r="BJ54" s="29" t="s">
        <v>42</v>
      </c>
      <c r="BK54" s="29" t="s">
        <v>42</v>
      </c>
      <c r="BL54" s="29" t="s">
        <v>42</v>
      </c>
      <c r="BM54" s="29" t="s">
        <v>42</v>
      </c>
      <c r="BN54" s="29" t="s">
        <v>42</v>
      </c>
      <c r="BO54" s="29" t="s">
        <v>42</v>
      </c>
      <c r="BP54" s="29" t="s">
        <v>42</v>
      </c>
      <c r="BQ54" s="29" t="s">
        <v>42</v>
      </c>
      <c r="BR54" s="29" t="s">
        <v>42</v>
      </c>
      <c r="BS54" s="29" t="s">
        <v>42</v>
      </c>
    </row>
    <row r="55" spans="1:71" s="16" customFormat="1" ht="45.75" thickBot="1" x14ac:dyDescent="0.3">
      <c r="A55" s="21" t="s">
        <v>4</v>
      </c>
      <c r="B55" s="22" t="s">
        <v>17</v>
      </c>
      <c r="C55" s="22" t="s">
        <v>5</v>
      </c>
      <c r="D55" s="6" t="s">
        <v>0</v>
      </c>
      <c r="E55" s="22" t="s">
        <v>7</v>
      </c>
      <c r="H55" s="28" t="s">
        <v>4</v>
      </c>
      <c r="I55" s="28" t="s">
        <v>43</v>
      </c>
      <c r="J55" s="28" t="s">
        <v>44</v>
      </c>
      <c r="K55" s="28" t="s">
        <v>57</v>
      </c>
      <c r="L55" s="28" t="s">
        <v>50</v>
      </c>
      <c r="M55" s="28" t="s">
        <v>47</v>
      </c>
      <c r="N55" s="28" t="s">
        <v>48</v>
      </c>
      <c r="O55" s="28" t="s">
        <v>46</v>
      </c>
      <c r="P55" s="28" t="s">
        <v>51</v>
      </c>
      <c r="Q55" s="28" t="s">
        <v>49</v>
      </c>
      <c r="R55" s="28" t="s">
        <v>45</v>
      </c>
      <c r="S55" s="28" t="s">
        <v>43</v>
      </c>
      <c r="T55" s="28" t="s">
        <v>44</v>
      </c>
      <c r="U55" s="28" t="s">
        <v>57</v>
      </c>
      <c r="V55" s="28" t="s">
        <v>50</v>
      </c>
      <c r="W55" s="28" t="s">
        <v>47</v>
      </c>
      <c r="X55" s="28" t="s">
        <v>48</v>
      </c>
      <c r="Y55" s="28" t="s">
        <v>46</v>
      </c>
      <c r="Z55" s="28" t="s">
        <v>51</v>
      </c>
      <c r="AA55" s="28" t="s">
        <v>49</v>
      </c>
      <c r="AB55" s="28" t="s">
        <v>45</v>
      </c>
      <c r="AC55" s="28" t="s">
        <v>43</v>
      </c>
      <c r="AD55" s="28" t="s">
        <v>44</v>
      </c>
      <c r="AE55" s="28" t="s">
        <v>57</v>
      </c>
      <c r="AF55" s="28" t="s">
        <v>50</v>
      </c>
      <c r="AG55" s="28" t="s">
        <v>47</v>
      </c>
      <c r="AH55" s="28" t="s">
        <v>48</v>
      </c>
      <c r="AI55" s="28" t="s">
        <v>46</v>
      </c>
      <c r="AJ55" s="28" t="s">
        <v>51</v>
      </c>
      <c r="AK55" s="28" t="s">
        <v>49</v>
      </c>
      <c r="AL55" s="28" t="s">
        <v>45</v>
      </c>
      <c r="AM55" s="17"/>
      <c r="AN55" s="17"/>
      <c r="AO55" s="28" t="s">
        <v>4</v>
      </c>
      <c r="AP55" s="28" t="s">
        <v>43</v>
      </c>
      <c r="AQ55" s="28" t="s">
        <v>44</v>
      </c>
      <c r="AR55" s="28" t="s">
        <v>57</v>
      </c>
      <c r="AS55" s="28" t="s">
        <v>50</v>
      </c>
      <c r="AT55" s="28" t="s">
        <v>47</v>
      </c>
      <c r="AU55" s="28" t="s">
        <v>48</v>
      </c>
      <c r="AV55" s="28" t="s">
        <v>46</v>
      </c>
      <c r="AW55" s="28" t="s">
        <v>51</v>
      </c>
      <c r="AX55" s="28" t="s">
        <v>49</v>
      </c>
      <c r="AY55" s="28" t="s">
        <v>45</v>
      </c>
      <c r="AZ55" s="28" t="s">
        <v>43</v>
      </c>
      <c r="BA55" s="28" t="s">
        <v>44</v>
      </c>
      <c r="BB55" s="28" t="s">
        <v>57</v>
      </c>
      <c r="BC55" s="28" t="s">
        <v>50</v>
      </c>
      <c r="BD55" s="28" t="s">
        <v>47</v>
      </c>
      <c r="BE55" s="28" t="s">
        <v>48</v>
      </c>
      <c r="BF55" s="28" t="s">
        <v>46</v>
      </c>
      <c r="BG55" s="28" t="s">
        <v>51</v>
      </c>
      <c r="BH55" s="28" t="s">
        <v>49</v>
      </c>
      <c r="BI55" s="28" t="s">
        <v>45</v>
      </c>
      <c r="BJ55" s="28" t="s">
        <v>43</v>
      </c>
      <c r="BK55" s="28" t="s">
        <v>44</v>
      </c>
      <c r="BL55" s="28" t="s">
        <v>57</v>
      </c>
      <c r="BM55" s="28" t="s">
        <v>50</v>
      </c>
      <c r="BN55" s="28" t="s">
        <v>47</v>
      </c>
      <c r="BO55" s="28" t="s">
        <v>48</v>
      </c>
      <c r="BP55" s="28" t="s">
        <v>46</v>
      </c>
      <c r="BQ55" s="28" t="s">
        <v>51</v>
      </c>
      <c r="BR55" s="28" t="s">
        <v>49</v>
      </c>
      <c r="BS55" s="28" t="s">
        <v>45</v>
      </c>
    </row>
    <row r="56" spans="1:71" s="16" customFormat="1" x14ac:dyDescent="0.25">
      <c r="A56" s="23" t="s">
        <v>9</v>
      </c>
      <c r="B56" s="23">
        <f>IF($D$5="P",SUM(AZ38:BB38),SUM(AZ38:BI38))</f>
        <v>0</v>
      </c>
      <c r="C56" s="23">
        <f>IF($D$5="P",SUM(AP38:AR38),SUM(AP38:AY38))</f>
        <v>0</v>
      </c>
      <c r="D56" s="23">
        <f>IF($D$5="P",$B$8*SUM(AP38:AR38)+$B$9*SUM(AP56:AR56),$B$8*SUM(AP38:AY38)+$B$9*SUM(AP56:AY56))</f>
        <v>0</v>
      </c>
      <c r="E56" s="23">
        <f t="shared" ref="E56:E69" si="7">D56*$B$5</f>
        <v>0</v>
      </c>
      <c r="H56" s="27" t="s">
        <v>9</v>
      </c>
      <c r="I56" s="27"/>
      <c r="J56" s="27"/>
      <c r="K56" s="27"/>
      <c r="L56" s="27"/>
      <c r="M56" s="27"/>
      <c r="N56" s="27"/>
      <c r="O56" s="27"/>
      <c r="P56" s="27"/>
      <c r="Q56" s="27"/>
      <c r="R56" s="27"/>
      <c r="S56" s="27"/>
      <c r="T56" s="27"/>
      <c r="U56" s="27"/>
      <c r="V56" s="27"/>
      <c r="W56" s="27"/>
      <c r="X56" s="27"/>
      <c r="Y56" s="27"/>
      <c r="Z56" s="27"/>
      <c r="AA56" s="27"/>
      <c r="AB56" s="27"/>
      <c r="AC56" s="27"/>
      <c r="AD56" s="27"/>
      <c r="AE56" s="27"/>
      <c r="AF56" s="27"/>
      <c r="AG56" s="27"/>
      <c r="AH56" s="27"/>
      <c r="AI56" s="27"/>
      <c r="AJ56" s="27"/>
      <c r="AK56" s="27"/>
      <c r="AL56" s="27"/>
      <c r="AM56" s="17"/>
      <c r="AN56" s="17"/>
      <c r="AO56" s="27" t="s">
        <v>9</v>
      </c>
      <c r="AP56" s="27"/>
      <c r="AQ56" s="27"/>
      <c r="AR56" s="27"/>
      <c r="AS56" s="27"/>
      <c r="AT56" s="27"/>
      <c r="AU56" s="27"/>
      <c r="AV56" s="27"/>
      <c r="AW56" s="27"/>
      <c r="AX56" s="27"/>
      <c r="AY56" s="27"/>
      <c r="AZ56" s="27"/>
      <c r="BA56" s="27"/>
      <c r="BB56" s="27"/>
      <c r="BC56" s="27"/>
      <c r="BD56" s="27"/>
      <c r="BE56" s="27"/>
      <c r="BF56" s="27"/>
      <c r="BG56" s="27"/>
      <c r="BH56" s="27"/>
      <c r="BI56" s="27"/>
      <c r="BJ56" s="27"/>
      <c r="BK56" s="27"/>
      <c r="BL56" s="27"/>
      <c r="BM56" s="27"/>
      <c r="BN56" s="27"/>
      <c r="BO56" s="27"/>
      <c r="BP56" s="27"/>
      <c r="BQ56" s="27"/>
      <c r="BR56" s="27"/>
      <c r="BS56" s="27"/>
    </row>
    <row r="57" spans="1:71" s="16" customFormat="1" x14ac:dyDescent="0.25">
      <c r="A57" s="23" t="s">
        <v>10</v>
      </c>
      <c r="B57" s="23">
        <f t="shared" ref="B57:B69" si="8">IF($D$5="P",SUM(AZ39:BB39),SUM(AZ39:BI39))</f>
        <v>0</v>
      </c>
      <c r="C57" s="23">
        <f t="shared" ref="C57:C69" si="9">IF($D$5="P",SUM(AP39:AR39),SUM(AP39:AY39))</f>
        <v>0</v>
      </c>
      <c r="D57" s="23">
        <f t="shared" ref="D57:D69" si="10">IF($D$5="P",$B$8*SUM(AP39:AR39)+$B$9*SUM(AP57:AR57),$B$8*SUM(AP39:AY39)+$B$9*SUM(AP57:AY57))</f>
        <v>0</v>
      </c>
      <c r="E57" s="23">
        <f t="shared" si="7"/>
        <v>0</v>
      </c>
      <c r="H57" s="29" t="s">
        <v>10</v>
      </c>
      <c r="I57" s="29">
        <v>0</v>
      </c>
      <c r="J57" s="29">
        <v>0</v>
      </c>
      <c r="K57" s="29">
        <v>0</v>
      </c>
      <c r="L57" s="29">
        <v>0</v>
      </c>
      <c r="M57" s="29">
        <v>0</v>
      </c>
      <c r="N57" s="29">
        <v>0</v>
      </c>
      <c r="O57" s="29">
        <v>0</v>
      </c>
      <c r="P57" s="29">
        <v>0</v>
      </c>
      <c r="Q57" s="29">
        <v>0</v>
      </c>
      <c r="R57" s="29">
        <v>0</v>
      </c>
      <c r="S57" s="29">
        <v>0</v>
      </c>
      <c r="T57" s="29">
        <v>0</v>
      </c>
      <c r="U57" s="29">
        <v>0</v>
      </c>
      <c r="V57" s="29">
        <v>0</v>
      </c>
      <c r="W57" s="29">
        <v>0</v>
      </c>
      <c r="X57" s="29">
        <v>0</v>
      </c>
      <c r="Y57" s="29">
        <v>0</v>
      </c>
      <c r="Z57" s="29">
        <v>0</v>
      </c>
      <c r="AA57" s="29">
        <v>0</v>
      </c>
      <c r="AB57" s="29">
        <v>0</v>
      </c>
      <c r="AC57" s="29">
        <v>0</v>
      </c>
      <c r="AD57" s="29">
        <v>0</v>
      </c>
      <c r="AE57" s="29">
        <v>0</v>
      </c>
      <c r="AF57" s="29">
        <v>0</v>
      </c>
      <c r="AG57" s="29">
        <v>0</v>
      </c>
      <c r="AH57" s="29">
        <v>0</v>
      </c>
      <c r="AI57" s="29">
        <v>0</v>
      </c>
      <c r="AJ57" s="29">
        <v>0</v>
      </c>
      <c r="AK57" s="29">
        <v>0</v>
      </c>
      <c r="AL57" s="29">
        <v>0</v>
      </c>
      <c r="AM57" s="17"/>
      <c r="AN57" s="17"/>
      <c r="AO57" s="29" t="s">
        <v>10</v>
      </c>
      <c r="AP57" s="29">
        <v>0</v>
      </c>
      <c r="AQ57" s="29">
        <v>0</v>
      </c>
      <c r="AR57" s="29">
        <v>0</v>
      </c>
      <c r="AS57" s="29">
        <v>0</v>
      </c>
      <c r="AT57" s="29">
        <v>0</v>
      </c>
      <c r="AU57" s="29">
        <v>0</v>
      </c>
      <c r="AV57" s="29">
        <v>0</v>
      </c>
      <c r="AW57" s="29">
        <v>0</v>
      </c>
      <c r="AX57" s="29">
        <v>0</v>
      </c>
      <c r="AY57" s="29">
        <v>0</v>
      </c>
      <c r="AZ57" s="29">
        <v>0</v>
      </c>
      <c r="BA57" s="29">
        <v>0</v>
      </c>
      <c r="BB57" s="29">
        <v>0</v>
      </c>
      <c r="BC57" s="29">
        <v>0</v>
      </c>
      <c r="BD57" s="29">
        <v>0</v>
      </c>
      <c r="BE57" s="29">
        <v>0</v>
      </c>
      <c r="BF57" s="29">
        <v>0</v>
      </c>
      <c r="BG57" s="29">
        <v>0</v>
      </c>
      <c r="BH57" s="29">
        <v>0</v>
      </c>
      <c r="BI57" s="29">
        <v>0</v>
      </c>
      <c r="BJ57" s="29">
        <v>0</v>
      </c>
      <c r="BK57" s="29">
        <v>0</v>
      </c>
      <c r="BL57" s="29">
        <v>0</v>
      </c>
      <c r="BM57" s="29">
        <v>0</v>
      </c>
      <c r="BN57" s="29">
        <v>0</v>
      </c>
      <c r="BO57" s="29">
        <v>0</v>
      </c>
      <c r="BP57" s="29">
        <v>0</v>
      </c>
      <c r="BQ57" s="29">
        <v>0</v>
      </c>
      <c r="BR57" s="29">
        <v>0</v>
      </c>
      <c r="BS57" s="29">
        <v>0</v>
      </c>
    </row>
    <row r="58" spans="1:71" s="16" customFormat="1" x14ac:dyDescent="0.25">
      <c r="A58" s="23" t="s">
        <v>11</v>
      </c>
      <c r="B58" s="23">
        <f t="shared" si="8"/>
        <v>1.79</v>
      </c>
      <c r="C58" s="23">
        <f t="shared" si="9"/>
        <v>1.79</v>
      </c>
      <c r="D58" s="23">
        <f t="shared" si="10"/>
        <v>0.53700000000000003</v>
      </c>
      <c r="E58" s="23">
        <f t="shared" si="7"/>
        <v>33.46584</v>
      </c>
      <c r="H58" s="29" t="s">
        <v>11</v>
      </c>
      <c r="I58" s="29">
        <v>0</v>
      </c>
      <c r="J58" s="29">
        <v>0</v>
      </c>
      <c r="K58" s="29">
        <v>0</v>
      </c>
      <c r="L58" s="29">
        <v>0</v>
      </c>
      <c r="M58" s="29">
        <v>0</v>
      </c>
      <c r="N58" s="29">
        <v>0</v>
      </c>
      <c r="O58" s="29">
        <v>0</v>
      </c>
      <c r="P58" s="29">
        <v>0</v>
      </c>
      <c r="Q58" s="29">
        <v>0</v>
      </c>
      <c r="R58" s="29">
        <v>0</v>
      </c>
      <c r="S58" s="29">
        <v>0</v>
      </c>
      <c r="T58" s="29">
        <v>0</v>
      </c>
      <c r="U58" s="29">
        <v>0</v>
      </c>
      <c r="V58" s="29">
        <v>0</v>
      </c>
      <c r="W58" s="29">
        <v>0</v>
      </c>
      <c r="X58" s="29">
        <v>0</v>
      </c>
      <c r="Y58" s="29">
        <v>0</v>
      </c>
      <c r="Z58" s="29">
        <v>0</v>
      </c>
      <c r="AA58" s="29">
        <v>0</v>
      </c>
      <c r="AB58" s="29">
        <v>0</v>
      </c>
      <c r="AC58" s="29">
        <v>0</v>
      </c>
      <c r="AD58" s="29">
        <v>0</v>
      </c>
      <c r="AE58" s="29">
        <v>0</v>
      </c>
      <c r="AF58" s="29">
        <v>0</v>
      </c>
      <c r="AG58" s="29">
        <v>0</v>
      </c>
      <c r="AH58" s="29">
        <v>0</v>
      </c>
      <c r="AI58" s="29">
        <v>0</v>
      </c>
      <c r="AJ58" s="29">
        <v>0</v>
      </c>
      <c r="AK58" s="29">
        <v>0</v>
      </c>
      <c r="AL58" s="29">
        <v>0</v>
      </c>
      <c r="AM58" s="17"/>
      <c r="AN58" s="17"/>
      <c r="AO58" s="29" t="s">
        <v>11</v>
      </c>
      <c r="AP58" s="29">
        <v>0</v>
      </c>
      <c r="AQ58" s="29">
        <v>0</v>
      </c>
      <c r="AR58" s="29">
        <v>0</v>
      </c>
      <c r="AS58" s="29">
        <v>0</v>
      </c>
      <c r="AT58" s="29">
        <v>0</v>
      </c>
      <c r="AU58" s="29">
        <v>0</v>
      </c>
      <c r="AV58" s="29">
        <v>0</v>
      </c>
      <c r="AW58" s="29">
        <v>0</v>
      </c>
      <c r="AX58" s="29">
        <v>0</v>
      </c>
      <c r="AY58" s="29">
        <v>0</v>
      </c>
      <c r="AZ58" s="29">
        <v>0</v>
      </c>
      <c r="BA58" s="29">
        <v>0</v>
      </c>
      <c r="BB58" s="29">
        <v>0</v>
      </c>
      <c r="BC58" s="29">
        <v>0</v>
      </c>
      <c r="BD58" s="29">
        <v>0</v>
      </c>
      <c r="BE58" s="29">
        <v>0</v>
      </c>
      <c r="BF58" s="29">
        <v>0</v>
      </c>
      <c r="BG58" s="29">
        <v>0</v>
      </c>
      <c r="BH58" s="29">
        <v>0</v>
      </c>
      <c r="BI58" s="29">
        <v>0</v>
      </c>
      <c r="BJ58" s="29">
        <v>0</v>
      </c>
      <c r="BK58" s="29">
        <v>0</v>
      </c>
      <c r="BL58" s="29">
        <v>0</v>
      </c>
      <c r="BM58" s="29">
        <v>0</v>
      </c>
      <c r="BN58" s="29">
        <v>0</v>
      </c>
      <c r="BO58" s="29">
        <v>0</v>
      </c>
      <c r="BP58" s="29">
        <v>0</v>
      </c>
      <c r="BQ58" s="29">
        <v>0</v>
      </c>
      <c r="BR58" s="29">
        <v>0</v>
      </c>
      <c r="BS58" s="29">
        <v>0</v>
      </c>
    </row>
    <row r="59" spans="1:71" s="16" customFormat="1" x14ac:dyDescent="0.25">
      <c r="A59" s="23" t="s">
        <v>12</v>
      </c>
      <c r="B59" s="23">
        <f t="shared" si="8"/>
        <v>4.6500000000000004</v>
      </c>
      <c r="C59" s="23">
        <f t="shared" si="9"/>
        <v>4.6500000000000004</v>
      </c>
      <c r="D59" s="23">
        <f t="shared" si="10"/>
        <v>1.395</v>
      </c>
      <c r="E59" s="23">
        <f t="shared" si="7"/>
        <v>86.936400000000006</v>
      </c>
      <c r="H59" s="29" t="s">
        <v>12</v>
      </c>
      <c r="I59" s="29">
        <v>0</v>
      </c>
      <c r="J59" s="29">
        <v>0</v>
      </c>
      <c r="K59" s="29">
        <v>0</v>
      </c>
      <c r="L59" s="29">
        <v>0</v>
      </c>
      <c r="M59" s="29">
        <v>0</v>
      </c>
      <c r="N59" s="29">
        <v>0</v>
      </c>
      <c r="O59" s="29">
        <v>0</v>
      </c>
      <c r="P59" s="29">
        <v>0</v>
      </c>
      <c r="Q59" s="29">
        <v>0</v>
      </c>
      <c r="R59" s="29">
        <v>0</v>
      </c>
      <c r="S59" s="29">
        <v>0</v>
      </c>
      <c r="T59" s="29">
        <v>0</v>
      </c>
      <c r="U59" s="29">
        <v>0</v>
      </c>
      <c r="V59" s="29">
        <v>0</v>
      </c>
      <c r="W59" s="29">
        <v>0</v>
      </c>
      <c r="X59" s="29">
        <v>0</v>
      </c>
      <c r="Y59" s="29">
        <v>0</v>
      </c>
      <c r="Z59" s="29">
        <v>0</v>
      </c>
      <c r="AA59" s="29">
        <v>0</v>
      </c>
      <c r="AB59" s="29">
        <v>0</v>
      </c>
      <c r="AC59" s="29">
        <v>0</v>
      </c>
      <c r="AD59" s="29">
        <v>0</v>
      </c>
      <c r="AE59" s="29">
        <v>0</v>
      </c>
      <c r="AF59" s="29">
        <v>0</v>
      </c>
      <c r="AG59" s="29">
        <v>0</v>
      </c>
      <c r="AH59" s="29">
        <v>0</v>
      </c>
      <c r="AI59" s="29">
        <v>0</v>
      </c>
      <c r="AJ59" s="29">
        <v>0</v>
      </c>
      <c r="AK59" s="29">
        <v>0</v>
      </c>
      <c r="AL59" s="29">
        <v>0</v>
      </c>
      <c r="AM59" s="17"/>
      <c r="AN59" s="17"/>
      <c r="AO59" s="29" t="s">
        <v>12</v>
      </c>
      <c r="AP59" s="29">
        <v>0</v>
      </c>
      <c r="AQ59" s="29">
        <v>0</v>
      </c>
      <c r="AR59" s="29">
        <v>0</v>
      </c>
      <c r="AS59" s="29">
        <v>0</v>
      </c>
      <c r="AT59" s="29">
        <v>0</v>
      </c>
      <c r="AU59" s="29">
        <v>0</v>
      </c>
      <c r="AV59" s="29">
        <v>0</v>
      </c>
      <c r="AW59" s="29">
        <v>0</v>
      </c>
      <c r="AX59" s="29">
        <v>0</v>
      </c>
      <c r="AY59" s="29">
        <v>0</v>
      </c>
      <c r="AZ59" s="29">
        <v>0</v>
      </c>
      <c r="BA59" s="29">
        <v>0</v>
      </c>
      <c r="BB59" s="29">
        <v>0</v>
      </c>
      <c r="BC59" s="29">
        <v>0</v>
      </c>
      <c r="BD59" s="29">
        <v>0</v>
      </c>
      <c r="BE59" s="29">
        <v>0</v>
      </c>
      <c r="BF59" s="29">
        <v>0</v>
      </c>
      <c r="BG59" s="29">
        <v>0</v>
      </c>
      <c r="BH59" s="29">
        <v>0</v>
      </c>
      <c r="BI59" s="29">
        <v>0</v>
      </c>
      <c r="BJ59" s="29">
        <v>0</v>
      </c>
      <c r="BK59" s="29">
        <v>0</v>
      </c>
      <c r="BL59" s="29">
        <v>0</v>
      </c>
      <c r="BM59" s="29">
        <v>0</v>
      </c>
      <c r="BN59" s="29">
        <v>0</v>
      </c>
      <c r="BO59" s="29">
        <v>0</v>
      </c>
      <c r="BP59" s="29">
        <v>0</v>
      </c>
      <c r="BQ59" s="29">
        <v>0</v>
      </c>
      <c r="BR59" s="29">
        <v>0</v>
      </c>
      <c r="BS59" s="29">
        <v>0</v>
      </c>
    </row>
    <row r="60" spans="1:71" s="16" customFormat="1" x14ac:dyDescent="0.25">
      <c r="A60" s="23" t="s">
        <v>13</v>
      </c>
      <c r="B60" s="23">
        <f t="shared" si="8"/>
        <v>10.06</v>
      </c>
      <c r="C60" s="23">
        <f t="shared" si="9"/>
        <v>10.06</v>
      </c>
      <c r="D60" s="23">
        <f t="shared" si="10"/>
        <v>3.0180000000000002</v>
      </c>
      <c r="E60" s="23">
        <f t="shared" si="7"/>
        <v>188.08176</v>
      </c>
      <c r="H60" s="29" t="s">
        <v>13</v>
      </c>
      <c r="I60" s="29">
        <v>0</v>
      </c>
      <c r="J60" s="29">
        <v>0</v>
      </c>
      <c r="K60" s="29">
        <v>0</v>
      </c>
      <c r="L60" s="29">
        <v>0</v>
      </c>
      <c r="M60" s="29">
        <v>0</v>
      </c>
      <c r="N60" s="29">
        <v>0</v>
      </c>
      <c r="O60" s="29">
        <v>0</v>
      </c>
      <c r="P60" s="29">
        <v>0</v>
      </c>
      <c r="Q60" s="29">
        <v>0</v>
      </c>
      <c r="R60" s="29">
        <v>0</v>
      </c>
      <c r="S60" s="29">
        <v>0</v>
      </c>
      <c r="T60" s="29">
        <v>0</v>
      </c>
      <c r="U60" s="29">
        <v>0</v>
      </c>
      <c r="V60" s="29">
        <v>0</v>
      </c>
      <c r="W60" s="29">
        <v>0</v>
      </c>
      <c r="X60" s="29">
        <v>0</v>
      </c>
      <c r="Y60" s="29">
        <v>0</v>
      </c>
      <c r="Z60" s="29">
        <v>0</v>
      </c>
      <c r="AA60" s="29">
        <v>0</v>
      </c>
      <c r="AB60" s="29">
        <v>0</v>
      </c>
      <c r="AC60" s="29">
        <v>0</v>
      </c>
      <c r="AD60" s="29">
        <v>0</v>
      </c>
      <c r="AE60" s="29">
        <v>0</v>
      </c>
      <c r="AF60" s="29">
        <v>0</v>
      </c>
      <c r="AG60" s="29">
        <v>0</v>
      </c>
      <c r="AH60" s="29">
        <v>0</v>
      </c>
      <c r="AI60" s="29">
        <v>0</v>
      </c>
      <c r="AJ60" s="29">
        <v>0</v>
      </c>
      <c r="AK60" s="29">
        <v>0</v>
      </c>
      <c r="AL60" s="29">
        <v>0</v>
      </c>
      <c r="AM60" s="17"/>
      <c r="AN60" s="17"/>
      <c r="AO60" s="29" t="s">
        <v>13</v>
      </c>
      <c r="AP60" s="29">
        <v>0</v>
      </c>
      <c r="AQ60" s="29">
        <v>0</v>
      </c>
      <c r="AR60" s="29">
        <v>0</v>
      </c>
      <c r="AS60" s="29">
        <v>0</v>
      </c>
      <c r="AT60" s="29">
        <v>0</v>
      </c>
      <c r="AU60" s="29">
        <v>0</v>
      </c>
      <c r="AV60" s="29">
        <v>0</v>
      </c>
      <c r="AW60" s="29">
        <v>0</v>
      </c>
      <c r="AX60" s="29">
        <v>0</v>
      </c>
      <c r="AY60" s="29">
        <v>0</v>
      </c>
      <c r="AZ60" s="29">
        <v>0</v>
      </c>
      <c r="BA60" s="29">
        <v>0</v>
      </c>
      <c r="BB60" s="29">
        <v>0</v>
      </c>
      <c r="BC60" s="29">
        <v>0</v>
      </c>
      <c r="BD60" s="29">
        <v>0</v>
      </c>
      <c r="BE60" s="29">
        <v>0</v>
      </c>
      <c r="BF60" s="29">
        <v>0</v>
      </c>
      <c r="BG60" s="29">
        <v>0</v>
      </c>
      <c r="BH60" s="29">
        <v>0</v>
      </c>
      <c r="BI60" s="29">
        <v>0</v>
      </c>
      <c r="BJ60" s="29">
        <v>0</v>
      </c>
      <c r="BK60" s="29">
        <v>0</v>
      </c>
      <c r="BL60" s="29">
        <v>0</v>
      </c>
      <c r="BM60" s="29">
        <v>0</v>
      </c>
      <c r="BN60" s="29">
        <v>0</v>
      </c>
      <c r="BO60" s="29">
        <v>0</v>
      </c>
      <c r="BP60" s="29">
        <v>0</v>
      </c>
      <c r="BQ60" s="29">
        <v>0</v>
      </c>
      <c r="BR60" s="29">
        <v>0</v>
      </c>
      <c r="BS60" s="29">
        <v>0</v>
      </c>
    </row>
    <row r="61" spans="1:71" s="16" customFormat="1" x14ac:dyDescent="0.25">
      <c r="A61" s="23" t="s">
        <v>52</v>
      </c>
      <c r="B61" s="23">
        <f t="shared" si="8"/>
        <v>38.53</v>
      </c>
      <c r="C61" s="23">
        <f t="shared" si="9"/>
        <v>38.53</v>
      </c>
      <c r="D61" s="23">
        <f t="shared" si="10"/>
        <v>11.558999999999999</v>
      </c>
      <c r="E61" s="23">
        <f t="shared" si="7"/>
        <v>720.35687999999993</v>
      </c>
      <c r="H61" s="29" t="s">
        <v>52</v>
      </c>
      <c r="I61" s="29">
        <v>0</v>
      </c>
      <c r="J61" s="29">
        <v>0</v>
      </c>
      <c r="K61" s="29">
        <v>0</v>
      </c>
      <c r="L61" s="29">
        <v>0</v>
      </c>
      <c r="M61" s="29">
        <v>0</v>
      </c>
      <c r="N61" s="29">
        <v>0</v>
      </c>
      <c r="O61" s="29">
        <v>0</v>
      </c>
      <c r="P61" s="29">
        <v>0</v>
      </c>
      <c r="Q61" s="29">
        <v>0</v>
      </c>
      <c r="R61" s="29">
        <v>0</v>
      </c>
      <c r="S61" s="29">
        <v>0</v>
      </c>
      <c r="T61" s="29">
        <v>0</v>
      </c>
      <c r="U61" s="29">
        <v>0</v>
      </c>
      <c r="V61" s="29">
        <v>0</v>
      </c>
      <c r="W61" s="29">
        <v>0</v>
      </c>
      <c r="X61" s="29">
        <v>0</v>
      </c>
      <c r="Y61" s="29">
        <v>0</v>
      </c>
      <c r="Z61" s="29">
        <v>0</v>
      </c>
      <c r="AA61" s="29">
        <v>0</v>
      </c>
      <c r="AB61" s="29">
        <v>0</v>
      </c>
      <c r="AC61" s="29">
        <v>0</v>
      </c>
      <c r="AD61" s="29">
        <v>0</v>
      </c>
      <c r="AE61" s="29">
        <v>0</v>
      </c>
      <c r="AF61" s="29">
        <v>0</v>
      </c>
      <c r="AG61" s="29">
        <v>0</v>
      </c>
      <c r="AH61" s="29">
        <v>0</v>
      </c>
      <c r="AI61" s="29">
        <v>0</v>
      </c>
      <c r="AJ61" s="29">
        <v>0</v>
      </c>
      <c r="AK61" s="29">
        <v>0</v>
      </c>
      <c r="AL61" s="29">
        <v>0</v>
      </c>
      <c r="AM61" s="17"/>
      <c r="AN61" s="17"/>
      <c r="AO61" s="29" t="s">
        <v>52</v>
      </c>
      <c r="AP61" s="29">
        <v>0</v>
      </c>
      <c r="AQ61" s="29">
        <v>0</v>
      </c>
      <c r="AR61" s="29">
        <v>0</v>
      </c>
      <c r="AS61" s="29">
        <v>0</v>
      </c>
      <c r="AT61" s="29">
        <v>0</v>
      </c>
      <c r="AU61" s="29">
        <v>0</v>
      </c>
      <c r="AV61" s="29">
        <v>0</v>
      </c>
      <c r="AW61" s="29">
        <v>0</v>
      </c>
      <c r="AX61" s="29">
        <v>0</v>
      </c>
      <c r="AY61" s="29">
        <v>0</v>
      </c>
      <c r="AZ61" s="29">
        <v>0</v>
      </c>
      <c r="BA61" s="29">
        <v>0</v>
      </c>
      <c r="BB61" s="29">
        <v>0</v>
      </c>
      <c r="BC61" s="29">
        <v>0</v>
      </c>
      <c r="BD61" s="29">
        <v>0</v>
      </c>
      <c r="BE61" s="29">
        <v>0</v>
      </c>
      <c r="BF61" s="29">
        <v>0</v>
      </c>
      <c r="BG61" s="29">
        <v>0</v>
      </c>
      <c r="BH61" s="29">
        <v>0</v>
      </c>
      <c r="BI61" s="29">
        <v>0</v>
      </c>
      <c r="BJ61" s="29">
        <v>0</v>
      </c>
      <c r="BK61" s="29">
        <v>0</v>
      </c>
      <c r="BL61" s="29">
        <v>0</v>
      </c>
      <c r="BM61" s="29">
        <v>0</v>
      </c>
      <c r="BN61" s="29">
        <v>0</v>
      </c>
      <c r="BO61" s="29">
        <v>0</v>
      </c>
      <c r="BP61" s="29">
        <v>0</v>
      </c>
      <c r="BQ61" s="29">
        <v>0</v>
      </c>
      <c r="BR61" s="29">
        <v>0</v>
      </c>
      <c r="BS61" s="29">
        <v>0</v>
      </c>
    </row>
    <row r="62" spans="1:71" s="16" customFormat="1" x14ac:dyDescent="0.25">
      <c r="A62" s="23" t="s">
        <v>14</v>
      </c>
      <c r="B62" s="23">
        <f t="shared" si="8"/>
        <v>33.32</v>
      </c>
      <c r="C62" s="23">
        <f t="shared" si="9"/>
        <v>40.229999999999997</v>
      </c>
      <c r="D62" s="23">
        <f t="shared" si="10"/>
        <v>12.068999999999999</v>
      </c>
      <c r="E62" s="23">
        <f t="shared" si="7"/>
        <v>752.1400799999999</v>
      </c>
      <c r="H62" s="29" t="s">
        <v>14</v>
      </c>
      <c r="I62" s="29">
        <v>0</v>
      </c>
      <c r="J62" s="29">
        <v>0</v>
      </c>
      <c r="K62" s="29">
        <v>0</v>
      </c>
      <c r="L62" s="29">
        <v>0</v>
      </c>
      <c r="M62" s="29">
        <v>0</v>
      </c>
      <c r="N62" s="29">
        <v>0</v>
      </c>
      <c r="O62" s="29">
        <v>0</v>
      </c>
      <c r="P62" s="29">
        <v>0</v>
      </c>
      <c r="Q62" s="29">
        <v>0</v>
      </c>
      <c r="R62" s="29">
        <v>0</v>
      </c>
      <c r="S62" s="29">
        <v>0</v>
      </c>
      <c r="T62" s="29">
        <v>0</v>
      </c>
      <c r="U62" s="29">
        <v>0</v>
      </c>
      <c r="V62" s="29">
        <v>0</v>
      </c>
      <c r="W62" s="29">
        <v>0</v>
      </c>
      <c r="X62" s="29">
        <v>0</v>
      </c>
      <c r="Y62" s="29">
        <v>0</v>
      </c>
      <c r="Z62" s="29">
        <v>0</v>
      </c>
      <c r="AA62" s="29">
        <v>0</v>
      </c>
      <c r="AB62" s="29">
        <v>0</v>
      </c>
      <c r="AC62" s="29">
        <v>0</v>
      </c>
      <c r="AD62" s="29">
        <v>0</v>
      </c>
      <c r="AE62" s="29">
        <v>0</v>
      </c>
      <c r="AF62" s="29">
        <v>0</v>
      </c>
      <c r="AG62" s="29">
        <v>0</v>
      </c>
      <c r="AH62" s="29">
        <v>0</v>
      </c>
      <c r="AI62" s="29">
        <v>0</v>
      </c>
      <c r="AJ62" s="29">
        <v>0</v>
      </c>
      <c r="AK62" s="29">
        <v>0</v>
      </c>
      <c r="AL62" s="29">
        <v>0</v>
      </c>
      <c r="AM62" s="17"/>
      <c r="AN62" s="17"/>
      <c r="AO62" s="29" t="s">
        <v>14</v>
      </c>
      <c r="AP62" s="29">
        <v>0</v>
      </c>
      <c r="AQ62" s="29">
        <v>0</v>
      </c>
      <c r="AR62" s="29">
        <v>0</v>
      </c>
      <c r="AS62" s="29">
        <v>0</v>
      </c>
      <c r="AT62" s="29">
        <v>0</v>
      </c>
      <c r="AU62" s="29">
        <v>0</v>
      </c>
      <c r="AV62" s="29">
        <v>0</v>
      </c>
      <c r="AW62" s="29">
        <v>0</v>
      </c>
      <c r="AX62" s="29">
        <v>0</v>
      </c>
      <c r="AY62" s="29">
        <v>0</v>
      </c>
      <c r="AZ62" s="29">
        <v>0</v>
      </c>
      <c r="BA62" s="29">
        <v>0</v>
      </c>
      <c r="BB62" s="29">
        <v>0</v>
      </c>
      <c r="BC62" s="29">
        <v>0</v>
      </c>
      <c r="BD62" s="29">
        <v>0</v>
      </c>
      <c r="BE62" s="29">
        <v>0</v>
      </c>
      <c r="BF62" s="29">
        <v>0</v>
      </c>
      <c r="BG62" s="29">
        <v>0</v>
      </c>
      <c r="BH62" s="29">
        <v>0</v>
      </c>
      <c r="BI62" s="29">
        <v>0</v>
      </c>
      <c r="BJ62" s="29">
        <v>0</v>
      </c>
      <c r="BK62" s="29">
        <v>0</v>
      </c>
      <c r="BL62" s="29">
        <v>0</v>
      </c>
      <c r="BM62" s="29">
        <v>0</v>
      </c>
      <c r="BN62" s="29">
        <v>0</v>
      </c>
      <c r="BO62" s="29">
        <v>0</v>
      </c>
      <c r="BP62" s="29">
        <v>0</v>
      </c>
      <c r="BQ62" s="29">
        <v>0</v>
      </c>
      <c r="BR62" s="29">
        <v>0</v>
      </c>
      <c r="BS62" s="29">
        <v>0</v>
      </c>
    </row>
    <row r="63" spans="1:71" s="16" customFormat="1" x14ac:dyDescent="0.25">
      <c r="A63" s="23" t="s">
        <v>15</v>
      </c>
      <c r="B63" s="23">
        <f t="shared" si="8"/>
        <v>54.07</v>
      </c>
      <c r="C63" s="23">
        <f t="shared" si="9"/>
        <v>81.580000000000013</v>
      </c>
      <c r="D63" s="23">
        <f t="shared" si="10"/>
        <v>24.474000000000004</v>
      </c>
      <c r="E63" s="23">
        <f t="shared" si="7"/>
        <v>1525.2196800000002</v>
      </c>
      <c r="H63" s="29" t="s">
        <v>15</v>
      </c>
      <c r="I63" s="29">
        <v>0</v>
      </c>
      <c r="J63" s="29">
        <v>0</v>
      </c>
      <c r="K63" s="29">
        <v>0</v>
      </c>
      <c r="L63" s="29">
        <v>0</v>
      </c>
      <c r="M63" s="29">
        <v>0</v>
      </c>
      <c r="N63" s="29">
        <v>0</v>
      </c>
      <c r="O63" s="29">
        <v>0</v>
      </c>
      <c r="P63" s="29">
        <v>0</v>
      </c>
      <c r="Q63" s="29">
        <v>0</v>
      </c>
      <c r="R63" s="29">
        <v>0</v>
      </c>
      <c r="S63" s="29">
        <v>0</v>
      </c>
      <c r="T63" s="29">
        <v>0</v>
      </c>
      <c r="U63" s="29">
        <v>0</v>
      </c>
      <c r="V63" s="29">
        <v>0</v>
      </c>
      <c r="W63" s="29">
        <v>0</v>
      </c>
      <c r="X63" s="29">
        <v>0</v>
      </c>
      <c r="Y63" s="29">
        <v>0</v>
      </c>
      <c r="Z63" s="29">
        <v>0</v>
      </c>
      <c r="AA63" s="29">
        <v>0</v>
      </c>
      <c r="AB63" s="29">
        <v>0</v>
      </c>
      <c r="AC63" s="29">
        <v>0</v>
      </c>
      <c r="AD63" s="29">
        <v>0</v>
      </c>
      <c r="AE63" s="29">
        <v>0</v>
      </c>
      <c r="AF63" s="29">
        <v>0</v>
      </c>
      <c r="AG63" s="29">
        <v>0</v>
      </c>
      <c r="AH63" s="29">
        <v>0</v>
      </c>
      <c r="AI63" s="29">
        <v>0</v>
      </c>
      <c r="AJ63" s="29">
        <v>0</v>
      </c>
      <c r="AK63" s="29">
        <v>0</v>
      </c>
      <c r="AL63" s="29">
        <v>0</v>
      </c>
      <c r="AM63" s="17"/>
      <c r="AN63" s="17"/>
      <c r="AO63" s="29" t="s">
        <v>15</v>
      </c>
      <c r="AP63" s="29">
        <v>0</v>
      </c>
      <c r="AQ63" s="29">
        <v>0</v>
      </c>
      <c r="AR63" s="29">
        <v>0</v>
      </c>
      <c r="AS63" s="29">
        <v>0</v>
      </c>
      <c r="AT63" s="29">
        <v>0</v>
      </c>
      <c r="AU63" s="29">
        <v>0</v>
      </c>
      <c r="AV63" s="29">
        <v>0</v>
      </c>
      <c r="AW63" s="29">
        <v>0</v>
      </c>
      <c r="AX63" s="29">
        <v>0</v>
      </c>
      <c r="AY63" s="29">
        <v>0</v>
      </c>
      <c r="AZ63" s="29">
        <v>0</v>
      </c>
      <c r="BA63" s="29">
        <v>0</v>
      </c>
      <c r="BB63" s="29">
        <v>0</v>
      </c>
      <c r="BC63" s="29">
        <v>0</v>
      </c>
      <c r="BD63" s="29">
        <v>0</v>
      </c>
      <c r="BE63" s="29">
        <v>0</v>
      </c>
      <c r="BF63" s="29">
        <v>0</v>
      </c>
      <c r="BG63" s="29">
        <v>0</v>
      </c>
      <c r="BH63" s="29">
        <v>0</v>
      </c>
      <c r="BI63" s="29">
        <v>0</v>
      </c>
      <c r="BJ63" s="29">
        <v>0</v>
      </c>
      <c r="BK63" s="29">
        <v>0</v>
      </c>
      <c r="BL63" s="29">
        <v>0</v>
      </c>
      <c r="BM63" s="29">
        <v>0</v>
      </c>
      <c r="BN63" s="29">
        <v>0</v>
      </c>
      <c r="BO63" s="29">
        <v>0</v>
      </c>
      <c r="BP63" s="29">
        <v>0</v>
      </c>
      <c r="BQ63" s="29">
        <v>0</v>
      </c>
      <c r="BR63" s="29">
        <v>0</v>
      </c>
      <c r="BS63" s="29">
        <v>0</v>
      </c>
    </row>
    <row r="64" spans="1:71" s="16" customFormat="1" x14ac:dyDescent="0.25">
      <c r="A64" s="23" t="s">
        <v>16</v>
      </c>
      <c r="B64" s="23">
        <f t="shared" si="8"/>
        <v>62.199999999999996</v>
      </c>
      <c r="C64" s="23">
        <f t="shared" si="9"/>
        <v>119.76000000000002</v>
      </c>
      <c r="D64" s="23">
        <f t="shared" si="10"/>
        <v>35.928000000000004</v>
      </c>
      <c r="E64" s="23">
        <f t="shared" si="7"/>
        <v>2239.0329600000005</v>
      </c>
      <c r="H64" s="29" t="s">
        <v>16</v>
      </c>
      <c r="I64" s="29">
        <v>0</v>
      </c>
      <c r="J64" s="29">
        <v>0</v>
      </c>
      <c r="K64" s="29">
        <v>0</v>
      </c>
      <c r="L64" s="29">
        <v>0</v>
      </c>
      <c r="M64" s="29">
        <v>0</v>
      </c>
      <c r="N64" s="29">
        <v>0</v>
      </c>
      <c r="O64" s="29">
        <v>0</v>
      </c>
      <c r="P64" s="29">
        <v>0</v>
      </c>
      <c r="Q64" s="29">
        <v>0</v>
      </c>
      <c r="R64" s="29">
        <v>0</v>
      </c>
      <c r="S64" s="29">
        <v>0</v>
      </c>
      <c r="T64" s="29">
        <v>0</v>
      </c>
      <c r="U64" s="29">
        <v>0</v>
      </c>
      <c r="V64" s="29">
        <v>0</v>
      </c>
      <c r="W64" s="29">
        <v>0</v>
      </c>
      <c r="X64" s="29">
        <v>0</v>
      </c>
      <c r="Y64" s="29">
        <v>0</v>
      </c>
      <c r="Z64" s="29">
        <v>0</v>
      </c>
      <c r="AA64" s="29">
        <v>0</v>
      </c>
      <c r="AB64" s="29">
        <v>0</v>
      </c>
      <c r="AC64" s="29">
        <v>0</v>
      </c>
      <c r="AD64" s="29">
        <v>0</v>
      </c>
      <c r="AE64" s="29">
        <v>0</v>
      </c>
      <c r="AF64" s="29">
        <v>0</v>
      </c>
      <c r="AG64" s="29">
        <v>0</v>
      </c>
      <c r="AH64" s="29">
        <v>0</v>
      </c>
      <c r="AI64" s="29">
        <v>0</v>
      </c>
      <c r="AJ64" s="29">
        <v>0</v>
      </c>
      <c r="AK64" s="29">
        <v>0</v>
      </c>
      <c r="AL64" s="29">
        <v>0</v>
      </c>
      <c r="AM64" s="17"/>
      <c r="AN64" s="17"/>
      <c r="AO64" s="29" t="s">
        <v>16</v>
      </c>
      <c r="AP64" s="29">
        <v>0</v>
      </c>
      <c r="AQ64" s="29">
        <v>0</v>
      </c>
      <c r="AR64" s="29">
        <v>0</v>
      </c>
      <c r="AS64" s="29">
        <v>0</v>
      </c>
      <c r="AT64" s="29">
        <v>0</v>
      </c>
      <c r="AU64" s="29">
        <v>0</v>
      </c>
      <c r="AV64" s="29">
        <v>0</v>
      </c>
      <c r="AW64" s="29">
        <v>0</v>
      </c>
      <c r="AX64" s="29">
        <v>0</v>
      </c>
      <c r="AY64" s="29">
        <v>0</v>
      </c>
      <c r="AZ64" s="29">
        <v>0</v>
      </c>
      <c r="BA64" s="29">
        <v>0</v>
      </c>
      <c r="BB64" s="29">
        <v>0</v>
      </c>
      <c r="BC64" s="29">
        <v>0</v>
      </c>
      <c r="BD64" s="29">
        <v>0</v>
      </c>
      <c r="BE64" s="29">
        <v>0</v>
      </c>
      <c r="BF64" s="29">
        <v>0</v>
      </c>
      <c r="BG64" s="29">
        <v>0</v>
      </c>
      <c r="BH64" s="29">
        <v>0</v>
      </c>
      <c r="BI64" s="29">
        <v>0</v>
      </c>
      <c r="BJ64" s="29">
        <v>0</v>
      </c>
      <c r="BK64" s="29">
        <v>0</v>
      </c>
      <c r="BL64" s="29">
        <v>0</v>
      </c>
      <c r="BM64" s="29">
        <v>0</v>
      </c>
      <c r="BN64" s="29">
        <v>0</v>
      </c>
      <c r="BO64" s="29">
        <v>0</v>
      </c>
      <c r="BP64" s="29">
        <v>0</v>
      </c>
      <c r="BQ64" s="29">
        <v>0</v>
      </c>
      <c r="BR64" s="29">
        <v>0</v>
      </c>
      <c r="BS64" s="29">
        <v>0</v>
      </c>
    </row>
    <row r="65" spans="1:71" s="16" customFormat="1" x14ac:dyDescent="0.25">
      <c r="A65" s="23" t="s">
        <v>24</v>
      </c>
      <c r="B65" s="23">
        <f t="shared" si="8"/>
        <v>74.899999999999991</v>
      </c>
      <c r="C65" s="23">
        <f t="shared" si="9"/>
        <v>167.6</v>
      </c>
      <c r="D65" s="23">
        <f t="shared" si="10"/>
        <v>50.279999999999994</v>
      </c>
      <c r="E65" s="23">
        <f t="shared" si="7"/>
        <v>3133.4495999999995</v>
      </c>
      <c r="H65" s="29" t="s">
        <v>24</v>
      </c>
      <c r="I65" s="29">
        <v>0</v>
      </c>
      <c r="J65" s="29">
        <v>0</v>
      </c>
      <c r="K65" s="29">
        <v>0</v>
      </c>
      <c r="L65" s="29">
        <v>0</v>
      </c>
      <c r="M65" s="29">
        <v>0</v>
      </c>
      <c r="N65" s="29">
        <v>0</v>
      </c>
      <c r="O65" s="29">
        <v>0</v>
      </c>
      <c r="P65" s="29">
        <v>0</v>
      </c>
      <c r="Q65" s="29">
        <v>0</v>
      </c>
      <c r="R65" s="29">
        <v>0</v>
      </c>
      <c r="S65" s="29">
        <v>0</v>
      </c>
      <c r="T65" s="29">
        <v>0</v>
      </c>
      <c r="U65" s="29">
        <v>0</v>
      </c>
      <c r="V65" s="29">
        <v>0</v>
      </c>
      <c r="W65" s="29">
        <v>0</v>
      </c>
      <c r="X65" s="29">
        <v>0</v>
      </c>
      <c r="Y65" s="29">
        <v>0</v>
      </c>
      <c r="Z65" s="29">
        <v>0</v>
      </c>
      <c r="AA65" s="29">
        <v>0</v>
      </c>
      <c r="AB65" s="29">
        <v>0</v>
      </c>
      <c r="AC65" s="29">
        <v>0</v>
      </c>
      <c r="AD65" s="29">
        <v>0</v>
      </c>
      <c r="AE65" s="29">
        <v>0</v>
      </c>
      <c r="AF65" s="29">
        <v>0</v>
      </c>
      <c r="AG65" s="29">
        <v>0</v>
      </c>
      <c r="AH65" s="29">
        <v>0</v>
      </c>
      <c r="AI65" s="29">
        <v>0</v>
      </c>
      <c r="AJ65" s="29">
        <v>0</v>
      </c>
      <c r="AK65" s="29">
        <v>0</v>
      </c>
      <c r="AL65" s="29">
        <v>0</v>
      </c>
      <c r="AM65" s="17"/>
      <c r="AN65" s="17"/>
      <c r="AO65" s="29" t="s">
        <v>24</v>
      </c>
      <c r="AP65" s="29">
        <v>0</v>
      </c>
      <c r="AQ65" s="29">
        <v>0</v>
      </c>
      <c r="AR65" s="29">
        <v>0</v>
      </c>
      <c r="AS65" s="29">
        <v>0</v>
      </c>
      <c r="AT65" s="29">
        <v>0</v>
      </c>
      <c r="AU65" s="29">
        <v>0</v>
      </c>
      <c r="AV65" s="29">
        <v>0</v>
      </c>
      <c r="AW65" s="29">
        <v>0</v>
      </c>
      <c r="AX65" s="29">
        <v>0</v>
      </c>
      <c r="AY65" s="29">
        <v>0</v>
      </c>
      <c r="AZ65" s="29">
        <v>0</v>
      </c>
      <c r="BA65" s="29">
        <v>0</v>
      </c>
      <c r="BB65" s="29">
        <v>0</v>
      </c>
      <c r="BC65" s="29">
        <v>0</v>
      </c>
      <c r="BD65" s="29">
        <v>0</v>
      </c>
      <c r="BE65" s="29">
        <v>0</v>
      </c>
      <c r="BF65" s="29">
        <v>0</v>
      </c>
      <c r="BG65" s="29">
        <v>0</v>
      </c>
      <c r="BH65" s="29">
        <v>0</v>
      </c>
      <c r="BI65" s="29">
        <v>0</v>
      </c>
      <c r="BJ65" s="29">
        <v>0</v>
      </c>
      <c r="BK65" s="29">
        <v>0</v>
      </c>
      <c r="BL65" s="29">
        <v>0</v>
      </c>
      <c r="BM65" s="29">
        <v>0</v>
      </c>
      <c r="BN65" s="29">
        <v>0</v>
      </c>
      <c r="BO65" s="29">
        <v>0</v>
      </c>
      <c r="BP65" s="29">
        <v>0</v>
      </c>
      <c r="BQ65" s="29">
        <v>0</v>
      </c>
      <c r="BR65" s="29">
        <v>0</v>
      </c>
      <c r="BS65" s="29">
        <v>0</v>
      </c>
    </row>
    <row r="66" spans="1:71" s="16" customFormat="1" x14ac:dyDescent="0.25">
      <c r="A66" s="23" t="s">
        <v>53</v>
      </c>
      <c r="B66" s="23">
        <f t="shared" si="8"/>
        <v>93.28</v>
      </c>
      <c r="C66" s="23">
        <f t="shared" si="9"/>
        <v>225.18</v>
      </c>
      <c r="D66" s="23">
        <f t="shared" si="10"/>
        <v>67.554000000000002</v>
      </c>
      <c r="E66" s="23">
        <f t="shared" si="7"/>
        <v>4209.9652800000003</v>
      </c>
      <c r="H66" s="29" t="s">
        <v>53</v>
      </c>
      <c r="I66" s="29">
        <v>0</v>
      </c>
      <c r="J66" s="29">
        <v>0</v>
      </c>
      <c r="K66" s="29">
        <v>0</v>
      </c>
      <c r="L66" s="29">
        <v>0</v>
      </c>
      <c r="M66" s="29">
        <v>0</v>
      </c>
      <c r="N66" s="29">
        <v>0</v>
      </c>
      <c r="O66" s="29">
        <v>0</v>
      </c>
      <c r="P66" s="29">
        <v>0</v>
      </c>
      <c r="Q66" s="29">
        <v>0</v>
      </c>
      <c r="R66" s="29">
        <v>0</v>
      </c>
      <c r="S66" s="29">
        <v>0</v>
      </c>
      <c r="T66" s="29">
        <v>0</v>
      </c>
      <c r="U66" s="29">
        <v>0</v>
      </c>
      <c r="V66" s="29">
        <v>0</v>
      </c>
      <c r="W66" s="29">
        <v>0</v>
      </c>
      <c r="X66" s="29">
        <v>0</v>
      </c>
      <c r="Y66" s="29">
        <v>0</v>
      </c>
      <c r="Z66" s="29">
        <v>0</v>
      </c>
      <c r="AA66" s="29">
        <v>0</v>
      </c>
      <c r="AB66" s="29">
        <v>0</v>
      </c>
      <c r="AC66" s="29">
        <v>0</v>
      </c>
      <c r="AD66" s="29">
        <v>0</v>
      </c>
      <c r="AE66" s="29">
        <v>0</v>
      </c>
      <c r="AF66" s="29">
        <v>0</v>
      </c>
      <c r="AG66" s="29">
        <v>0</v>
      </c>
      <c r="AH66" s="29">
        <v>0</v>
      </c>
      <c r="AI66" s="29">
        <v>0</v>
      </c>
      <c r="AJ66" s="29">
        <v>0</v>
      </c>
      <c r="AK66" s="29">
        <v>0</v>
      </c>
      <c r="AL66" s="29">
        <v>0</v>
      </c>
      <c r="AM66" s="17"/>
      <c r="AN66" s="17"/>
      <c r="AO66" s="29" t="s">
        <v>53</v>
      </c>
      <c r="AP66" s="29">
        <v>0</v>
      </c>
      <c r="AQ66" s="29">
        <v>0</v>
      </c>
      <c r="AR66" s="29">
        <v>0</v>
      </c>
      <c r="AS66" s="29">
        <v>0</v>
      </c>
      <c r="AT66" s="29">
        <v>0</v>
      </c>
      <c r="AU66" s="29">
        <v>0</v>
      </c>
      <c r="AV66" s="29">
        <v>0</v>
      </c>
      <c r="AW66" s="29">
        <v>0</v>
      </c>
      <c r="AX66" s="29">
        <v>0</v>
      </c>
      <c r="AY66" s="29">
        <v>0</v>
      </c>
      <c r="AZ66" s="29">
        <v>0</v>
      </c>
      <c r="BA66" s="29">
        <v>0</v>
      </c>
      <c r="BB66" s="29">
        <v>0</v>
      </c>
      <c r="BC66" s="29">
        <v>0</v>
      </c>
      <c r="BD66" s="29">
        <v>0</v>
      </c>
      <c r="BE66" s="29">
        <v>0</v>
      </c>
      <c r="BF66" s="29">
        <v>0</v>
      </c>
      <c r="BG66" s="29">
        <v>0</v>
      </c>
      <c r="BH66" s="29">
        <v>0</v>
      </c>
      <c r="BI66" s="29">
        <v>0</v>
      </c>
      <c r="BJ66" s="29">
        <v>0</v>
      </c>
      <c r="BK66" s="29">
        <v>0</v>
      </c>
      <c r="BL66" s="29">
        <v>0</v>
      </c>
      <c r="BM66" s="29">
        <v>0</v>
      </c>
      <c r="BN66" s="29">
        <v>0</v>
      </c>
      <c r="BO66" s="29">
        <v>0</v>
      </c>
      <c r="BP66" s="29">
        <v>0</v>
      </c>
      <c r="BQ66" s="29">
        <v>0</v>
      </c>
      <c r="BR66" s="29">
        <v>0</v>
      </c>
      <c r="BS66" s="29">
        <v>0</v>
      </c>
    </row>
    <row r="67" spans="1:71" s="16" customFormat="1" x14ac:dyDescent="0.25">
      <c r="A67" s="23" t="s">
        <v>54</v>
      </c>
      <c r="B67" s="23">
        <f t="shared" si="8"/>
        <v>112.54</v>
      </c>
      <c r="C67" s="23">
        <f t="shared" si="9"/>
        <v>282.37</v>
      </c>
      <c r="D67" s="23">
        <f t="shared" si="10"/>
        <v>84.710999999999999</v>
      </c>
      <c r="E67" s="23">
        <f t="shared" si="7"/>
        <v>5279.1895199999999</v>
      </c>
      <c r="H67" s="29" t="s">
        <v>54</v>
      </c>
      <c r="I67" s="29">
        <v>0</v>
      </c>
      <c r="J67" s="29">
        <v>0</v>
      </c>
      <c r="K67" s="29">
        <v>0</v>
      </c>
      <c r="L67" s="29">
        <v>0</v>
      </c>
      <c r="M67" s="29">
        <v>0</v>
      </c>
      <c r="N67" s="29">
        <v>0</v>
      </c>
      <c r="O67" s="29">
        <v>0</v>
      </c>
      <c r="P67" s="29">
        <v>0</v>
      </c>
      <c r="Q67" s="29">
        <v>0</v>
      </c>
      <c r="R67" s="29">
        <v>0</v>
      </c>
      <c r="S67" s="29">
        <v>0</v>
      </c>
      <c r="T67" s="29">
        <v>0</v>
      </c>
      <c r="U67" s="29">
        <v>0</v>
      </c>
      <c r="V67" s="29">
        <v>0</v>
      </c>
      <c r="W67" s="29">
        <v>0</v>
      </c>
      <c r="X67" s="29">
        <v>0</v>
      </c>
      <c r="Y67" s="29">
        <v>0</v>
      </c>
      <c r="Z67" s="29">
        <v>0</v>
      </c>
      <c r="AA67" s="29">
        <v>0</v>
      </c>
      <c r="AB67" s="29">
        <v>0</v>
      </c>
      <c r="AC67" s="29">
        <v>0</v>
      </c>
      <c r="AD67" s="29">
        <v>0</v>
      </c>
      <c r="AE67" s="29">
        <v>0</v>
      </c>
      <c r="AF67" s="29">
        <v>0</v>
      </c>
      <c r="AG67" s="29">
        <v>0</v>
      </c>
      <c r="AH67" s="29">
        <v>0</v>
      </c>
      <c r="AI67" s="29">
        <v>0</v>
      </c>
      <c r="AJ67" s="29">
        <v>0</v>
      </c>
      <c r="AK67" s="29">
        <v>0</v>
      </c>
      <c r="AL67" s="29">
        <v>0</v>
      </c>
      <c r="AM67" s="17"/>
      <c r="AN67" s="17"/>
      <c r="AO67" s="29" t="s">
        <v>54</v>
      </c>
      <c r="AP67" s="29">
        <v>0</v>
      </c>
      <c r="AQ67" s="29">
        <v>0</v>
      </c>
      <c r="AR67" s="29">
        <v>0</v>
      </c>
      <c r="AS67" s="29">
        <v>0</v>
      </c>
      <c r="AT67" s="29">
        <v>0</v>
      </c>
      <c r="AU67" s="29">
        <v>0</v>
      </c>
      <c r="AV67" s="29">
        <v>0</v>
      </c>
      <c r="AW67" s="29">
        <v>0</v>
      </c>
      <c r="AX67" s="29">
        <v>0</v>
      </c>
      <c r="AY67" s="29">
        <v>0</v>
      </c>
      <c r="AZ67" s="29">
        <v>0</v>
      </c>
      <c r="BA67" s="29">
        <v>0</v>
      </c>
      <c r="BB67" s="29">
        <v>0</v>
      </c>
      <c r="BC67" s="29">
        <v>0</v>
      </c>
      <c r="BD67" s="29">
        <v>0</v>
      </c>
      <c r="BE67" s="29">
        <v>0</v>
      </c>
      <c r="BF67" s="29">
        <v>0</v>
      </c>
      <c r="BG67" s="29">
        <v>0</v>
      </c>
      <c r="BH67" s="29">
        <v>0</v>
      </c>
      <c r="BI67" s="29">
        <v>0</v>
      </c>
      <c r="BJ67" s="29">
        <v>0</v>
      </c>
      <c r="BK67" s="29">
        <v>0</v>
      </c>
      <c r="BL67" s="29">
        <v>0</v>
      </c>
      <c r="BM67" s="29">
        <v>0</v>
      </c>
      <c r="BN67" s="29">
        <v>0</v>
      </c>
      <c r="BO67" s="29">
        <v>0</v>
      </c>
      <c r="BP67" s="29">
        <v>0</v>
      </c>
      <c r="BQ67" s="29">
        <v>0</v>
      </c>
      <c r="BR67" s="29">
        <v>0</v>
      </c>
      <c r="BS67" s="29">
        <v>0</v>
      </c>
    </row>
    <row r="68" spans="1:71" s="16" customFormat="1" x14ac:dyDescent="0.25">
      <c r="A68" s="23" t="s">
        <v>55</v>
      </c>
      <c r="B68" s="23">
        <f t="shared" si="8"/>
        <v>128.86000000000001</v>
      </c>
      <c r="C68" s="23">
        <f t="shared" si="9"/>
        <v>358.14</v>
      </c>
      <c r="D68" s="23">
        <f t="shared" si="10"/>
        <v>115.898</v>
      </c>
      <c r="E68" s="23">
        <f t="shared" si="7"/>
        <v>7222.7633599999999</v>
      </c>
      <c r="H68" s="29" t="s">
        <v>55</v>
      </c>
      <c r="I68" s="29">
        <v>0</v>
      </c>
      <c r="J68" s="29">
        <v>0</v>
      </c>
      <c r="K68" s="29">
        <v>0</v>
      </c>
      <c r="L68" s="29">
        <v>0</v>
      </c>
      <c r="M68" s="29">
        <v>0</v>
      </c>
      <c r="N68" s="29">
        <v>0</v>
      </c>
      <c r="O68" s="29">
        <v>0</v>
      </c>
      <c r="P68" s="29">
        <v>0</v>
      </c>
      <c r="Q68" s="29">
        <v>0</v>
      </c>
      <c r="R68" s="29">
        <v>0</v>
      </c>
      <c r="S68" s="29">
        <v>0</v>
      </c>
      <c r="T68" s="29">
        <v>0</v>
      </c>
      <c r="U68" s="29">
        <v>0</v>
      </c>
      <c r="V68" s="29">
        <v>0</v>
      </c>
      <c r="W68" s="29">
        <v>0</v>
      </c>
      <c r="X68" s="29">
        <v>0</v>
      </c>
      <c r="Y68" s="29">
        <v>0</v>
      </c>
      <c r="Z68" s="29">
        <v>0</v>
      </c>
      <c r="AA68" s="29">
        <v>0</v>
      </c>
      <c r="AB68" s="29">
        <v>0</v>
      </c>
      <c r="AC68" s="29">
        <v>0</v>
      </c>
      <c r="AD68" s="29">
        <v>0</v>
      </c>
      <c r="AE68" s="29">
        <v>0</v>
      </c>
      <c r="AF68" s="29">
        <v>0</v>
      </c>
      <c r="AG68" s="29">
        <v>0</v>
      </c>
      <c r="AH68" s="29">
        <v>0</v>
      </c>
      <c r="AI68" s="29">
        <v>0</v>
      </c>
      <c r="AJ68" s="29">
        <v>0</v>
      </c>
      <c r="AK68" s="29">
        <v>0</v>
      </c>
      <c r="AL68" s="29">
        <v>0</v>
      </c>
      <c r="AM68" s="17"/>
      <c r="AN68" s="17"/>
      <c r="AO68" s="29" t="s">
        <v>55</v>
      </c>
      <c r="AP68" s="29">
        <v>0</v>
      </c>
      <c r="AQ68" s="29">
        <v>3.77</v>
      </c>
      <c r="AR68" s="29">
        <v>0</v>
      </c>
      <c r="AS68" s="29">
        <v>0</v>
      </c>
      <c r="AT68" s="29">
        <v>0</v>
      </c>
      <c r="AU68" s="29">
        <v>0</v>
      </c>
      <c r="AV68" s="29">
        <v>0</v>
      </c>
      <c r="AW68" s="29">
        <v>0</v>
      </c>
      <c r="AX68" s="29">
        <v>0</v>
      </c>
      <c r="AY68" s="29">
        <v>8.31</v>
      </c>
      <c r="AZ68" s="29">
        <v>0</v>
      </c>
      <c r="BA68" s="29">
        <v>3.77</v>
      </c>
      <c r="BB68" s="29">
        <v>0</v>
      </c>
      <c r="BC68" s="29">
        <v>0</v>
      </c>
      <c r="BD68" s="29">
        <v>0</v>
      </c>
      <c r="BE68" s="29">
        <v>0</v>
      </c>
      <c r="BF68" s="29">
        <v>0</v>
      </c>
      <c r="BG68" s="29">
        <v>0</v>
      </c>
      <c r="BH68" s="29">
        <v>0</v>
      </c>
      <c r="BI68" s="29">
        <v>5.0999999999999996</v>
      </c>
      <c r="BJ68" s="29">
        <v>0</v>
      </c>
      <c r="BK68" s="29">
        <v>1</v>
      </c>
      <c r="BL68" s="29">
        <v>0</v>
      </c>
      <c r="BM68" s="29">
        <v>0</v>
      </c>
      <c r="BN68" s="29">
        <v>0</v>
      </c>
      <c r="BO68" s="29">
        <v>0</v>
      </c>
      <c r="BP68" s="29">
        <v>0</v>
      </c>
      <c r="BQ68" s="29">
        <v>0</v>
      </c>
      <c r="BR68" s="29">
        <v>0</v>
      </c>
      <c r="BS68" s="29">
        <v>2</v>
      </c>
    </row>
    <row r="69" spans="1:71" s="16" customFormat="1" x14ac:dyDescent="0.25">
      <c r="A69" s="23" t="s">
        <v>56</v>
      </c>
      <c r="B69" s="23">
        <f t="shared" si="8"/>
        <v>142.89000000000001</v>
      </c>
      <c r="C69" s="23">
        <f t="shared" si="9"/>
        <v>449.03999999999996</v>
      </c>
      <c r="D69" s="23">
        <f t="shared" si="10"/>
        <v>161.35399999999998</v>
      </c>
      <c r="E69" s="23">
        <f t="shared" si="7"/>
        <v>10055.581279999999</v>
      </c>
      <c r="H69" s="29" t="s">
        <v>56</v>
      </c>
      <c r="I69" s="29">
        <v>0</v>
      </c>
      <c r="J69" s="29">
        <v>0</v>
      </c>
      <c r="K69" s="29">
        <v>0</v>
      </c>
      <c r="L69" s="29">
        <v>0</v>
      </c>
      <c r="M69" s="29">
        <v>0</v>
      </c>
      <c r="N69" s="29">
        <v>0</v>
      </c>
      <c r="O69" s="29">
        <v>0</v>
      </c>
      <c r="P69" s="29">
        <v>0</v>
      </c>
      <c r="Q69" s="29">
        <v>0</v>
      </c>
      <c r="R69" s="29">
        <v>0</v>
      </c>
      <c r="S69" s="29">
        <v>0</v>
      </c>
      <c r="T69" s="29">
        <v>0</v>
      </c>
      <c r="U69" s="29">
        <v>0</v>
      </c>
      <c r="V69" s="29">
        <v>0</v>
      </c>
      <c r="W69" s="29">
        <v>0</v>
      </c>
      <c r="X69" s="29">
        <v>0</v>
      </c>
      <c r="Y69" s="29">
        <v>0</v>
      </c>
      <c r="Z69" s="29">
        <v>0</v>
      </c>
      <c r="AA69" s="29">
        <v>0</v>
      </c>
      <c r="AB69" s="29">
        <v>0</v>
      </c>
      <c r="AC69" s="29">
        <v>0</v>
      </c>
      <c r="AD69" s="29">
        <v>0</v>
      </c>
      <c r="AE69" s="29">
        <v>0</v>
      </c>
      <c r="AF69" s="29">
        <v>0</v>
      </c>
      <c r="AG69" s="29">
        <v>0</v>
      </c>
      <c r="AH69" s="29">
        <v>0</v>
      </c>
      <c r="AI69" s="29">
        <v>0</v>
      </c>
      <c r="AJ69" s="29">
        <v>0</v>
      </c>
      <c r="AK69" s="29">
        <v>0</v>
      </c>
      <c r="AL69" s="29">
        <v>0</v>
      </c>
      <c r="AM69" s="17"/>
      <c r="AN69" s="17"/>
      <c r="AO69" s="29" t="s">
        <v>56</v>
      </c>
      <c r="AP69" s="29">
        <v>0</v>
      </c>
      <c r="AQ69" s="29">
        <v>14.55</v>
      </c>
      <c r="AR69" s="29">
        <v>0</v>
      </c>
      <c r="AS69" s="29">
        <v>0</v>
      </c>
      <c r="AT69" s="29">
        <v>0</v>
      </c>
      <c r="AU69" s="29">
        <v>0</v>
      </c>
      <c r="AV69" s="29">
        <v>0</v>
      </c>
      <c r="AW69" s="29">
        <v>0</v>
      </c>
      <c r="AX69" s="29">
        <v>0</v>
      </c>
      <c r="AY69" s="29">
        <v>23.51</v>
      </c>
      <c r="AZ69" s="29">
        <v>0</v>
      </c>
      <c r="BA69" s="29">
        <v>9.57</v>
      </c>
      <c r="BB69" s="29">
        <v>0</v>
      </c>
      <c r="BC69" s="29">
        <v>0</v>
      </c>
      <c r="BD69" s="29">
        <v>0</v>
      </c>
      <c r="BE69" s="29">
        <v>0</v>
      </c>
      <c r="BF69" s="29">
        <v>0</v>
      </c>
      <c r="BG69" s="29">
        <v>0</v>
      </c>
      <c r="BH69" s="29">
        <v>0</v>
      </c>
      <c r="BI69" s="29">
        <v>9.93</v>
      </c>
      <c r="BJ69" s="29">
        <v>0</v>
      </c>
      <c r="BK69" s="29">
        <v>2</v>
      </c>
      <c r="BL69" s="29">
        <v>0</v>
      </c>
      <c r="BM69" s="29">
        <v>0</v>
      </c>
      <c r="BN69" s="29">
        <v>0</v>
      </c>
      <c r="BO69" s="29">
        <v>0</v>
      </c>
      <c r="BP69" s="29">
        <v>0</v>
      </c>
      <c r="BQ69" s="29">
        <v>0</v>
      </c>
      <c r="BR69" s="29">
        <v>0</v>
      </c>
      <c r="BS69" s="29">
        <v>4</v>
      </c>
    </row>
    <row r="70" spans="1:71" s="16" customFormat="1" x14ac:dyDescent="0.25">
      <c r="A70" s="30"/>
      <c r="B70" s="30"/>
      <c r="C70" s="30"/>
      <c r="D70" s="30"/>
      <c r="E70" s="30"/>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7"/>
      <c r="BK70" s="17"/>
      <c r="BL70" s="17"/>
      <c r="BM70" s="17"/>
      <c r="BN70" s="17"/>
      <c r="BO70" s="17"/>
      <c r="BP70" s="17"/>
      <c r="BQ70" s="17"/>
      <c r="BR70" s="17"/>
      <c r="BS70" s="17"/>
    </row>
    <row r="71" spans="1:71" s="16" customFormat="1" x14ac:dyDescent="0.25">
      <c r="H71" s="45" t="s">
        <v>38</v>
      </c>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17"/>
      <c r="AN71" s="17"/>
      <c r="AO71" s="45" t="s">
        <v>27</v>
      </c>
      <c r="AP71" s="45"/>
      <c r="AQ71" s="45"/>
      <c r="AR71" s="45"/>
      <c r="AS71" s="45"/>
      <c r="AT71" s="45"/>
      <c r="AU71" s="45"/>
      <c r="AV71" s="45"/>
      <c r="AW71" s="45"/>
      <c r="AX71" s="45"/>
      <c r="AY71" s="45"/>
      <c r="AZ71" s="45"/>
      <c r="BA71" s="45"/>
      <c r="BB71" s="45"/>
      <c r="BC71" s="45"/>
      <c r="BD71" s="45"/>
      <c r="BE71" s="45"/>
      <c r="BF71" s="45"/>
      <c r="BG71" s="45"/>
      <c r="BH71" s="45"/>
      <c r="BI71" s="45"/>
    </row>
    <row r="72" spans="1:71" s="16" customFormat="1" ht="15.75" x14ac:dyDescent="0.25">
      <c r="A72" s="260" t="s">
        <v>35</v>
      </c>
      <c r="B72" s="260"/>
      <c r="C72" s="260"/>
      <c r="D72" s="260"/>
      <c r="E72" s="260"/>
      <c r="H72" s="29"/>
      <c r="I72" s="29" t="s">
        <v>40</v>
      </c>
      <c r="J72" s="29" t="s">
        <v>40</v>
      </c>
      <c r="K72" s="29" t="s">
        <v>40</v>
      </c>
      <c r="L72" s="29" t="s">
        <v>40</v>
      </c>
      <c r="M72" s="29" t="s">
        <v>40</v>
      </c>
      <c r="N72" s="29" t="s">
        <v>40</v>
      </c>
      <c r="O72" s="29" t="s">
        <v>40</v>
      </c>
      <c r="P72" s="29" t="s">
        <v>40</v>
      </c>
      <c r="Q72" s="29" t="s">
        <v>40</v>
      </c>
      <c r="R72" s="29" t="s">
        <v>40</v>
      </c>
      <c r="S72" s="29" t="s">
        <v>41</v>
      </c>
      <c r="T72" s="29" t="s">
        <v>41</v>
      </c>
      <c r="U72" s="29" t="s">
        <v>41</v>
      </c>
      <c r="V72" s="29" t="s">
        <v>41</v>
      </c>
      <c r="W72" s="29" t="s">
        <v>41</v>
      </c>
      <c r="X72" s="29" t="s">
        <v>41</v>
      </c>
      <c r="Y72" s="29" t="s">
        <v>41</v>
      </c>
      <c r="Z72" s="29" t="s">
        <v>41</v>
      </c>
      <c r="AA72" s="29" t="s">
        <v>41</v>
      </c>
      <c r="AB72" s="29" t="s">
        <v>41</v>
      </c>
      <c r="AC72" s="29" t="s">
        <v>42</v>
      </c>
      <c r="AD72" s="29" t="s">
        <v>42</v>
      </c>
      <c r="AE72" s="29" t="s">
        <v>42</v>
      </c>
      <c r="AF72" s="29" t="s">
        <v>42</v>
      </c>
      <c r="AG72" s="29" t="s">
        <v>42</v>
      </c>
      <c r="AH72" s="29" t="s">
        <v>42</v>
      </c>
      <c r="AI72" s="29" t="s">
        <v>42</v>
      </c>
      <c r="AJ72" s="29" t="s">
        <v>42</v>
      </c>
      <c r="AK72" s="29" t="s">
        <v>42</v>
      </c>
      <c r="AL72" s="29" t="s">
        <v>42</v>
      </c>
      <c r="AM72" s="17"/>
      <c r="AN72" s="17"/>
      <c r="AO72" s="29"/>
      <c r="AP72" s="29" t="s">
        <v>40</v>
      </c>
      <c r="AQ72" s="29" t="s">
        <v>40</v>
      </c>
      <c r="AR72" s="29" t="s">
        <v>40</v>
      </c>
      <c r="AS72" s="29" t="s">
        <v>40</v>
      </c>
      <c r="AT72" s="29" t="s">
        <v>40</v>
      </c>
      <c r="AU72" s="29" t="s">
        <v>40</v>
      </c>
      <c r="AV72" s="29" t="s">
        <v>40</v>
      </c>
      <c r="AW72" s="29" t="s">
        <v>40</v>
      </c>
      <c r="AX72" s="29" t="s">
        <v>40</v>
      </c>
      <c r="AY72" s="29" t="s">
        <v>40</v>
      </c>
      <c r="AZ72" s="29" t="s">
        <v>41</v>
      </c>
      <c r="BA72" s="29" t="s">
        <v>41</v>
      </c>
      <c r="BB72" s="29" t="s">
        <v>41</v>
      </c>
      <c r="BC72" s="29" t="s">
        <v>41</v>
      </c>
      <c r="BD72" s="29" t="s">
        <v>41</v>
      </c>
      <c r="BE72" s="29" t="s">
        <v>41</v>
      </c>
      <c r="BF72" s="29" t="s">
        <v>41</v>
      </c>
      <c r="BG72" s="29" t="s">
        <v>41</v>
      </c>
      <c r="BH72" s="29" t="s">
        <v>41</v>
      </c>
      <c r="BI72" s="29" t="s">
        <v>41</v>
      </c>
      <c r="BJ72" s="29" t="s">
        <v>42</v>
      </c>
      <c r="BK72" s="29" t="s">
        <v>42</v>
      </c>
      <c r="BL72" s="29" t="s">
        <v>42</v>
      </c>
      <c r="BM72" s="29" t="s">
        <v>42</v>
      </c>
      <c r="BN72" s="29" t="s">
        <v>42</v>
      </c>
      <c r="BO72" s="29" t="s">
        <v>42</v>
      </c>
      <c r="BP72" s="29" t="s">
        <v>42</v>
      </c>
      <c r="BQ72" s="29" t="s">
        <v>42</v>
      </c>
      <c r="BR72" s="29" t="s">
        <v>42</v>
      </c>
      <c r="BS72" s="29" t="s">
        <v>42</v>
      </c>
    </row>
    <row r="73" spans="1:71" s="16" customFormat="1" ht="45.75" thickBot="1" x14ac:dyDescent="0.3">
      <c r="A73" s="21" t="s">
        <v>4</v>
      </c>
      <c r="B73" s="22" t="s">
        <v>17</v>
      </c>
      <c r="C73" s="22" t="s">
        <v>5</v>
      </c>
      <c r="D73" s="6" t="s">
        <v>0</v>
      </c>
      <c r="E73" s="22" t="s">
        <v>7</v>
      </c>
      <c r="H73" s="28" t="s">
        <v>4</v>
      </c>
      <c r="I73" s="28" t="s">
        <v>43</v>
      </c>
      <c r="J73" s="28" t="s">
        <v>44</v>
      </c>
      <c r="K73" s="28" t="s">
        <v>57</v>
      </c>
      <c r="L73" s="28" t="s">
        <v>50</v>
      </c>
      <c r="M73" s="28" t="s">
        <v>47</v>
      </c>
      <c r="N73" s="28" t="s">
        <v>48</v>
      </c>
      <c r="O73" s="28" t="s">
        <v>46</v>
      </c>
      <c r="P73" s="28" t="s">
        <v>51</v>
      </c>
      <c r="Q73" s="28" t="s">
        <v>49</v>
      </c>
      <c r="R73" s="28" t="s">
        <v>45</v>
      </c>
      <c r="S73" s="28" t="s">
        <v>43</v>
      </c>
      <c r="T73" s="28" t="s">
        <v>44</v>
      </c>
      <c r="U73" s="28" t="s">
        <v>57</v>
      </c>
      <c r="V73" s="28" t="s">
        <v>50</v>
      </c>
      <c r="W73" s="28" t="s">
        <v>47</v>
      </c>
      <c r="X73" s="28" t="s">
        <v>48</v>
      </c>
      <c r="Y73" s="28" t="s">
        <v>46</v>
      </c>
      <c r="Z73" s="28" t="s">
        <v>51</v>
      </c>
      <c r="AA73" s="28" t="s">
        <v>49</v>
      </c>
      <c r="AB73" s="28" t="s">
        <v>45</v>
      </c>
      <c r="AC73" s="28" t="s">
        <v>43</v>
      </c>
      <c r="AD73" s="28" t="s">
        <v>44</v>
      </c>
      <c r="AE73" s="28" t="s">
        <v>57</v>
      </c>
      <c r="AF73" s="28" t="s">
        <v>50</v>
      </c>
      <c r="AG73" s="28" t="s">
        <v>47</v>
      </c>
      <c r="AH73" s="28" t="s">
        <v>48</v>
      </c>
      <c r="AI73" s="28" t="s">
        <v>46</v>
      </c>
      <c r="AJ73" s="28" t="s">
        <v>51</v>
      </c>
      <c r="AK73" s="28" t="s">
        <v>49</v>
      </c>
      <c r="AL73" s="28" t="s">
        <v>45</v>
      </c>
      <c r="AM73" s="17"/>
      <c r="AN73" s="17"/>
      <c r="AO73" s="28" t="s">
        <v>4</v>
      </c>
      <c r="AP73" s="28" t="s">
        <v>43</v>
      </c>
      <c r="AQ73" s="28" t="s">
        <v>44</v>
      </c>
      <c r="AR73" s="28" t="s">
        <v>57</v>
      </c>
      <c r="AS73" s="28" t="s">
        <v>50</v>
      </c>
      <c r="AT73" s="28" t="s">
        <v>47</v>
      </c>
      <c r="AU73" s="28" t="s">
        <v>48</v>
      </c>
      <c r="AV73" s="28" t="s">
        <v>46</v>
      </c>
      <c r="AW73" s="28" t="s">
        <v>51</v>
      </c>
      <c r="AX73" s="28" t="s">
        <v>49</v>
      </c>
      <c r="AY73" s="28" t="s">
        <v>45</v>
      </c>
      <c r="AZ73" s="28" t="s">
        <v>43</v>
      </c>
      <c r="BA73" s="28" t="s">
        <v>44</v>
      </c>
      <c r="BB73" s="28" t="s">
        <v>57</v>
      </c>
      <c r="BC73" s="28" t="s">
        <v>50</v>
      </c>
      <c r="BD73" s="28" t="s">
        <v>47</v>
      </c>
      <c r="BE73" s="28" t="s">
        <v>48</v>
      </c>
      <c r="BF73" s="28" t="s">
        <v>46</v>
      </c>
      <c r="BG73" s="28" t="s">
        <v>51</v>
      </c>
      <c r="BH73" s="28" t="s">
        <v>49</v>
      </c>
      <c r="BI73" s="28" t="s">
        <v>45</v>
      </c>
      <c r="BJ73" s="28" t="s">
        <v>43</v>
      </c>
      <c r="BK73" s="28" t="s">
        <v>44</v>
      </c>
      <c r="BL73" s="28" t="s">
        <v>57</v>
      </c>
      <c r="BM73" s="28" t="s">
        <v>50</v>
      </c>
      <c r="BN73" s="28" t="s">
        <v>47</v>
      </c>
      <c r="BO73" s="28" t="s">
        <v>48</v>
      </c>
      <c r="BP73" s="28" t="s">
        <v>46</v>
      </c>
      <c r="BQ73" s="28" t="s">
        <v>51</v>
      </c>
      <c r="BR73" s="28" t="s">
        <v>49</v>
      </c>
      <c r="BS73" s="28" t="s">
        <v>45</v>
      </c>
    </row>
    <row r="74" spans="1:71" s="16" customFormat="1" x14ac:dyDescent="0.25">
      <c r="A74" s="23" t="s">
        <v>9</v>
      </c>
      <c r="B74" s="23">
        <f>IF($D$5="P",SUM(S74:U74),SUM(S74:AB74))</f>
        <v>0</v>
      </c>
      <c r="C74" s="23">
        <f>IF($D$5="P",SUM(I74:K74),SUM(I74:R74))</f>
        <v>0</v>
      </c>
      <c r="D74" s="23">
        <f>IF($D$5="P",$B$8*SUM(I74:K74)+$B$9*SUM(I92:K92),$B$8*SUM(I74:R74)+$B$9*SUM(I92:R92))</f>
        <v>0</v>
      </c>
      <c r="E74" s="31">
        <f t="shared" ref="E74:E87" si="11">D74*$B$5</f>
        <v>0</v>
      </c>
      <c r="H74" s="27" t="s">
        <v>9</v>
      </c>
      <c r="I74" s="27"/>
      <c r="J74" s="27"/>
      <c r="K74" s="27"/>
      <c r="L74" s="27"/>
      <c r="M74" s="27"/>
      <c r="N74" s="27"/>
      <c r="O74" s="27"/>
      <c r="P74" s="27"/>
      <c r="Q74" s="27"/>
      <c r="R74" s="27"/>
      <c r="S74" s="27"/>
      <c r="T74" s="27"/>
      <c r="U74" s="27"/>
      <c r="V74" s="27"/>
      <c r="W74" s="27"/>
      <c r="X74" s="27"/>
      <c r="Y74" s="27"/>
      <c r="Z74" s="27"/>
      <c r="AA74" s="27"/>
      <c r="AB74" s="27"/>
      <c r="AC74" s="27"/>
      <c r="AD74" s="27"/>
      <c r="AE74" s="27"/>
      <c r="AF74" s="27"/>
      <c r="AG74" s="27"/>
      <c r="AH74" s="27"/>
      <c r="AI74" s="27"/>
      <c r="AJ74" s="27"/>
      <c r="AK74" s="27"/>
      <c r="AL74" s="27"/>
      <c r="AM74" s="17"/>
      <c r="AN74" s="17"/>
      <c r="AO74" s="27" t="s">
        <v>9</v>
      </c>
      <c r="AP74" s="27"/>
      <c r="AQ74" s="27"/>
      <c r="AR74" s="27"/>
      <c r="AS74" s="27"/>
      <c r="AT74" s="27"/>
      <c r="AU74" s="27"/>
      <c r="AV74" s="27"/>
      <c r="AW74" s="27"/>
      <c r="AX74" s="27"/>
      <c r="AY74" s="27"/>
      <c r="AZ74" s="27"/>
      <c r="BA74" s="27"/>
      <c r="BB74" s="27"/>
      <c r="BC74" s="27"/>
      <c r="BD74" s="27"/>
      <c r="BE74" s="27"/>
      <c r="BF74" s="27"/>
      <c r="BG74" s="27"/>
      <c r="BH74" s="27"/>
      <c r="BI74" s="27"/>
      <c r="BJ74" s="27"/>
      <c r="BK74" s="27"/>
      <c r="BL74" s="27"/>
      <c r="BM74" s="27"/>
      <c r="BN74" s="27"/>
      <c r="BO74" s="27"/>
      <c r="BP74" s="27"/>
      <c r="BQ74" s="27"/>
      <c r="BR74" s="27"/>
      <c r="BS74" s="27"/>
    </row>
    <row r="75" spans="1:71" s="16" customFormat="1" x14ac:dyDescent="0.25">
      <c r="A75" s="23" t="s">
        <v>10</v>
      </c>
      <c r="B75" s="23">
        <f t="shared" ref="B75:B87" si="12">IF($D$5="P",SUM(S75:U75),SUM(S75:AB75))</f>
        <v>0</v>
      </c>
      <c r="C75" s="23">
        <f t="shared" ref="C75:C87" si="13">IF($D$5="P",SUM(I75:K75),SUM(I75:R75))</f>
        <v>0</v>
      </c>
      <c r="D75" s="23">
        <f t="shared" ref="D75:D87" si="14">IF($D$5="P",$B$8*SUM(I75:K75)+$B$9*SUM(I93:K93),$B$8*SUM(I75:R75)+$B$9*SUM(I93:R93))</f>
        <v>0</v>
      </c>
      <c r="E75" s="31">
        <f t="shared" si="11"/>
        <v>0</v>
      </c>
      <c r="H75" s="29" t="s">
        <v>10</v>
      </c>
      <c r="I75" s="29">
        <v>0</v>
      </c>
      <c r="J75" s="29">
        <v>0</v>
      </c>
      <c r="K75" s="29">
        <v>0</v>
      </c>
      <c r="L75" s="29">
        <v>0</v>
      </c>
      <c r="M75" s="29">
        <v>0</v>
      </c>
      <c r="N75" s="29">
        <v>0</v>
      </c>
      <c r="O75" s="29">
        <v>0</v>
      </c>
      <c r="P75" s="29">
        <v>0</v>
      </c>
      <c r="Q75" s="29">
        <v>0</v>
      </c>
      <c r="R75" s="29">
        <v>0</v>
      </c>
      <c r="S75" s="29">
        <v>0</v>
      </c>
      <c r="T75" s="29">
        <v>0</v>
      </c>
      <c r="U75" s="29">
        <v>0</v>
      </c>
      <c r="V75" s="29">
        <v>0</v>
      </c>
      <c r="W75" s="29">
        <v>0</v>
      </c>
      <c r="X75" s="29">
        <v>0</v>
      </c>
      <c r="Y75" s="29">
        <v>0</v>
      </c>
      <c r="Z75" s="29">
        <v>0</v>
      </c>
      <c r="AA75" s="29">
        <v>0</v>
      </c>
      <c r="AB75" s="29">
        <v>0</v>
      </c>
      <c r="AC75" s="29">
        <v>0</v>
      </c>
      <c r="AD75" s="29">
        <v>0</v>
      </c>
      <c r="AE75" s="29">
        <v>0</v>
      </c>
      <c r="AF75" s="29">
        <v>0</v>
      </c>
      <c r="AG75" s="29">
        <v>0</v>
      </c>
      <c r="AH75" s="29">
        <v>0</v>
      </c>
      <c r="AI75" s="29">
        <v>0</v>
      </c>
      <c r="AJ75" s="29">
        <v>0</v>
      </c>
      <c r="AK75" s="29">
        <v>0</v>
      </c>
      <c r="AL75" s="29">
        <v>0</v>
      </c>
      <c r="AM75" s="17"/>
      <c r="AN75" s="17"/>
      <c r="AO75" s="29" t="s">
        <v>10</v>
      </c>
      <c r="AP75" s="29">
        <v>0</v>
      </c>
      <c r="AQ75" s="29">
        <v>0</v>
      </c>
      <c r="AR75" s="29">
        <v>0</v>
      </c>
      <c r="AS75" s="29">
        <v>0</v>
      </c>
      <c r="AT75" s="29">
        <v>0</v>
      </c>
      <c r="AU75" s="29">
        <v>0</v>
      </c>
      <c r="AV75" s="29">
        <v>0</v>
      </c>
      <c r="AW75" s="29">
        <v>0</v>
      </c>
      <c r="AX75" s="29">
        <v>0</v>
      </c>
      <c r="AY75" s="29">
        <v>0</v>
      </c>
      <c r="AZ75" s="29">
        <v>0</v>
      </c>
      <c r="BA75" s="29">
        <v>0</v>
      </c>
      <c r="BB75" s="29">
        <v>0</v>
      </c>
      <c r="BC75" s="29">
        <v>0</v>
      </c>
      <c r="BD75" s="29">
        <v>0</v>
      </c>
      <c r="BE75" s="29">
        <v>0</v>
      </c>
      <c r="BF75" s="29">
        <v>0</v>
      </c>
      <c r="BG75" s="29">
        <v>0</v>
      </c>
      <c r="BH75" s="29">
        <v>0</v>
      </c>
      <c r="BI75" s="29">
        <v>0</v>
      </c>
      <c r="BJ75" s="29">
        <v>0</v>
      </c>
      <c r="BK75" s="29">
        <v>0</v>
      </c>
      <c r="BL75" s="29">
        <v>0</v>
      </c>
      <c r="BM75" s="29">
        <v>0</v>
      </c>
      <c r="BN75" s="29">
        <v>0</v>
      </c>
      <c r="BO75" s="29">
        <v>0</v>
      </c>
      <c r="BP75" s="29">
        <v>0</v>
      </c>
      <c r="BQ75" s="29">
        <v>0</v>
      </c>
      <c r="BR75" s="29">
        <v>0</v>
      </c>
      <c r="BS75" s="29">
        <v>0</v>
      </c>
    </row>
    <row r="76" spans="1:71" s="16" customFormat="1" x14ac:dyDescent="0.25">
      <c r="A76" s="23" t="s">
        <v>11</v>
      </c>
      <c r="B76" s="23">
        <f t="shared" si="12"/>
        <v>0</v>
      </c>
      <c r="C76" s="23">
        <f t="shared" si="13"/>
        <v>0</v>
      </c>
      <c r="D76" s="23">
        <f t="shared" si="14"/>
        <v>0</v>
      </c>
      <c r="E76" s="31">
        <f t="shared" si="11"/>
        <v>0</v>
      </c>
      <c r="H76" s="29" t="s">
        <v>11</v>
      </c>
      <c r="I76" s="29">
        <v>0</v>
      </c>
      <c r="J76" s="29">
        <v>0</v>
      </c>
      <c r="K76" s="29">
        <v>0</v>
      </c>
      <c r="L76" s="29">
        <v>0</v>
      </c>
      <c r="M76" s="29">
        <v>0</v>
      </c>
      <c r="N76" s="29">
        <v>0</v>
      </c>
      <c r="O76" s="29">
        <v>0</v>
      </c>
      <c r="P76" s="29">
        <v>0</v>
      </c>
      <c r="Q76" s="29">
        <v>0</v>
      </c>
      <c r="R76" s="29">
        <v>0</v>
      </c>
      <c r="S76" s="29">
        <v>0</v>
      </c>
      <c r="T76" s="29">
        <v>0</v>
      </c>
      <c r="U76" s="29">
        <v>0</v>
      </c>
      <c r="V76" s="29">
        <v>0</v>
      </c>
      <c r="W76" s="29">
        <v>0</v>
      </c>
      <c r="X76" s="29">
        <v>0</v>
      </c>
      <c r="Y76" s="29">
        <v>0</v>
      </c>
      <c r="Z76" s="29">
        <v>0</v>
      </c>
      <c r="AA76" s="29">
        <v>0</v>
      </c>
      <c r="AB76" s="29">
        <v>0</v>
      </c>
      <c r="AC76" s="29">
        <v>0</v>
      </c>
      <c r="AD76" s="29">
        <v>0</v>
      </c>
      <c r="AE76" s="29">
        <v>0</v>
      </c>
      <c r="AF76" s="29">
        <v>0</v>
      </c>
      <c r="AG76" s="29">
        <v>0</v>
      </c>
      <c r="AH76" s="29">
        <v>0</v>
      </c>
      <c r="AI76" s="29">
        <v>0</v>
      </c>
      <c r="AJ76" s="29">
        <v>0</v>
      </c>
      <c r="AK76" s="29">
        <v>0</v>
      </c>
      <c r="AL76" s="29">
        <v>0</v>
      </c>
      <c r="AM76" s="17"/>
      <c r="AN76" s="17"/>
      <c r="AO76" s="29" t="s">
        <v>11</v>
      </c>
      <c r="AP76" s="29">
        <v>0</v>
      </c>
      <c r="AQ76" s="29">
        <v>0</v>
      </c>
      <c r="AR76" s="29">
        <v>0</v>
      </c>
      <c r="AS76" s="29">
        <v>0</v>
      </c>
      <c r="AT76" s="29">
        <v>0</v>
      </c>
      <c r="AU76" s="29">
        <v>0</v>
      </c>
      <c r="AV76" s="29">
        <v>0</v>
      </c>
      <c r="AW76" s="29">
        <v>0</v>
      </c>
      <c r="AX76" s="29">
        <v>0</v>
      </c>
      <c r="AY76" s="29">
        <v>0</v>
      </c>
      <c r="AZ76" s="29">
        <v>0</v>
      </c>
      <c r="BA76" s="29">
        <v>0</v>
      </c>
      <c r="BB76" s="29">
        <v>0</v>
      </c>
      <c r="BC76" s="29">
        <v>0</v>
      </c>
      <c r="BD76" s="29">
        <v>0</v>
      </c>
      <c r="BE76" s="29">
        <v>0</v>
      </c>
      <c r="BF76" s="29">
        <v>0</v>
      </c>
      <c r="BG76" s="29">
        <v>0</v>
      </c>
      <c r="BH76" s="29">
        <v>0</v>
      </c>
      <c r="BI76" s="29">
        <v>0</v>
      </c>
      <c r="BJ76" s="29">
        <v>0</v>
      </c>
      <c r="BK76" s="29">
        <v>0</v>
      </c>
      <c r="BL76" s="29">
        <v>0</v>
      </c>
      <c r="BM76" s="29">
        <v>0</v>
      </c>
      <c r="BN76" s="29">
        <v>0</v>
      </c>
      <c r="BO76" s="29">
        <v>0</v>
      </c>
      <c r="BP76" s="29">
        <v>0</v>
      </c>
      <c r="BQ76" s="29">
        <v>0</v>
      </c>
      <c r="BR76" s="29">
        <v>0</v>
      </c>
      <c r="BS76" s="29">
        <v>0</v>
      </c>
    </row>
    <row r="77" spans="1:71" s="16" customFormat="1" x14ac:dyDescent="0.25">
      <c r="A77" s="23" t="s">
        <v>12</v>
      </c>
      <c r="B77" s="23">
        <f t="shared" si="12"/>
        <v>0</v>
      </c>
      <c r="C77" s="23">
        <f t="shared" si="13"/>
        <v>0</v>
      </c>
      <c r="D77" s="23">
        <f t="shared" si="14"/>
        <v>0</v>
      </c>
      <c r="E77" s="31">
        <f t="shared" si="11"/>
        <v>0</v>
      </c>
      <c r="H77" s="29" t="s">
        <v>12</v>
      </c>
      <c r="I77" s="29">
        <v>0</v>
      </c>
      <c r="J77" s="29">
        <v>0</v>
      </c>
      <c r="K77" s="29">
        <v>0</v>
      </c>
      <c r="L77" s="29">
        <v>0</v>
      </c>
      <c r="M77" s="29">
        <v>0</v>
      </c>
      <c r="N77" s="29">
        <v>0</v>
      </c>
      <c r="O77" s="29">
        <v>0</v>
      </c>
      <c r="P77" s="29">
        <v>0</v>
      </c>
      <c r="Q77" s="29">
        <v>0</v>
      </c>
      <c r="R77" s="29">
        <v>0</v>
      </c>
      <c r="S77" s="29">
        <v>0</v>
      </c>
      <c r="T77" s="29">
        <v>0</v>
      </c>
      <c r="U77" s="29">
        <v>0</v>
      </c>
      <c r="V77" s="29">
        <v>0</v>
      </c>
      <c r="W77" s="29">
        <v>0</v>
      </c>
      <c r="X77" s="29">
        <v>0</v>
      </c>
      <c r="Y77" s="29">
        <v>0</v>
      </c>
      <c r="Z77" s="29">
        <v>0</v>
      </c>
      <c r="AA77" s="29">
        <v>0</v>
      </c>
      <c r="AB77" s="29">
        <v>0</v>
      </c>
      <c r="AC77" s="29">
        <v>0</v>
      </c>
      <c r="AD77" s="29">
        <v>0</v>
      </c>
      <c r="AE77" s="29">
        <v>0</v>
      </c>
      <c r="AF77" s="29">
        <v>0</v>
      </c>
      <c r="AG77" s="29">
        <v>0</v>
      </c>
      <c r="AH77" s="29">
        <v>0</v>
      </c>
      <c r="AI77" s="29">
        <v>0</v>
      </c>
      <c r="AJ77" s="29">
        <v>0</v>
      </c>
      <c r="AK77" s="29">
        <v>0</v>
      </c>
      <c r="AL77" s="29">
        <v>0</v>
      </c>
      <c r="AM77" s="17"/>
      <c r="AN77" s="17"/>
      <c r="AO77" s="29" t="s">
        <v>12</v>
      </c>
      <c r="AP77" s="29">
        <v>0</v>
      </c>
      <c r="AQ77" s="29">
        <v>0</v>
      </c>
      <c r="AR77" s="29">
        <v>0</v>
      </c>
      <c r="AS77" s="29">
        <v>0</v>
      </c>
      <c r="AT77" s="29">
        <v>0</v>
      </c>
      <c r="AU77" s="29">
        <v>0</v>
      </c>
      <c r="AV77" s="29">
        <v>0</v>
      </c>
      <c r="AW77" s="29">
        <v>0</v>
      </c>
      <c r="AX77" s="29">
        <v>0</v>
      </c>
      <c r="AY77" s="29">
        <v>0</v>
      </c>
      <c r="AZ77" s="29">
        <v>0</v>
      </c>
      <c r="BA77" s="29">
        <v>0</v>
      </c>
      <c r="BB77" s="29">
        <v>0</v>
      </c>
      <c r="BC77" s="29">
        <v>0</v>
      </c>
      <c r="BD77" s="29">
        <v>0</v>
      </c>
      <c r="BE77" s="29">
        <v>0</v>
      </c>
      <c r="BF77" s="29">
        <v>0</v>
      </c>
      <c r="BG77" s="29">
        <v>0</v>
      </c>
      <c r="BH77" s="29">
        <v>0</v>
      </c>
      <c r="BI77" s="29">
        <v>0</v>
      </c>
      <c r="BJ77" s="29">
        <v>0</v>
      </c>
      <c r="BK77" s="29">
        <v>0</v>
      </c>
      <c r="BL77" s="29">
        <v>0</v>
      </c>
      <c r="BM77" s="29">
        <v>0</v>
      </c>
      <c r="BN77" s="29">
        <v>0</v>
      </c>
      <c r="BO77" s="29">
        <v>0</v>
      </c>
      <c r="BP77" s="29">
        <v>0</v>
      </c>
      <c r="BQ77" s="29">
        <v>0</v>
      </c>
      <c r="BR77" s="29">
        <v>0</v>
      </c>
      <c r="BS77" s="29">
        <v>0</v>
      </c>
    </row>
    <row r="78" spans="1:71" s="16" customFormat="1" x14ac:dyDescent="0.25">
      <c r="A78" s="23" t="s">
        <v>13</v>
      </c>
      <c r="B78" s="23">
        <f t="shared" si="12"/>
        <v>0</v>
      </c>
      <c r="C78" s="23">
        <f t="shared" si="13"/>
        <v>0</v>
      </c>
      <c r="D78" s="23">
        <f t="shared" si="14"/>
        <v>0</v>
      </c>
      <c r="E78" s="31">
        <f t="shared" si="11"/>
        <v>0</v>
      </c>
      <c r="H78" s="29" t="s">
        <v>13</v>
      </c>
      <c r="I78" s="29">
        <v>0</v>
      </c>
      <c r="J78" s="29">
        <v>0</v>
      </c>
      <c r="K78" s="29">
        <v>0</v>
      </c>
      <c r="L78" s="29">
        <v>0</v>
      </c>
      <c r="M78" s="29">
        <v>0</v>
      </c>
      <c r="N78" s="29">
        <v>0</v>
      </c>
      <c r="O78" s="29">
        <v>0</v>
      </c>
      <c r="P78" s="29">
        <v>0</v>
      </c>
      <c r="Q78" s="29">
        <v>0</v>
      </c>
      <c r="R78" s="29">
        <v>0</v>
      </c>
      <c r="S78" s="29">
        <v>0</v>
      </c>
      <c r="T78" s="29">
        <v>0</v>
      </c>
      <c r="U78" s="29">
        <v>0</v>
      </c>
      <c r="V78" s="29">
        <v>0</v>
      </c>
      <c r="W78" s="29">
        <v>0</v>
      </c>
      <c r="X78" s="29">
        <v>0</v>
      </c>
      <c r="Y78" s="29">
        <v>0</v>
      </c>
      <c r="Z78" s="29">
        <v>0</v>
      </c>
      <c r="AA78" s="29">
        <v>0</v>
      </c>
      <c r="AB78" s="29">
        <v>0</v>
      </c>
      <c r="AC78" s="29">
        <v>0</v>
      </c>
      <c r="AD78" s="29">
        <v>0</v>
      </c>
      <c r="AE78" s="29">
        <v>0</v>
      </c>
      <c r="AF78" s="29">
        <v>0</v>
      </c>
      <c r="AG78" s="29">
        <v>0</v>
      </c>
      <c r="AH78" s="29">
        <v>0</v>
      </c>
      <c r="AI78" s="29">
        <v>0</v>
      </c>
      <c r="AJ78" s="29">
        <v>0</v>
      </c>
      <c r="AK78" s="29">
        <v>0</v>
      </c>
      <c r="AL78" s="29">
        <v>0</v>
      </c>
      <c r="AM78" s="17"/>
      <c r="AN78" s="17"/>
      <c r="AO78" s="29" t="s">
        <v>13</v>
      </c>
      <c r="AP78" s="29">
        <v>0</v>
      </c>
      <c r="AQ78" s="29">
        <v>0</v>
      </c>
      <c r="AR78" s="29">
        <v>0</v>
      </c>
      <c r="AS78" s="29">
        <v>0</v>
      </c>
      <c r="AT78" s="29">
        <v>0</v>
      </c>
      <c r="AU78" s="29">
        <v>0</v>
      </c>
      <c r="AV78" s="29">
        <v>0</v>
      </c>
      <c r="AW78" s="29">
        <v>0</v>
      </c>
      <c r="AX78" s="29">
        <v>0</v>
      </c>
      <c r="AY78" s="29">
        <v>0</v>
      </c>
      <c r="AZ78" s="29">
        <v>0</v>
      </c>
      <c r="BA78" s="29">
        <v>0</v>
      </c>
      <c r="BB78" s="29">
        <v>0</v>
      </c>
      <c r="BC78" s="29">
        <v>0</v>
      </c>
      <c r="BD78" s="29">
        <v>0</v>
      </c>
      <c r="BE78" s="29">
        <v>0</v>
      </c>
      <c r="BF78" s="29">
        <v>0</v>
      </c>
      <c r="BG78" s="29">
        <v>0</v>
      </c>
      <c r="BH78" s="29">
        <v>0</v>
      </c>
      <c r="BI78" s="29">
        <v>0</v>
      </c>
      <c r="BJ78" s="29">
        <v>0</v>
      </c>
      <c r="BK78" s="29">
        <v>0</v>
      </c>
      <c r="BL78" s="29">
        <v>0</v>
      </c>
      <c r="BM78" s="29">
        <v>0</v>
      </c>
      <c r="BN78" s="29">
        <v>0</v>
      </c>
      <c r="BO78" s="29">
        <v>0</v>
      </c>
      <c r="BP78" s="29">
        <v>0</v>
      </c>
      <c r="BQ78" s="29">
        <v>0</v>
      </c>
      <c r="BR78" s="29">
        <v>0</v>
      </c>
      <c r="BS78" s="29">
        <v>0</v>
      </c>
    </row>
    <row r="79" spans="1:71" s="16" customFormat="1" x14ac:dyDescent="0.25">
      <c r="A79" s="23" t="s">
        <v>52</v>
      </c>
      <c r="B79" s="23">
        <f t="shared" si="12"/>
        <v>0</v>
      </c>
      <c r="C79" s="23">
        <f t="shared" si="13"/>
        <v>0</v>
      </c>
      <c r="D79" s="23">
        <f t="shared" si="14"/>
        <v>0</v>
      </c>
      <c r="E79" s="31">
        <f t="shared" si="11"/>
        <v>0</v>
      </c>
      <c r="H79" s="29" t="s">
        <v>52</v>
      </c>
      <c r="I79" s="29">
        <v>0</v>
      </c>
      <c r="J79" s="29">
        <v>0</v>
      </c>
      <c r="K79" s="29">
        <v>0</v>
      </c>
      <c r="L79" s="29">
        <v>0</v>
      </c>
      <c r="M79" s="29">
        <v>0</v>
      </c>
      <c r="N79" s="29">
        <v>0</v>
      </c>
      <c r="O79" s="29">
        <v>0</v>
      </c>
      <c r="P79" s="29">
        <v>0</v>
      </c>
      <c r="Q79" s="29">
        <v>0</v>
      </c>
      <c r="R79" s="29">
        <v>0</v>
      </c>
      <c r="S79" s="29">
        <v>0</v>
      </c>
      <c r="T79" s="29">
        <v>0</v>
      </c>
      <c r="U79" s="29">
        <v>0</v>
      </c>
      <c r="V79" s="29">
        <v>0</v>
      </c>
      <c r="W79" s="29">
        <v>0</v>
      </c>
      <c r="X79" s="29">
        <v>0</v>
      </c>
      <c r="Y79" s="29">
        <v>0</v>
      </c>
      <c r="Z79" s="29">
        <v>0</v>
      </c>
      <c r="AA79" s="29">
        <v>0</v>
      </c>
      <c r="AB79" s="29">
        <v>0</v>
      </c>
      <c r="AC79" s="29">
        <v>0</v>
      </c>
      <c r="AD79" s="29">
        <v>0</v>
      </c>
      <c r="AE79" s="29">
        <v>0</v>
      </c>
      <c r="AF79" s="29">
        <v>0</v>
      </c>
      <c r="AG79" s="29">
        <v>0</v>
      </c>
      <c r="AH79" s="29">
        <v>0</v>
      </c>
      <c r="AI79" s="29">
        <v>0</v>
      </c>
      <c r="AJ79" s="29">
        <v>0</v>
      </c>
      <c r="AK79" s="29">
        <v>0</v>
      </c>
      <c r="AL79" s="29">
        <v>0</v>
      </c>
      <c r="AM79" s="17"/>
      <c r="AN79" s="17"/>
      <c r="AO79" s="29" t="s">
        <v>52</v>
      </c>
      <c r="AP79" s="29">
        <v>0</v>
      </c>
      <c r="AQ79" s="29">
        <v>0</v>
      </c>
      <c r="AR79" s="29">
        <v>0</v>
      </c>
      <c r="AS79" s="29">
        <v>0</v>
      </c>
      <c r="AT79" s="29">
        <v>0</v>
      </c>
      <c r="AU79" s="29">
        <v>0</v>
      </c>
      <c r="AV79" s="29">
        <v>0</v>
      </c>
      <c r="AW79" s="29">
        <v>0</v>
      </c>
      <c r="AX79" s="29">
        <v>0</v>
      </c>
      <c r="AY79" s="29">
        <v>0</v>
      </c>
      <c r="AZ79" s="29">
        <v>0</v>
      </c>
      <c r="BA79" s="29">
        <v>0</v>
      </c>
      <c r="BB79" s="29">
        <v>0</v>
      </c>
      <c r="BC79" s="29">
        <v>0</v>
      </c>
      <c r="BD79" s="29">
        <v>0</v>
      </c>
      <c r="BE79" s="29">
        <v>0</v>
      </c>
      <c r="BF79" s="29">
        <v>0</v>
      </c>
      <c r="BG79" s="29">
        <v>0</v>
      </c>
      <c r="BH79" s="29">
        <v>0</v>
      </c>
      <c r="BI79" s="29">
        <v>0</v>
      </c>
      <c r="BJ79" s="29">
        <v>0</v>
      </c>
      <c r="BK79" s="29">
        <v>0</v>
      </c>
      <c r="BL79" s="29">
        <v>0</v>
      </c>
      <c r="BM79" s="29">
        <v>0</v>
      </c>
      <c r="BN79" s="29">
        <v>0</v>
      </c>
      <c r="BO79" s="29">
        <v>0</v>
      </c>
      <c r="BP79" s="29">
        <v>0</v>
      </c>
      <c r="BQ79" s="29">
        <v>0</v>
      </c>
      <c r="BR79" s="29">
        <v>0</v>
      </c>
      <c r="BS79" s="29">
        <v>0</v>
      </c>
    </row>
    <row r="80" spans="1:71" s="16" customFormat="1" x14ac:dyDescent="0.25">
      <c r="A80" s="23" t="s">
        <v>14</v>
      </c>
      <c r="B80" s="23">
        <f t="shared" si="12"/>
        <v>0</v>
      </c>
      <c r="C80" s="23">
        <f t="shared" si="13"/>
        <v>0</v>
      </c>
      <c r="D80" s="23">
        <f t="shared" si="14"/>
        <v>0</v>
      </c>
      <c r="E80" s="31">
        <f t="shared" si="11"/>
        <v>0</v>
      </c>
      <c r="H80" s="29" t="s">
        <v>14</v>
      </c>
      <c r="I80" s="29">
        <v>0</v>
      </c>
      <c r="J80" s="29">
        <v>0</v>
      </c>
      <c r="K80" s="29">
        <v>0</v>
      </c>
      <c r="L80" s="29">
        <v>0</v>
      </c>
      <c r="M80" s="29">
        <v>0</v>
      </c>
      <c r="N80" s="29">
        <v>0</v>
      </c>
      <c r="O80" s="29">
        <v>0</v>
      </c>
      <c r="P80" s="29">
        <v>0</v>
      </c>
      <c r="Q80" s="29">
        <v>0</v>
      </c>
      <c r="R80" s="29">
        <v>0</v>
      </c>
      <c r="S80" s="29">
        <v>0</v>
      </c>
      <c r="T80" s="29">
        <v>0</v>
      </c>
      <c r="U80" s="29">
        <v>0</v>
      </c>
      <c r="V80" s="29">
        <v>0</v>
      </c>
      <c r="W80" s="29">
        <v>0</v>
      </c>
      <c r="X80" s="29">
        <v>0</v>
      </c>
      <c r="Y80" s="29">
        <v>0</v>
      </c>
      <c r="Z80" s="29">
        <v>0</v>
      </c>
      <c r="AA80" s="29">
        <v>0</v>
      </c>
      <c r="AB80" s="29">
        <v>0</v>
      </c>
      <c r="AC80" s="29">
        <v>0</v>
      </c>
      <c r="AD80" s="29">
        <v>0</v>
      </c>
      <c r="AE80" s="29">
        <v>0</v>
      </c>
      <c r="AF80" s="29">
        <v>0</v>
      </c>
      <c r="AG80" s="29">
        <v>0</v>
      </c>
      <c r="AH80" s="29">
        <v>0</v>
      </c>
      <c r="AI80" s="29">
        <v>0</v>
      </c>
      <c r="AJ80" s="29">
        <v>0</v>
      </c>
      <c r="AK80" s="29">
        <v>0</v>
      </c>
      <c r="AL80" s="29">
        <v>0</v>
      </c>
      <c r="AM80" s="17"/>
      <c r="AN80" s="17"/>
      <c r="AO80" s="29" t="s">
        <v>14</v>
      </c>
      <c r="AP80" s="29">
        <v>0</v>
      </c>
      <c r="AQ80" s="29">
        <v>0</v>
      </c>
      <c r="AR80" s="29">
        <v>0</v>
      </c>
      <c r="AS80" s="29">
        <v>0</v>
      </c>
      <c r="AT80" s="29">
        <v>0</v>
      </c>
      <c r="AU80" s="29">
        <v>0</v>
      </c>
      <c r="AV80" s="29">
        <v>0</v>
      </c>
      <c r="AW80" s="29">
        <v>0</v>
      </c>
      <c r="AX80" s="29">
        <v>0</v>
      </c>
      <c r="AY80" s="29">
        <v>0</v>
      </c>
      <c r="AZ80" s="29">
        <v>0</v>
      </c>
      <c r="BA80" s="29">
        <v>0</v>
      </c>
      <c r="BB80" s="29">
        <v>0</v>
      </c>
      <c r="BC80" s="29">
        <v>0</v>
      </c>
      <c r="BD80" s="29">
        <v>0</v>
      </c>
      <c r="BE80" s="29">
        <v>0</v>
      </c>
      <c r="BF80" s="29">
        <v>0</v>
      </c>
      <c r="BG80" s="29">
        <v>0</v>
      </c>
      <c r="BH80" s="29">
        <v>0</v>
      </c>
      <c r="BI80" s="29">
        <v>0</v>
      </c>
      <c r="BJ80" s="29">
        <v>0</v>
      </c>
      <c r="BK80" s="29">
        <v>0</v>
      </c>
      <c r="BL80" s="29">
        <v>0</v>
      </c>
      <c r="BM80" s="29">
        <v>0</v>
      </c>
      <c r="BN80" s="29">
        <v>0</v>
      </c>
      <c r="BO80" s="29">
        <v>0</v>
      </c>
      <c r="BP80" s="29">
        <v>0</v>
      </c>
      <c r="BQ80" s="29">
        <v>0</v>
      </c>
      <c r="BR80" s="29">
        <v>0</v>
      </c>
      <c r="BS80" s="29">
        <v>0</v>
      </c>
    </row>
    <row r="81" spans="1:71" s="16" customFormat="1" x14ac:dyDescent="0.25">
      <c r="A81" s="23" t="s">
        <v>15</v>
      </c>
      <c r="B81" s="23">
        <f t="shared" si="12"/>
        <v>0</v>
      </c>
      <c r="C81" s="23">
        <f t="shared" si="13"/>
        <v>0</v>
      </c>
      <c r="D81" s="23">
        <f t="shared" si="14"/>
        <v>0</v>
      </c>
      <c r="E81" s="31">
        <f t="shared" si="11"/>
        <v>0</v>
      </c>
      <c r="H81" s="29" t="s">
        <v>15</v>
      </c>
      <c r="I81" s="29">
        <v>0</v>
      </c>
      <c r="J81" s="29">
        <v>0</v>
      </c>
      <c r="K81" s="29">
        <v>0</v>
      </c>
      <c r="L81" s="29">
        <v>0</v>
      </c>
      <c r="M81" s="29">
        <v>0</v>
      </c>
      <c r="N81" s="29">
        <v>0</v>
      </c>
      <c r="O81" s="29">
        <v>0</v>
      </c>
      <c r="P81" s="29">
        <v>0</v>
      </c>
      <c r="Q81" s="29">
        <v>0</v>
      </c>
      <c r="R81" s="29">
        <v>0</v>
      </c>
      <c r="S81" s="29">
        <v>0</v>
      </c>
      <c r="T81" s="29">
        <v>0</v>
      </c>
      <c r="U81" s="29">
        <v>0</v>
      </c>
      <c r="V81" s="29">
        <v>0</v>
      </c>
      <c r="W81" s="29">
        <v>0</v>
      </c>
      <c r="X81" s="29">
        <v>0</v>
      </c>
      <c r="Y81" s="29">
        <v>0</v>
      </c>
      <c r="Z81" s="29">
        <v>0</v>
      </c>
      <c r="AA81" s="29">
        <v>0</v>
      </c>
      <c r="AB81" s="29">
        <v>0</v>
      </c>
      <c r="AC81" s="29">
        <v>0</v>
      </c>
      <c r="AD81" s="29">
        <v>0</v>
      </c>
      <c r="AE81" s="29">
        <v>0</v>
      </c>
      <c r="AF81" s="29">
        <v>0</v>
      </c>
      <c r="AG81" s="29">
        <v>0</v>
      </c>
      <c r="AH81" s="29">
        <v>0</v>
      </c>
      <c r="AI81" s="29">
        <v>0</v>
      </c>
      <c r="AJ81" s="29">
        <v>0</v>
      </c>
      <c r="AK81" s="29">
        <v>0</v>
      </c>
      <c r="AL81" s="29">
        <v>0</v>
      </c>
      <c r="AM81" s="17"/>
      <c r="AN81" s="17"/>
      <c r="AO81" s="29" t="s">
        <v>15</v>
      </c>
      <c r="AP81" s="29">
        <v>0</v>
      </c>
      <c r="AQ81" s="29">
        <v>0</v>
      </c>
      <c r="AR81" s="29">
        <v>0</v>
      </c>
      <c r="AS81" s="29">
        <v>0</v>
      </c>
      <c r="AT81" s="29">
        <v>0</v>
      </c>
      <c r="AU81" s="29">
        <v>1.42</v>
      </c>
      <c r="AV81" s="29">
        <v>0</v>
      </c>
      <c r="AW81" s="29">
        <v>0</v>
      </c>
      <c r="AX81" s="29">
        <v>0</v>
      </c>
      <c r="AY81" s="29">
        <v>0</v>
      </c>
      <c r="AZ81" s="29">
        <v>0</v>
      </c>
      <c r="BA81" s="29">
        <v>0</v>
      </c>
      <c r="BB81" s="29">
        <v>0</v>
      </c>
      <c r="BC81" s="29">
        <v>0</v>
      </c>
      <c r="BD81" s="29">
        <v>0</v>
      </c>
      <c r="BE81" s="29">
        <v>1.42</v>
      </c>
      <c r="BF81" s="29">
        <v>0</v>
      </c>
      <c r="BG81" s="29">
        <v>0</v>
      </c>
      <c r="BH81" s="29">
        <v>0</v>
      </c>
      <c r="BI81" s="29">
        <v>0</v>
      </c>
      <c r="BJ81" s="29">
        <v>0</v>
      </c>
      <c r="BK81" s="29">
        <v>0</v>
      </c>
      <c r="BL81" s="29">
        <v>0</v>
      </c>
      <c r="BM81" s="29">
        <v>0</v>
      </c>
      <c r="BN81" s="29">
        <v>0</v>
      </c>
      <c r="BO81" s="29">
        <v>1</v>
      </c>
      <c r="BP81" s="29">
        <v>0</v>
      </c>
      <c r="BQ81" s="29">
        <v>0</v>
      </c>
      <c r="BR81" s="29">
        <v>0</v>
      </c>
      <c r="BS81" s="29">
        <v>0</v>
      </c>
    </row>
    <row r="82" spans="1:71" s="16" customFormat="1" x14ac:dyDescent="0.25">
      <c r="A82" s="23" t="s">
        <v>16</v>
      </c>
      <c r="B82" s="23">
        <f t="shared" si="12"/>
        <v>0</v>
      </c>
      <c r="C82" s="23">
        <f t="shared" si="13"/>
        <v>0</v>
      </c>
      <c r="D82" s="23">
        <f t="shared" si="14"/>
        <v>0</v>
      </c>
      <c r="E82" s="31">
        <f t="shared" si="11"/>
        <v>0</v>
      </c>
      <c r="H82" s="29" t="s">
        <v>16</v>
      </c>
      <c r="I82" s="29">
        <v>0</v>
      </c>
      <c r="J82" s="29">
        <v>0</v>
      </c>
      <c r="K82" s="29">
        <v>0</v>
      </c>
      <c r="L82" s="29">
        <v>0</v>
      </c>
      <c r="M82" s="29">
        <v>0</v>
      </c>
      <c r="N82" s="29">
        <v>0</v>
      </c>
      <c r="O82" s="29">
        <v>0</v>
      </c>
      <c r="P82" s="29">
        <v>0</v>
      </c>
      <c r="Q82" s="29">
        <v>0</v>
      </c>
      <c r="R82" s="29">
        <v>0</v>
      </c>
      <c r="S82" s="29">
        <v>0</v>
      </c>
      <c r="T82" s="29">
        <v>0</v>
      </c>
      <c r="U82" s="29">
        <v>0</v>
      </c>
      <c r="V82" s="29">
        <v>0</v>
      </c>
      <c r="W82" s="29">
        <v>0</v>
      </c>
      <c r="X82" s="29">
        <v>0</v>
      </c>
      <c r="Y82" s="29">
        <v>0</v>
      </c>
      <c r="Z82" s="29">
        <v>0</v>
      </c>
      <c r="AA82" s="29">
        <v>0</v>
      </c>
      <c r="AB82" s="29">
        <v>0</v>
      </c>
      <c r="AC82" s="29">
        <v>0</v>
      </c>
      <c r="AD82" s="29">
        <v>0</v>
      </c>
      <c r="AE82" s="29">
        <v>0</v>
      </c>
      <c r="AF82" s="29">
        <v>0</v>
      </c>
      <c r="AG82" s="29">
        <v>0</v>
      </c>
      <c r="AH82" s="29">
        <v>0</v>
      </c>
      <c r="AI82" s="29">
        <v>0</v>
      </c>
      <c r="AJ82" s="29">
        <v>0</v>
      </c>
      <c r="AK82" s="29">
        <v>0</v>
      </c>
      <c r="AL82" s="29">
        <v>0</v>
      </c>
      <c r="AM82" s="17"/>
      <c r="AN82" s="17"/>
      <c r="AO82" s="29" t="s">
        <v>16</v>
      </c>
      <c r="AP82" s="29">
        <v>0</v>
      </c>
      <c r="AQ82" s="29">
        <v>0</v>
      </c>
      <c r="AR82" s="29">
        <v>0</v>
      </c>
      <c r="AS82" s="29">
        <v>0</v>
      </c>
      <c r="AT82" s="29">
        <v>0</v>
      </c>
      <c r="AU82" s="29">
        <v>6.74</v>
      </c>
      <c r="AV82" s="29">
        <v>0</v>
      </c>
      <c r="AW82" s="29">
        <v>0</v>
      </c>
      <c r="AX82" s="29">
        <v>0</v>
      </c>
      <c r="AY82" s="29">
        <v>0</v>
      </c>
      <c r="AZ82" s="29">
        <v>0</v>
      </c>
      <c r="BA82" s="29">
        <v>0</v>
      </c>
      <c r="BB82" s="29">
        <v>0</v>
      </c>
      <c r="BC82" s="29">
        <v>0</v>
      </c>
      <c r="BD82" s="29">
        <v>0</v>
      </c>
      <c r="BE82" s="29">
        <v>6.74</v>
      </c>
      <c r="BF82" s="29">
        <v>0</v>
      </c>
      <c r="BG82" s="29">
        <v>0</v>
      </c>
      <c r="BH82" s="29">
        <v>0</v>
      </c>
      <c r="BI82" s="29">
        <v>0</v>
      </c>
      <c r="BJ82" s="29">
        <v>0</v>
      </c>
      <c r="BK82" s="29">
        <v>0</v>
      </c>
      <c r="BL82" s="29">
        <v>0</v>
      </c>
      <c r="BM82" s="29">
        <v>0</v>
      </c>
      <c r="BN82" s="29">
        <v>0</v>
      </c>
      <c r="BO82" s="29">
        <v>1</v>
      </c>
      <c r="BP82" s="29">
        <v>0</v>
      </c>
      <c r="BQ82" s="29">
        <v>0</v>
      </c>
      <c r="BR82" s="29">
        <v>0</v>
      </c>
      <c r="BS82" s="29">
        <v>0</v>
      </c>
    </row>
    <row r="83" spans="1:71" s="16" customFormat="1" x14ac:dyDescent="0.25">
      <c r="A83" s="23" t="s">
        <v>24</v>
      </c>
      <c r="B83" s="23">
        <f t="shared" si="12"/>
        <v>0</v>
      </c>
      <c r="C83" s="23">
        <f t="shared" si="13"/>
        <v>0</v>
      </c>
      <c r="D83" s="23">
        <f t="shared" si="14"/>
        <v>0</v>
      </c>
      <c r="E83" s="31">
        <f t="shared" si="11"/>
        <v>0</v>
      </c>
      <c r="H83" s="29" t="s">
        <v>24</v>
      </c>
      <c r="I83" s="29">
        <v>0</v>
      </c>
      <c r="J83" s="29">
        <v>0</v>
      </c>
      <c r="K83" s="29">
        <v>0</v>
      </c>
      <c r="L83" s="29">
        <v>0</v>
      </c>
      <c r="M83" s="29">
        <v>0</v>
      </c>
      <c r="N83" s="29">
        <v>0</v>
      </c>
      <c r="O83" s="29">
        <v>0</v>
      </c>
      <c r="P83" s="29">
        <v>0</v>
      </c>
      <c r="Q83" s="29">
        <v>0</v>
      </c>
      <c r="R83" s="29">
        <v>0</v>
      </c>
      <c r="S83" s="29">
        <v>0</v>
      </c>
      <c r="T83" s="29">
        <v>0</v>
      </c>
      <c r="U83" s="29">
        <v>0</v>
      </c>
      <c r="V83" s="29">
        <v>0</v>
      </c>
      <c r="W83" s="29">
        <v>0</v>
      </c>
      <c r="X83" s="29">
        <v>0</v>
      </c>
      <c r="Y83" s="29">
        <v>0</v>
      </c>
      <c r="Z83" s="29">
        <v>0</v>
      </c>
      <c r="AA83" s="29">
        <v>0</v>
      </c>
      <c r="AB83" s="29">
        <v>0</v>
      </c>
      <c r="AC83" s="29">
        <v>0</v>
      </c>
      <c r="AD83" s="29">
        <v>0</v>
      </c>
      <c r="AE83" s="29">
        <v>0</v>
      </c>
      <c r="AF83" s="29">
        <v>0</v>
      </c>
      <c r="AG83" s="29">
        <v>0</v>
      </c>
      <c r="AH83" s="29">
        <v>0</v>
      </c>
      <c r="AI83" s="29">
        <v>0</v>
      </c>
      <c r="AJ83" s="29">
        <v>0</v>
      </c>
      <c r="AK83" s="29">
        <v>0</v>
      </c>
      <c r="AL83" s="29">
        <v>0</v>
      </c>
      <c r="AM83" s="17"/>
      <c r="AN83" s="17"/>
      <c r="AO83" s="29" t="s">
        <v>24</v>
      </c>
      <c r="AP83" s="29">
        <v>0</v>
      </c>
      <c r="AQ83" s="29">
        <v>0</v>
      </c>
      <c r="AR83" s="29">
        <v>0</v>
      </c>
      <c r="AS83" s="29">
        <v>0</v>
      </c>
      <c r="AT83" s="29">
        <v>0</v>
      </c>
      <c r="AU83" s="29">
        <v>7.29</v>
      </c>
      <c r="AV83" s="29">
        <v>0</v>
      </c>
      <c r="AW83" s="29">
        <v>0</v>
      </c>
      <c r="AX83" s="29">
        <v>0</v>
      </c>
      <c r="AY83" s="29">
        <v>0</v>
      </c>
      <c r="AZ83" s="29">
        <v>0</v>
      </c>
      <c r="BA83" s="29">
        <v>0</v>
      </c>
      <c r="BB83" s="29">
        <v>0</v>
      </c>
      <c r="BC83" s="29">
        <v>0</v>
      </c>
      <c r="BD83" s="29">
        <v>0</v>
      </c>
      <c r="BE83" s="29">
        <v>7.29</v>
      </c>
      <c r="BF83" s="29">
        <v>0</v>
      </c>
      <c r="BG83" s="29">
        <v>0</v>
      </c>
      <c r="BH83" s="29">
        <v>0</v>
      </c>
      <c r="BI83" s="29">
        <v>0</v>
      </c>
      <c r="BJ83" s="29">
        <v>0</v>
      </c>
      <c r="BK83" s="29">
        <v>0</v>
      </c>
      <c r="BL83" s="29">
        <v>0</v>
      </c>
      <c r="BM83" s="29">
        <v>0</v>
      </c>
      <c r="BN83" s="29">
        <v>0</v>
      </c>
      <c r="BO83" s="29">
        <v>1</v>
      </c>
      <c r="BP83" s="29">
        <v>0</v>
      </c>
      <c r="BQ83" s="29">
        <v>0</v>
      </c>
      <c r="BR83" s="29">
        <v>0</v>
      </c>
      <c r="BS83" s="29">
        <v>0</v>
      </c>
    </row>
    <row r="84" spans="1:71" s="16" customFormat="1" x14ac:dyDescent="0.25">
      <c r="A84" s="23" t="s">
        <v>53</v>
      </c>
      <c r="B84" s="23">
        <f t="shared" si="12"/>
        <v>0</v>
      </c>
      <c r="C84" s="23">
        <f t="shared" si="13"/>
        <v>0</v>
      </c>
      <c r="D84" s="23">
        <f t="shared" si="14"/>
        <v>0</v>
      </c>
      <c r="E84" s="31">
        <f t="shared" si="11"/>
        <v>0</v>
      </c>
      <c r="H84" s="29" t="s">
        <v>53</v>
      </c>
      <c r="I84" s="29">
        <v>0</v>
      </c>
      <c r="J84" s="29">
        <v>0</v>
      </c>
      <c r="K84" s="29">
        <v>0</v>
      </c>
      <c r="L84" s="29">
        <v>0</v>
      </c>
      <c r="M84" s="29">
        <v>0</v>
      </c>
      <c r="N84" s="29">
        <v>0</v>
      </c>
      <c r="O84" s="29">
        <v>0</v>
      </c>
      <c r="P84" s="29">
        <v>0</v>
      </c>
      <c r="Q84" s="29">
        <v>0</v>
      </c>
      <c r="R84" s="29">
        <v>0</v>
      </c>
      <c r="S84" s="29">
        <v>0</v>
      </c>
      <c r="T84" s="29">
        <v>0</v>
      </c>
      <c r="U84" s="29">
        <v>0</v>
      </c>
      <c r="V84" s="29">
        <v>0</v>
      </c>
      <c r="W84" s="29">
        <v>0</v>
      </c>
      <c r="X84" s="29">
        <v>0</v>
      </c>
      <c r="Y84" s="29">
        <v>0</v>
      </c>
      <c r="Z84" s="29">
        <v>0</v>
      </c>
      <c r="AA84" s="29">
        <v>0</v>
      </c>
      <c r="AB84" s="29">
        <v>0</v>
      </c>
      <c r="AC84" s="29">
        <v>0</v>
      </c>
      <c r="AD84" s="29">
        <v>0</v>
      </c>
      <c r="AE84" s="29">
        <v>0</v>
      </c>
      <c r="AF84" s="29">
        <v>0</v>
      </c>
      <c r="AG84" s="29">
        <v>0</v>
      </c>
      <c r="AH84" s="29">
        <v>0</v>
      </c>
      <c r="AI84" s="29">
        <v>0</v>
      </c>
      <c r="AJ84" s="29">
        <v>0</v>
      </c>
      <c r="AK84" s="29">
        <v>0</v>
      </c>
      <c r="AL84" s="29">
        <v>0</v>
      </c>
      <c r="AM84" s="17"/>
      <c r="AN84" s="17"/>
      <c r="AO84" s="29" t="s">
        <v>53</v>
      </c>
      <c r="AP84" s="29">
        <v>0</v>
      </c>
      <c r="AQ84" s="29">
        <v>0</v>
      </c>
      <c r="AR84" s="29">
        <v>0</v>
      </c>
      <c r="AS84" s="29">
        <v>0</v>
      </c>
      <c r="AT84" s="29">
        <v>0</v>
      </c>
      <c r="AU84" s="29">
        <v>12.03</v>
      </c>
      <c r="AV84" s="29">
        <v>0</v>
      </c>
      <c r="AW84" s="29">
        <v>0</v>
      </c>
      <c r="AX84" s="29">
        <v>0</v>
      </c>
      <c r="AY84" s="29">
        <v>0</v>
      </c>
      <c r="AZ84" s="29">
        <v>0</v>
      </c>
      <c r="BA84" s="29">
        <v>0</v>
      </c>
      <c r="BB84" s="29">
        <v>0</v>
      </c>
      <c r="BC84" s="29">
        <v>0</v>
      </c>
      <c r="BD84" s="29">
        <v>0</v>
      </c>
      <c r="BE84" s="29">
        <v>12.03</v>
      </c>
      <c r="BF84" s="29">
        <v>0</v>
      </c>
      <c r="BG84" s="29">
        <v>0</v>
      </c>
      <c r="BH84" s="29">
        <v>0</v>
      </c>
      <c r="BI84" s="29">
        <v>0</v>
      </c>
      <c r="BJ84" s="29">
        <v>0</v>
      </c>
      <c r="BK84" s="29">
        <v>0</v>
      </c>
      <c r="BL84" s="29">
        <v>0</v>
      </c>
      <c r="BM84" s="29">
        <v>0</v>
      </c>
      <c r="BN84" s="29">
        <v>0</v>
      </c>
      <c r="BO84" s="29">
        <v>1</v>
      </c>
      <c r="BP84" s="29">
        <v>0</v>
      </c>
      <c r="BQ84" s="29">
        <v>0</v>
      </c>
      <c r="BR84" s="29">
        <v>0</v>
      </c>
      <c r="BS84" s="29">
        <v>0</v>
      </c>
    </row>
    <row r="85" spans="1:71" s="16" customFormat="1" x14ac:dyDescent="0.25">
      <c r="A85" s="23" t="s">
        <v>54</v>
      </c>
      <c r="B85" s="23">
        <f t="shared" si="12"/>
        <v>1.63</v>
      </c>
      <c r="C85" s="23">
        <f t="shared" si="13"/>
        <v>1.63</v>
      </c>
      <c r="D85" s="23">
        <f t="shared" si="14"/>
        <v>0.48899999999999993</v>
      </c>
      <c r="E85" s="31">
        <f t="shared" si="11"/>
        <v>30.474479999999996</v>
      </c>
      <c r="H85" s="29" t="s">
        <v>54</v>
      </c>
      <c r="I85" s="29">
        <v>0</v>
      </c>
      <c r="J85" s="29">
        <v>0</v>
      </c>
      <c r="K85" s="29">
        <v>0</v>
      </c>
      <c r="L85" s="29">
        <v>0</v>
      </c>
      <c r="M85" s="29">
        <v>0</v>
      </c>
      <c r="N85" s="29">
        <v>0</v>
      </c>
      <c r="O85" s="29">
        <v>0</v>
      </c>
      <c r="P85" s="29">
        <v>0</v>
      </c>
      <c r="Q85" s="29">
        <v>1.63</v>
      </c>
      <c r="R85" s="29">
        <v>0</v>
      </c>
      <c r="S85" s="29">
        <v>0</v>
      </c>
      <c r="T85" s="29">
        <v>0</v>
      </c>
      <c r="U85" s="29">
        <v>0</v>
      </c>
      <c r="V85" s="29">
        <v>0</v>
      </c>
      <c r="W85" s="29">
        <v>0</v>
      </c>
      <c r="X85" s="29">
        <v>0</v>
      </c>
      <c r="Y85" s="29">
        <v>0</v>
      </c>
      <c r="Z85" s="29">
        <v>0</v>
      </c>
      <c r="AA85" s="29">
        <v>1.63</v>
      </c>
      <c r="AB85" s="29">
        <v>0</v>
      </c>
      <c r="AC85" s="29">
        <v>0</v>
      </c>
      <c r="AD85" s="29">
        <v>0</v>
      </c>
      <c r="AE85" s="29">
        <v>0</v>
      </c>
      <c r="AF85" s="29">
        <v>0</v>
      </c>
      <c r="AG85" s="29">
        <v>0</v>
      </c>
      <c r="AH85" s="29">
        <v>0</v>
      </c>
      <c r="AI85" s="29">
        <v>0</v>
      </c>
      <c r="AJ85" s="29">
        <v>0</v>
      </c>
      <c r="AK85" s="29">
        <v>1</v>
      </c>
      <c r="AL85" s="29">
        <v>0</v>
      </c>
      <c r="AM85" s="17"/>
      <c r="AN85" s="17"/>
      <c r="AO85" s="29" t="s">
        <v>54</v>
      </c>
      <c r="AP85" s="29">
        <v>0</v>
      </c>
      <c r="AQ85" s="29">
        <v>0</v>
      </c>
      <c r="AR85" s="29">
        <v>0</v>
      </c>
      <c r="AS85" s="29">
        <v>0</v>
      </c>
      <c r="AT85" s="29">
        <v>0</v>
      </c>
      <c r="AU85" s="29">
        <v>19.46</v>
      </c>
      <c r="AV85" s="29">
        <v>0</v>
      </c>
      <c r="AW85" s="29">
        <v>0</v>
      </c>
      <c r="AX85" s="29">
        <v>0</v>
      </c>
      <c r="AY85" s="29">
        <v>7.13</v>
      </c>
      <c r="AZ85" s="29">
        <v>0</v>
      </c>
      <c r="BA85" s="29">
        <v>0</v>
      </c>
      <c r="BB85" s="29">
        <v>0</v>
      </c>
      <c r="BC85" s="29">
        <v>0</v>
      </c>
      <c r="BD85" s="29">
        <v>0</v>
      </c>
      <c r="BE85" s="29">
        <v>19.46</v>
      </c>
      <c r="BF85" s="29">
        <v>0</v>
      </c>
      <c r="BG85" s="29">
        <v>0</v>
      </c>
      <c r="BH85" s="29">
        <v>0</v>
      </c>
      <c r="BI85" s="29">
        <v>4.91</v>
      </c>
      <c r="BJ85" s="29">
        <v>0</v>
      </c>
      <c r="BK85" s="29">
        <v>0</v>
      </c>
      <c r="BL85" s="29">
        <v>0</v>
      </c>
      <c r="BM85" s="29">
        <v>0</v>
      </c>
      <c r="BN85" s="29">
        <v>0</v>
      </c>
      <c r="BO85" s="29">
        <v>1</v>
      </c>
      <c r="BP85" s="29">
        <v>0</v>
      </c>
      <c r="BQ85" s="29">
        <v>0</v>
      </c>
      <c r="BR85" s="29">
        <v>0</v>
      </c>
      <c r="BS85" s="29">
        <v>2</v>
      </c>
    </row>
    <row r="86" spans="1:71" s="16" customFormat="1" x14ac:dyDescent="0.25">
      <c r="A86" s="23" t="s">
        <v>55</v>
      </c>
      <c r="B86" s="23">
        <f t="shared" si="12"/>
        <v>3.3</v>
      </c>
      <c r="C86" s="23">
        <f t="shared" si="13"/>
        <v>3.3</v>
      </c>
      <c r="D86" s="23">
        <f t="shared" si="14"/>
        <v>0.98999999999999988</v>
      </c>
      <c r="E86" s="31">
        <f t="shared" si="11"/>
        <v>61.696799999999996</v>
      </c>
      <c r="H86" s="29" t="s">
        <v>55</v>
      </c>
      <c r="I86" s="29">
        <v>0</v>
      </c>
      <c r="J86" s="29">
        <v>0</v>
      </c>
      <c r="K86" s="29">
        <v>0</v>
      </c>
      <c r="L86" s="29">
        <v>0</v>
      </c>
      <c r="M86" s="29">
        <v>0</v>
      </c>
      <c r="N86" s="29">
        <v>0</v>
      </c>
      <c r="O86" s="29">
        <v>0</v>
      </c>
      <c r="P86" s="29">
        <v>0</v>
      </c>
      <c r="Q86" s="29">
        <v>3.3</v>
      </c>
      <c r="R86" s="29">
        <v>0</v>
      </c>
      <c r="S86" s="29">
        <v>0</v>
      </c>
      <c r="T86" s="29">
        <v>0</v>
      </c>
      <c r="U86" s="29">
        <v>0</v>
      </c>
      <c r="V86" s="29">
        <v>0</v>
      </c>
      <c r="W86" s="29">
        <v>0</v>
      </c>
      <c r="X86" s="29">
        <v>0</v>
      </c>
      <c r="Y86" s="29">
        <v>0</v>
      </c>
      <c r="Z86" s="29">
        <v>0</v>
      </c>
      <c r="AA86" s="29">
        <v>3.3</v>
      </c>
      <c r="AB86" s="29">
        <v>0</v>
      </c>
      <c r="AC86" s="29">
        <v>0</v>
      </c>
      <c r="AD86" s="29">
        <v>0</v>
      </c>
      <c r="AE86" s="29">
        <v>0</v>
      </c>
      <c r="AF86" s="29">
        <v>0</v>
      </c>
      <c r="AG86" s="29">
        <v>0</v>
      </c>
      <c r="AH86" s="29">
        <v>0</v>
      </c>
      <c r="AI86" s="29">
        <v>0</v>
      </c>
      <c r="AJ86" s="29">
        <v>0</v>
      </c>
      <c r="AK86" s="29">
        <v>1</v>
      </c>
      <c r="AL86" s="29">
        <v>0</v>
      </c>
      <c r="AM86" s="17"/>
      <c r="AN86" s="17"/>
      <c r="AO86" s="29" t="s">
        <v>55</v>
      </c>
      <c r="AP86" s="29">
        <v>0</v>
      </c>
      <c r="AQ86" s="29">
        <v>17.649999999999999</v>
      </c>
      <c r="AR86" s="29">
        <v>0</v>
      </c>
      <c r="AS86" s="29">
        <v>0</v>
      </c>
      <c r="AT86" s="29">
        <v>0</v>
      </c>
      <c r="AU86" s="29">
        <v>21.76</v>
      </c>
      <c r="AV86" s="29">
        <v>0</v>
      </c>
      <c r="AW86" s="29">
        <v>0</v>
      </c>
      <c r="AX86" s="29">
        <v>0</v>
      </c>
      <c r="AY86" s="29">
        <v>18.64</v>
      </c>
      <c r="AZ86" s="29">
        <v>0</v>
      </c>
      <c r="BA86" s="29">
        <v>16.440000000000001</v>
      </c>
      <c r="BB86" s="29">
        <v>0</v>
      </c>
      <c r="BC86" s="29">
        <v>0</v>
      </c>
      <c r="BD86" s="29">
        <v>0</v>
      </c>
      <c r="BE86" s="29">
        <v>21.76</v>
      </c>
      <c r="BF86" s="29">
        <v>0</v>
      </c>
      <c r="BG86" s="29">
        <v>0</v>
      </c>
      <c r="BH86" s="29">
        <v>0</v>
      </c>
      <c r="BI86" s="29">
        <v>9.7899999999999991</v>
      </c>
      <c r="BJ86" s="29">
        <v>0</v>
      </c>
      <c r="BK86" s="29">
        <v>3</v>
      </c>
      <c r="BL86" s="29">
        <v>0</v>
      </c>
      <c r="BM86" s="29">
        <v>0</v>
      </c>
      <c r="BN86" s="29">
        <v>0</v>
      </c>
      <c r="BO86" s="29">
        <v>1</v>
      </c>
      <c r="BP86" s="29">
        <v>0</v>
      </c>
      <c r="BQ86" s="29">
        <v>0</v>
      </c>
      <c r="BR86" s="29">
        <v>0</v>
      </c>
      <c r="BS86" s="29">
        <v>3</v>
      </c>
    </row>
    <row r="87" spans="1:71" s="16" customFormat="1" x14ac:dyDescent="0.25">
      <c r="A87" s="23" t="s">
        <v>56</v>
      </c>
      <c r="B87" s="23">
        <f t="shared" si="12"/>
        <v>5.01</v>
      </c>
      <c r="C87" s="23">
        <f t="shared" si="13"/>
        <v>5.01</v>
      </c>
      <c r="D87" s="23">
        <f t="shared" si="14"/>
        <v>1.5029999999999999</v>
      </c>
      <c r="E87" s="31">
        <f t="shared" si="11"/>
        <v>93.666959999999989</v>
      </c>
      <c r="H87" s="29" t="s">
        <v>56</v>
      </c>
      <c r="I87" s="29">
        <v>0</v>
      </c>
      <c r="J87" s="29">
        <v>0</v>
      </c>
      <c r="K87" s="29">
        <v>0</v>
      </c>
      <c r="L87" s="29">
        <v>0</v>
      </c>
      <c r="M87" s="29">
        <v>0</v>
      </c>
      <c r="N87" s="29">
        <v>0</v>
      </c>
      <c r="O87" s="29">
        <v>0</v>
      </c>
      <c r="P87" s="29">
        <v>0</v>
      </c>
      <c r="Q87" s="29">
        <v>5.01</v>
      </c>
      <c r="R87" s="29">
        <v>0</v>
      </c>
      <c r="S87" s="29">
        <v>0</v>
      </c>
      <c r="T87" s="29">
        <v>0</v>
      </c>
      <c r="U87" s="29">
        <v>0</v>
      </c>
      <c r="V87" s="29">
        <v>0</v>
      </c>
      <c r="W87" s="29">
        <v>0</v>
      </c>
      <c r="X87" s="29">
        <v>0</v>
      </c>
      <c r="Y87" s="29">
        <v>0</v>
      </c>
      <c r="Z87" s="29">
        <v>0</v>
      </c>
      <c r="AA87" s="29">
        <v>5.01</v>
      </c>
      <c r="AB87" s="29">
        <v>0</v>
      </c>
      <c r="AC87" s="29">
        <v>0</v>
      </c>
      <c r="AD87" s="29">
        <v>0</v>
      </c>
      <c r="AE87" s="29">
        <v>0</v>
      </c>
      <c r="AF87" s="29">
        <v>0</v>
      </c>
      <c r="AG87" s="29">
        <v>0</v>
      </c>
      <c r="AH87" s="29">
        <v>0</v>
      </c>
      <c r="AI87" s="29">
        <v>0</v>
      </c>
      <c r="AJ87" s="29">
        <v>0</v>
      </c>
      <c r="AK87" s="29">
        <v>1</v>
      </c>
      <c r="AL87" s="29">
        <v>0</v>
      </c>
      <c r="AM87" s="17"/>
      <c r="AN87" s="17"/>
      <c r="AO87" s="29" t="s">
        <v>56</v>
      </c>
      <c r="AP87" s="29">
        <v>0</v>
      </c>
      <c r="AQ87" s="29">
        <v>40.19</v>
      </c>
      <c r="AR87" s="29">
        <v>0</v>
      </c>
      <c r="AS87" s="29">
        <v>0</v>
      </c>
      <c r="AT87" s="29">
        <v>0</v>
      </c>
      <c r="AU87" s="29">
        <v>26.11</v>
      </c>
      <c r="AV87" s="29">
        <v>0</v>
      </c>
      <c r="AW87" s="29">
        <v>0</v>
      </c>
      <c r="AX87" s="29">
        <v>0</v>
      </c>
      <c r="AY87" s="29">
        <v>22.28</v>
      </c>
      <c r="AZ87" s="29">
        <v>0</v>
      </c>
      <c r="BA87" s="29">
        <v>15.75</v>
      </c>
      <c r="BB87" s="29">
        <v>0</v>
      </c>
      <c r="BC87" s="29">
        <v>0</v>
      </c>
      <c r="BD87" s="29">
        <v>0</v>
      </c>
      <c r="BE87" s="29">
        <v>26.11</v>
      </c>
      <c r="BF87" s="29">
        <v>0</v>
      </c>
      <c r="BG87" s="29">
        <v>0</v>
      </c>
      <c r="BH87" s="29">
        <v>0</v>
      </c>
      <c r="BI87" s="29">
        <v>9.3800000000000008</v>
      </c>
      <c r="BJ87" s="29">
        <v>0</v>
      </c>
      <c r="BK87" s="29">
        <v>4</v>
      </c>
      <c r="BL87" s="29">
        <v>0</v>
      </c>
      <c r="BM87" s="29">
        <v>0</v>
      </c>
      <c r="BN87" s="29">
        <v>0</v>
      </c>
      <c r="BO87" s="29">
        <v>1</v>
      </c>
      <c r="BP87" s="29">
        <v>0</v>
      </c>
      <c r="BQ87" s="29">
        <v>0</v>
      </c>
      <c r="BR87" s="29">
        <v>0</v>
      </c>
      <c r="BS87" s="29">
        <v>4</v>
      </c>
    </row>
    <row r="88" spans="1:71" s="16" customFormat="1" x14ac:dyDescent="0.25">
      <c r="A88" s="30"/>
      <c r="B88" s="30"/>
      <c r="C88" s="30"/>
      <c r="D88" s="30"/>
      <c r="E88" s="30"/>
      <c r="H88" s="17"/>
      <c r="I88" s="17"/>
      <c r="J88" s="17"/>
      <c r="K88" s="17"/>
      <c r="L88" s="17"/>
      <c r="M88" s="17"/>
      <c r="N88" s="17"/>
      <c r="O88" s="17"/>
      <c r="P88" s="17"/>
      <c r="Q88" s="17"/>
      <c r="R88" s="17"/>
      <c r="S88" s="17"/>
      <c r="T88" s="17"/>
      <c r="U88" s="17"/>
      <c r="V88" s="17"/>
      <c r="W88" s="17"/>
      <c r="X88" s="17"/>
      <c r="Y88" s="17"/>
      <c r="Z88" s="17"/>
      <c r="AA88" s="17"/>
      <c r="AB88" s="17"/>
      <c r="AC88" s="17"/>
      <c r="AD88" s="17"/>
      <c r="AE88" s="17"/>
      <c r="AF88" s="17"/>
      <c r="AG88" s="17"/>
      <c r="AH88" s="17"/>
      <c r="AI88" s="17"/>
      <c r="AJ88" s="17"/>
      <c r="AK88" s="17"/>
      <c r="AL88" s="17"/>
      <c r="AM88" s="17"/>
      <c r="AN88" s="17"/>
      <c r="AO88" s="17"/>
      <c r="AP88" s="17"/>
      <c r="AQ88" s="17"/>
      <c r="AR88" s="17"/>
      <c r="AS88" s="17"/>
      <c r="AT88" s="17"/>
      <c r="AU88" s="17"/>
      <c r="AV88" s="17"/>
      <c r="AW88" s="17"/>
      <c r="AX88" s="17"/>
      <c r="AY88" s="17"/>
      <c r="AZ88" s="17"/>
      <c r="BA88" s="17"/>
      <c r="BB88" s="17"/>
      <c r="BC88" s="17"/>
      <c r="BD88" s="17"/>
      <c r="BE88" s="17"/>
      <c r="BF88" s="17"/>
      <c r="BG88" s="17"/>
      <c r="BH88" s="17"/>
      <c r="BI88" s="17"/>
      <c r="BJ88" s="17"/>
      <c r="BK88" s="17"/>
      <c r="BL88" s="17"/>
      <c r="BM88" s="17"/>
      <c r="BN88" s="17"/>
      <c r="BO88" s="17"/>
      <c r="BP88" s="17"/>
      <c r="BQ88" s="17"/>
      <c r="BR88" s="17"/>
      <c r="BS88" s="17"/>
    </row>
    <row r="89" spans="1:71" s="16" customFormat="1" x14ac:dyDescent="0.25">
      <c r="H89" s="45" t="s">
        <v>39</v>
      </c>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17"/>
      <c r="AN89" s="17"/>
      <c r="AO89" s="45" t="s">
        <v>28</v>
      </c>
      <c r="AP89" s="45"/>
      <c r="AQ89" s="45"/>
      <c r="AR89" s="45"/>
      <c r="AS89" s="45"/>
      <c r="AT89" s="45"/>
      <c r="AU89" s="45"/>
      <c r="AV89" s="45"/>
      <c r="AW89" s="45"/>
      <c r="AX89" s="45"/>
      <c r="AY89" s="45"/>
      <c r="AZ89" s="45"/>
      <c r="BA89" s="45"/>
      <c r="BB89" s="45"/>
      <c r="BC89" s="45"/>
      <c r="BD89" s="45"/>
      <c r="BE89" s="45"/>
      <c r="BF89" s="45"/>
      <c r="BG89" s="45"/>
      <c r="BH89" s="45"/>
      <c r="BI89" s="45"/>
    </row>
    <row r="90" spans="1:71" s="16" customFormat="1" ht="15.75" x14ac:dyDescent="0.25">
      <c r="A90" s="260" t="s">
        <v>29</v>
      </c>
      <c r="B90" s="260"/>
      <c r="C90" s="260"/>
      <c r="D90" s="260"/>
      <c r="E90" s="260"/>
      <c r="H90" s="29"/>
      <c r="I90" s="29" t="s">
        <v>40</v>
      </c>
      <c r="J90" s="29" t="s">
        <v>40</v>
      </c>
      <c r="K90" s="29" t="s">
        <v>40</v>
      </c>
      <c r="L90" s="29" t="s">
        <v>40</v>
      </c>
      <c r="M90" s="29" t="s">
        <v>40</v>
      </c>
      <c r="N90" s="29" t="s">
        <v>40</v>
      </c>
      <c r="O90" s="29" t="s">
        <v>40</v>
      </c>
      <c r="P90" s="29" t="s">
        <v>40</v>
      </c>
      <c r="Q90" s="29" t="s">
        <v>40</v>
      </c>
      <c r="R90" s="29" t="s">
        <v>40</v>
      </c>
      <c r="S90" s="29" t="s">
        <v>41</v>
      </c>
      <c r="T90" s="29" t="s">
        <v>41</v>
      </c>
      <c r="U90" s="29" t="s">
        <v>41</v>
      </c>
      <c r="V90" s="29" t="s">
        <v>41</v>
      </c>
      <c r="W90" s="29" t="s">
        <v>41</v>
      </c>
      <c r="X90" s="29" t="s">
        <v>41</v>
      </c>
      <c r="Y90" s="29" t="s">
        <v>41</v>
      </c>
      <c r="Z90" s="29" t="s">
        <v>41</v>
      </c>
      <c r="AA90" s="29" t="s">
        <v>41</v>
      </c>
      <c r="AB90" s="29" t="s">
        <v>41</v>
      </c>
      <c r="AC90" s="29" t="s">
        <v>42</v>
      </c>
      <c r="AD90" s="29" t="s">
        <v>42</v>
      </c>
      <c r="AE90" s="29" t="s">
        <v>42</v>
      </c>
      <c r="AF90" s="29" t="s">
        <v>42</v>
      </c>
      <c r="AG90" s="29" t="s">
        <v>42</v>
      </c>
      <c r="AH90" s="29" t="s">
        <v>42</v>
      </c>
      <c r="AI90" s="29" t="s">
        <v>42</v>
      </c>
      <c r="AJ90" s="29" t="s">
        <v>42</v>
      </c>
      <c r="AK90" s="29" t="s">
        <v>42</v>
      </c>
      <c r="AL90" s="29" t="s">
        <v>42</v>
      </c>
      <c r="AM90" s="17"/>
      <c r="AN90" s="17"/>
      <c r="AO90" s="29"/>
      <c r="AP90" s="29" t="s">
        <v>40</v>
      </c>
      <c r="AQ90" s="29" t="s">
        <v>40</v>
      </c>
      <c r="AR90" s="29" t="s">
        <v>40</v>
      </c>
      <c r="AS90" s="29" t="s">
        <v>40</v>
      </c>
      <c r="AT90" s="29" t="s">
        <v>40</v>
      </c>
      <c r="AU90" s="29" t="s">
        <v>40</v>
      </c>
      <c r="AV90" s="29" t="s">
        <v>40</v>
      </c>
      <c r="AW90" s="29" t="s">
        <v>40</v>
      </c>
      <c r="AX90" s="29" t="s">
        <v>40</v>
      </c>
      <c r="AY90" s="29" t="s">
        <v>40</v>
      </c>
      <c r="AZ90" s="29" t="s">
        <v>41</v>
      </c>
      <c r="BA90" s="29" t="s">
        <v>41</v>
      </c>
      <c r="BB90" s="29" t="s">
        <v>41</v>
      </c>
      <c r="BC90" s="29" t="s">
        <v>41</v>
      </c>
      <c r="BD90" s="29" t="s">
        <v>41</v>
      </c>
      <c r="BE90" s="29" t="s">
        <v>41</v>
      </c>
      <c r="BF90" s="29" t="s">
        <v>41</v>
      </c>
      <c r="BG90" s="29" t="s">
        <v>41</v>
      </c>
      <c r="BH90" s="29" t="s">
        <v>41</v>
      </c>
      <c r="BI90" s="29" t="s">
        <v>41</v>
      </c>
      <c r="BJ90" s="29" t="s">
        <v>42</v>
      </c>
      <c r="BK90" s="29" t="s">
        <v>42</v>
      </c>
      <c r="BL90" s="29" t="s">
        <v>42</v>
      </c>
      <c r="BM90" s="29" t="s">
        <v>42</v>
      </c>
      <c r="BN90" s="29" t="s">
        <v>42</v>
      </c>
      <c r="BO90" s="29" t="s">
        <v>42</v>
      </c>
      <c r="BP90" s="29" t="s">
        <v>42</v>
      </c>
      <c r="BQ90" s="29" t="s">
        <v>42</v>
      </c>
      <c r="BR90" s="29" t="s">
        <v>42</v>
      </c>
      <c r="BS90" s="29" t="s">
        <v>42</v>
      </c>
    </row>
    <row r="91" spans="1:71" s="16" customFormat="1" ht="45.75" thickBot="1" x14ac:dyDescent="0.3">
      <c r="A91" s="21" t="s">
        <v>4</v>
      </c>
      <c r="B91" s="22" t="s">
        <v>17</v>
      </c>
      <c r="C91" s="22" t="s">
        <v>5</v>
      </c>
      <c r="D91" s="6" t="s">
        <v>0</v>
      </c>
      <c r="E91" s="22" t="s">
        <v>7</v>
      </c>
      <c r="H91" s="28" t="s">
        <v>4</v>
      </c>
      <c r="I91" s="28" t="s">
        <v>43</v>
      </c>
      <c r="J91" s="28" t="s">
        <v>44</v>
      </c>
      <c r="K91" s="28" t="s">
        <v>57</v>
      </c>
      <c r="L91" s="28" t="s">
        <v>50</v>
      </c>
      <c r="M91" s="28" t="s">
        <v>47</v>
      </c>
      <c r="N91" s="28" t="s">
        <v>48</v>
      </c>
      <c r="O91" s="28" t="s">
        <v>46</v>
      </c>
      <c r="P91" s="28" t="s">
        <v>51</v>
      </c>
      <c r="Q91" s="28" t="s">
        <v>49</v>
      </c>
      <c r="R91" s="28" t="s">
        <v>45</v>
      </c>
      <c r="S91" s="28" t="s">
        <v>43</v>
      </c>
      <c r="T91" s="28" t="s">
        <v>44</v>
      </c>
      <c r="U91" s="28" t="s">
        <v>57</v>
      </c>
      <c r="V91" s="28" t="s">
        <v>50</v>
      </c>
      <c r="W91" s="28" t="s">
        <v>47</v>
      </c>
      <c r="X91" s="28" t="s">
        <v>48</v>
      </c>
      <c r="Y91" s="28" t="s">
        <v>46</v>
      </c>
      <c r="Z91" s="28" t="s">
        <v>51</v>
      </c>
      <c r="AA91" s="28" t="s">
        <v>49</v>
      </c>
      <c r="AB91" s="28" t="s">
        <v>45</v>
      </c>
      <c r="AC91" s="28" t="s">
        <v>43</v>
      </c>
      <c r="AD91" s="28" t="s">
        <v>44</v>
      </c>
      <c r="AE91" s="28" t="s">
        <v>57</v>
      </c>
      <c r="AF91" s="28" t="s">
        <v>50</v>
      </c>
      <c r="AG91" s="28" t="s">
        <v>47</v>
      </c>
      <c r="AH91" s="28" t="s">
        <v>48</v>
      </c>
      <c r="AI91" s="28" t="s">
        <v>46</v>
      </c>
      <c r="AJ91" s="28" t="s">
        <v>51</v>
      </c>
      <c r="AK91" s="28" t="s">
        <v>49</v>
      </c>
      <c r="AL91" s="28" t="s">
        <v>45</v>
      </c>
      <c r="AM91" s="17"/>
      <c r="AN91" s="17"/>
      <c r="AO91" s="28" t="s">
        <v>4</v>
      </c>
      <c r="AP91" s="28" t="s">
        <v>43</v>
      </c>
      <c r="AQ91" s="28" t="s">
        <v>44</v>
      </c>
      <c r="AR91" s="28" t="s">
        <v>57</v>
      </c>
      <c r="AS91" s="28" t="s">
        <v>50</v>
      </c>
      <c r="AT91" s="28" t="s">
        <v>47</v>
      </c>
      <c r="AU91" s="28" t="s">
        <v>48</v>
      </c>
      <c r="AV91" s="28" t="s">
        <v>46</v>
      </c>
      <c r="AW91" s="28" t="s">
        <v>51</v>
      </c>
      <c r="AX91" s="28" t="s">
        <v>49</v>
      </c>
      <c r="AY91" s="28" t="s">
        <v>45</v>
      </c>
      <c r="AZ91" s="28" t="s">
        <v>43</v>
      </c>
      <c r="BA91" s="28" t="s">
        <v>44</v>
      </c>
      <c r="BB91" s="28" t="s">
        <v>57</v>
      </c>
      <c r="BC91" s="28" t="s">
        <v>50</v>
      </c>
      <c r="BD91" s="28" t="s">
        <v>47</v>
      </c>
      <c r="BE91" s="28" t="s">
        <v>48</v>
      </c>
      <c r="BF91" s="28" t="s">
        <v>46</v>
      </c>
      <c r="BG91" s="28" t="s">
        <v>51</v>
      </c>
      <c r="BH91" s="28" t="s">
        <v>49</v>
      </c>
      <c r="BI91" s="28" t="s">
        <v>45</v>
      </c>
      <c r="BJ91" s="28" t="s">
        <v>43</v>
      </c>
      <c r="BK91" s="28" t="s">
        <v>44</v>
      </c>
      <c r="BL91" s="28" t="s">
        <v>57</v>
      </c>
      <c r="BM91" s="28" t="s">
        <v>50</v>
      </c>
      <c r="BN91" s="28" t="s">
        <v>47</v>
      </c>
      <c r="BO91" s="28" t="s">
        <v>48</v>
      </c>
      <c r="BP91" s="28" t="s">
        <v>46</v>
      </c>
      <c r="BQ91" s="28" t="s">
        <v>51</v>
      </c>
      <c r="BR91" s="28" t="s">
        <v>49</v>
      </c>
      <c r="BS91" s="28" t="s">
        <v>45</v>
      </c>
    </row>
    <row r="92" spans="1:71" s="16" customFormat="1" x14ac:dyDescent="0.25">
      <c r="A92" s="23" t="s">
        <v>9</v>
      </c>
      <c r="B92" s="23">
        <f>IF($D$5="P",SUM(AZ74:BB74),SUM(AZ74:BI74))</f>
        <v>0</v>
      </c>
      <c r="C92" s="23">
        <f>IF($D$5="P",SUM(AP74:AR74),SUM(AP74:AY74))</f>
        <v>0</v>
      </c>
      <c r="D92" s="23">
        <f>IF($D$5="P",$B$8*SUM(AP74:AR74)+$B$9*SUM(AP92:AR92),$B$8*SUM(AP74:AY74)+$B$9*SUM(AP92:AY92))</f>
        <v>0</v>
      </c>
      <c r="E92" s="31">
        <f t="shared" ref="E92:E105" si="15">D92*$B$5</f>
        <v>0</v>
      </c>
      <c r="H92" s="27" t="s">
        <v>9</v>
      </c>
      <c r="I92" s="27"/>
      <c r="J92" s="27"/>
      <c r="K92" s="27"/>
      <c r="L92" s="27"/>
      <c r="M92" s="27"/>
      <c r="N92" s="27"/>
      <c r="O92" s="27"/>
      <c r="P92" s="27"/>
      <c r="Q92" s="27"/>
      <c r="R92" s="27"/>
      <c r="S92" s="27"/>
      <c r="T92" s="27"/>
      <c r="U92" s="27"/>
      <c r="V92" s="27"/>
      <c r="W92" s="27"/>
      <c r="X92" s="27"/>
      <c r="Y92" s="27"/>
      <c r="Z92" s="27"/>
      <c r="AA92" s="27"/>
      <c r="AB92" s="27"/>
      <c r="AC92" s="27"/>
      <c r="AD92" s="27"/>
      <c r="AE92" s="27"/>
      <c r="AF92" s="27"/>
      <c r="AG92" s="27"/>
      <c r="AH92" s="27"/>
      <c r="AI92" s="27"/>
      <c r="AJ92" s="27"/>
      <c r="AK92" s="27"/>
      <c r="AL92" s="27"/>
      <c r="AM92" s="17"/>
      <c r="AN92" s="17"/>
      <c r="AO92" s="27" t="s">
        <v>9</v>
      </c>
      <c r="AP92" s="27">
        <v>0</v>
      </c>
      <c r="AQ92" s="27">
        <v>0</v>
      </c>
      <c r="AR92" s="27">
        <v>0</v>
      </c>
      <c r="AS92" s="27">
        <v>0</v>
      </c>
      <c r="AT92" s="27">
        <v>0</v>
      </c>
      <c r="AU92" s="27">
        <v>0</v>
      </c>
      <c r="AV92" s="27">
        <v>0</v>
      </c>
      <c r="AW92" s="27">
        <v>0</v>
      </c>
      <c r="AX92" s="27">
        <v>0</v>
      </c>
      <c r="AY92" s="27">
        <v>0</v>
      </c>
      <c r="AZ92" s="27">
        <v>0</v>
      </c>
      <c r="BA92" s="27">
        <v>0</v>
      </c>
      <c r="BB92" s="27">
        <v>0</v>
      </c>
      <c r="BC92" s="27">
        <v>0</v>
      </c>
      <c r="BD92" s="27">
        <v>0</v>
      </c>
      <c r="BE92" s="27">
        <v>0</v>
      </c>
      <c r="BF92" s="27">
        <v>0</v>
      </c>
      <c r="BG92" s="27">
        <v>0</v>
      </c>
      <c r="BH92" s="27">
        <v>0</v>
      </c>
      <c r="BI92" s="27">
        <v>0</v>
      </c>
      <c r="BJ92" s="27">
        <v>0</v>
      </c>
      <c r="BK92" s="27">
        <v>0</v>
      </c>
      <c r="BL92" s="27">
        <v>0</v>
      </c>
      <c r="BM92" s="27">
        <v>0</v>
      </c>
      <c r="BN92" s="27">
        <v>0</v>
      </c>
      <c r="BO92" s="27">
        <v>0</v>
      </c>
      <c r="BP92" s="27">
        <v>0</v>
      </c>
      <c r="BQ92" s="27">
        <v>0</v>
      </c>
      <c r="BR92" s="27">
        <v>0</v>
      </c>
      <c r="BS92" s="27">
        <v>0</v>
      </c>
    </row>
    <row r="93" spans="1:71" s="16" customFormat="1" x14ac:dyDescent="0.25">
      <c r="A93" s="23" t="s">
        <v>10</v>
      </c>
      <c r="B93" s="23">
        <f t="shared" ref="B93:B105" si="16">IF($D$5="P",SUM(AZ75:BB75),SUM(AZ75:BI75))</f>
        <v>0</v>
      </c>
      <c r="C93" s="23">
        <f t="shared" ref="C93:C105" si="17">IF($D$5="P",SUM(AP75:AR75),SUM(AP75:AY75))</f>
        <v>0</v>
      </c>
      <c r="D93" s="23">
        <f t="shared" ref="D93:D105" si="18">IF($D$5="P",$B$8*SUM(AP75:AR75)+$B$9*SUM(AP93:AR93),$B$8*SUM(AP75:AY75)+$B$9*SUM(AP93:AY93))</f>
        <v>0</v>
      </c>
      <c r="E93" s="31">
        <f t="shared" si="15"/>
        <v>0</v>
      </c>
      <c r="H93" s="29" t="s">
        <v>10</v>
      </c>
      <c r="I93" s="29">
        <v>0</v>
      </c>
      <c r="J93" s="29">
        <v>0</v>
      </c>
      <c r="K93" s="29">
        <v>0</v>
      </c>
      <c r="L93" s="29">
        <v>0</v>
      </c>
      <c r="M93" s="29">
        <v>0</v>
      </c>
      <c r="N93" s="29">
        <v>0</v>
      </c>
      <c r="O93" s="29">
        <v>0</v>
      </c>
      <c r="P93" s="29">
        <v>0</v>
      </c>
      <c r="Q93" s="29">
        <v>0</v>
      </c>
      <c r="R93" s="29">
        <v>0</v>
      </c>
      <c r="S93" s="29">
        <v>0</v>
      </c>
      <c r="T93" s="29">
        <v>0</v>
      </c>
      <c r="U93" s="29">
        <v>0</v>
      </c>
      <c r="V93" s="29">
        <v>0</v>
      </c>
      <c r="W93" s="29">
        <v>0</v>
      </c>
      <c r="X93" s="29">
        <v>0</v>
      </c>
      <c r="Y93" s="29">
        <v>0</v>
      </c>
      <c r="Z93" s="29">
        <v>0</v>
      </c>
      <c r="AA93" s="29">
        <v>0</v>
      </c>
      <c r="AB93" s="29">
        <v>0</v>
      </c>
      <c r="AC93" s="29">
        <v>0</v>
      </c>
      <c r="AD93" s="29">
        <v>0</v>
      </c>
      <c r="AE93" s="29">
        <v>0</v>
      </c>
      <c r="AF93" s="29">
        <v>0</v>
      </c>
      <c r="AG93" s="29">
        <v>0</v>
      </c>
      <c r="AH93" s="29">
        <v>0</v>
      </c>
      <c r="AI93" s="29">
        <v>0</v>
      </c>
      <c r="AJ93" s="29">
        <v>0</v>
      </c>
      <c r="AK93" s="29">
        <v>0</v>
      </c>
      <c r="AL93" s="29">
        <v>0</v>
      </c>
      <c r="AM93" s="17"/>
      <c r="AN93" s="17"/>
      <c r="AO93" s="29" t="s">
        <v>10</v>
      </c>
      <c r="AP93" s="29">
        <v>0</v>
      </c>
      <c r="AQ93" s="29">
        <v>0</v>
      </c>
      <c r="AR93" s="29">
        <v>0</v>
      </c>
      <c r="AS93" s="29">
        <v>0</v>
      </c>
      <c r="AT93" s="29">
        <v>0</v>
      </c>
      <c r="AU93" s="29">
        <v>0</v>
      </c>
      <c r="AV93" s="29">
        <v>0</v>
      </c>
      <c r="AW93" s="29">
        <v>0</v>
      </c>
      <c r="AX93" s="29">
        <v>0</v>
      </c>
      <c r="AY93" s="29">
        <v>0</v>
      </c>
      <c r="AZ93" s="29">
        <v>0</v>
      </c>
      <c r="BA93" s="29">
        <v>0</v>
      </c>
      <c r="BB93" s="29">
        <v>0</v>
      </c>
      <c r="BC93" s="29">
        <v>0</v>
      </c>
      <c r="BD93" s="29">
        <v>0</v>
      </c>
      <c r="BE93" s="29">
        <v>0</v>
      </c>
      <c r="BF93" s="29">
        <v>0</v>
      </c>
      <c r="BG93" s="29">
        <v>0</v>
      </c>
      <c r="BH93" s="29">
        <v>0</v>
      </c>
      <c r="BI93" s="29">
        <v>0</v>
      </c>
      <c r="BJ93" s="29">
        <v>0</v>
      </c>
      <c r="BK93" s="29">
        <v>0</v>
      </c>
      <c r="BL93" s="29">
        <v>0</v>
      </c>
      <c r="BM93" s="29">
        <v>0</v>
      </c>
      <c r="BN93" s="29">
        <v>0</v>
      </c>
      <c r="BO93" s="29">
        <v>0</v>
      </c>
      <c r="BP93" s="29">
        <v>0</v>
      </c>
      <c r="BQ93" s="29">
        <v>0</v>
      </c>
      <c r="BR93" s="29">
        <v>0</v>
      </c>
      <c r="BS93" s="29">
        <v>0</v>
      </c>
    </row>
    <row r="94" spans="1:71" s="16" customFormat="1" x14ac:dyDescent="0.25">
      <c r="A94" s="23" t="s">
        <v>11</v>
      </c>
      <c r="B94" s="23">
        <f t="shared" si="16"/>
        <v>0</v>
      </c>
      <c r="C94" s="23">
        <f t="shared" si="17"/>
        <v>0</v>
      </c>
      <c r="D94" s="23">
        <f t="shared" si="18"/>
        <v>0</v>
      </c>
      <c r="E94" s="31">
        <f t="shared" si="15"/>
        <v>0</v>
      </c>
      <c r="H94" s="29" t="s">
        <v>11</v>
      </c>
      <c r="I94" s="29">
        <v>0</v>
      </c>
      <c r="J94" s="29">
        <v>0</v>
      </c>
      <c r="K94" s="29">
        <v>0</v>
      </c>
      <c r="L94" s="29">
        <v>0</v>
      </c>
      <c r="M94" s="29">
        <v>0</v>
      </c>
      <c r="N94" s="29">
        <v>0</v>
      </c>
      <c r="O94" s="29">
        <v>0</v>
      </c>
      <c r="P94" s="29">
        <v>0</v>
      </c>
      <c r="Q94" s="29">
        <v>0</v>
      </c>
      <c r="R94" s="29">
        <v>0</v>
      </c>
      <c r="S94" s="29">
        <v>0</v>
      </c>
      <c r="T94" s="29">
        <v>0</v>
      </c>
      <c r="U94" s="29">
        <v>0</v>
      </c>
      <c r="V94" s="29">
        <v>0</v>
      </c>
      <c r="W94" s="29">
        <v>0</v>
      </c>
      <c r="X94" s="29">
        <v>0</v>
      </c>
      <c r="Y94" s="29">
        <v>0</v>
      </c>
      <c r="Z94" s="29">
        <v>0</v>
      </c>
      <c r="AA94" s="29">
        <v>0</v>
      </c>
      <c r="AB94" s="29">
        <v>0</v>
      </c>
      <c r="AC94" s="29">
        <v>0</v>
      </c>
      <c r="AD94" s="29">
        <v>0</v>
      </c>
      <c r="AE94" s="29">
        <v>0</v>
      </c>
      <c r="AF94" s="29">
        <v>0</v>
      </c>
      <c r="AG94" s="29">
        <v>0</v>
      </c>
      <c r="AH94" s="29">
        <v>0</v>
      </c>
      <c r="AI94" s="29">
        <v>0</v>
      </c>
      <c r="AJ94" s="29">
        <v>0</v>
      </c>
      <c r="AK94" s="29">
        <v>0</v>
      </c>
      <c r="AL94" s="29">
        <v>0</v>
      </c>
      <c r="AM94" s="17"/>
      <c r="AN94" s="17"/>
      <c r="AO94" s="29" t="s">
        <v>11</v>
      </c>
      <c r="AP94" s="29">
        <v>0</v>
      </c>
      <c r="AQ94" s="29">
        <v>0</v>
      </c>
      <c r="AR94" s="29">
        <v>0</v>
      </c>
      <c r="AS94" s="29">
        <v>0</v>
      </c>
      <c r="AT94" s="29">
        <v>0</v>
      </c>
      <c r="AU94" s="29">
        <v>0</v>
      </c>
      <c r="AV94" s="29">
        <v>0</v>
      </c>
      <c r="AW94" s="29">
        <v>0</v>
      </c>
      <c r="AX94" s="29">
        <v>0</v>
      </c>
      <c r="AY94" s="29">
        <v>0</v>
      </c>
      <c r="AZ94" s="29">
        <v>0</v>
      </c>
      <c r="BA94" s="29">
        <v>0</v>
      </c>
      <c r="BB94" s="29">
        <v>0</v>
      </c>
      <c r="BC94" s="29">
        <v>0</v>
      </c>
      <c r="BD94" s="29">
        <v>0</v>
      </c>
      <c r="BE94" s="29">
        <v>0</v>
      </c>
      <c r="BF94" s="29">
        <v>0</v>
      </c>
      <c r="BG94" s="29">
        <v>0</v>
      </c>
      <c r="BH94" s="29">
        <v>0</v>
      </c>
      <c r="BI94" s="29">
        <v>0</v>
      </c>
      <c r="BJ94" s="29">
        <v>0</v>
      </c>
      <c r="BK94" s="29">
        <v>0</v>
      </c>
      <c r="BL94" s="29">
        <v>0</v>
      </c>
      <c r="BM94" s="29">
        <v>0</v>
      </c>
      <c r="BN94" s="29">
        <v>0</v>
      </c>
      <c r="BO94" s="29">
        <v>0</v>
      </c>
      <c r="BP94" s="29">
        <v>0</v>
      </c>
      <c r="BQ94" s="29">
        <v>0</v>
      </c>
      <c r="BR94" s="29">
        <v>0</v>
      </c>
      <c r="BS94" s="29">
        <v>0</v>
      </c>
    </row>
    <row r="95" spans="1:71" s="16" customFormat="1" x14ac:dyDescent="0.25">
      <c r="A95" s="23" t="s">
        <v>12</v>
      </c>
      <c r="B95" s="23">
        <f t="shared" si="16"/>
        <v>0</v>
      </c>
      <c r="C95" s="23">
        <f t="shared" si="17"/>
        <v>0</v>
      </c>
      <c r="D95" s="23">
        <f t="shared" si="18"/>
        <v>0</v>
      </c>
      <c r="E95" s="31">
        <f t="shared" si="15"/>
        <v>0</v>
      </c>
      <c r="H95" s="29" t="s">
        <v>12</v>
      </c>
      <c r="I95" s="29">
        <v>0</v>
      </c>
      <c r="J95" s="29">
        <v>0</v>
      </c>
      <c r="K95" s="29">
        <v>0</v>
      </c>
      <c r="L95" s="29">
        <v>0</v>
      </c>
      <c r="M95" s="29">
        <v>0</v>
      </c>
      <c r="N95" s="29">
        <v>0</v>
      </c>
      <c r="O95" s="29">
        <v>0</v>
      </c>
      <c r="P95" s="29">
        <v>0</v>
      </c>
      <c r="Q95" s="29">
        <v>0</v>
      </c>
      <c r="R95" s="29">
        <v>0</v>
      </c>
      <c r="S95" s="29">
        <v>0</v>
      </c>
      <c r="T95" s="29">
        <v>0</v>
      </c>
      <c r="U95" s="29">
        <v>0</v>
      </c>
      <c r="V95" s="29">
        <v>0</v>
      </c>
      <c r="W95" s="29">
        <v>0</v>
      </c>
      <c r="X95" s="29">
        <v>0</v>
      </c>
      <c r="Y95" s="29">
        <v>0</v>
      </c>
      <c r="Z95" s="29">
        <v>0</v>
      </c>
      <c r="AA95" s="29">
        <v>0</v>
      </c>
      <c r="AB95" s="29">
        <v>0</v>
      </c>
      <c r="AC95" s="29">
        <v>0</v>
      </c>
      <c r="AD95" s="29">
        <v>0</v>
      </c>
      <c r="AE95" s="29">
        <v>0</v>
      </c>
      <c r="AF95" s="29">
        <v>0</v>
      </c>
      <c r="AG95" s="29">
        <v>0</v>
      </c>
      <c r="AH95" s="29">
        <v>0</v>
      </c>
      <c r="AI95" s="29">
        <v>0</v>
      </c>
      <c r="AJ95" s="29">
        <v>0</v>
      </c>
      <c r="AK95" s="29">
        <v>0</v>
      </c>
      <c r="AL95" s="29">
        <v>0</v>
      </c>
      <c r="AM95" s="17"/>
      <c r="AN95" s="17"/>
      <c r="AO95" s="29" t="s">
        <v>12</v>
      </c>
      <c r="AP95" s="29">
        <v>0</v>
      </c>
      <c r="AQ95" s="29">
        <v>0</v>
      </c>
      <c r="AR95" s="29">
        <v>0</v>
      </c>
      <c r="AS95" s="29">
        <v>0</v>
      </c>
      <c r="AT95" s="29">
        <v>0</v>
      </c>
      <c r="AU95" s="29">
        <v>0</v>
      </c>
      <c r="AV95" s="29">
        <v>0</v>
      </c>
      <c r="AW95" s="29">
        <v>0</v>
      </c>
      <c r="AX95" s="29">
        <v>0</v>
      </c>
      <c r="AY95" s="29">
        <v>0</v>
      </c>
      <c r="AZ95" s="29">
        <v>0</v>
      </c>
      <c r="BA95" s="29">
        <v>0</v>
      </c>
      <c r="BB95" s="29">
        <v>0</v>
      </c>
      <c r="BC95" s="29">
        <v>0</v>
      </c>
      <c r="BD95" s="29">
        <v>0</v>
      </c>
      <c r="BE95" s="29">
        <v>0</v>
      </c>
      <c r="BF95" s="29">
        <v>0</v>
      </c>
      <c r="BG95" s="29">
        <v>0</v>
      </c>
      <c r="BH95" s="29">
        <v>0</v>
      </c>
      <c r="BI95" s="29">
        <v>0</v>
      </c>
      <c r="BJ95" s="29">
        <v>0</v>
      </c>
      <c r="BK95" s="29">
        <v>0</v>
      </c>
      <c r="BL95" s="29">
        <v>0</v>
      </c>
      <c r="BM95" s="29">
        <v>0</v>
      </c>
      <c r="BN95" s="29">
        <v>0</v>
      </c>
      <c r="BO95" s="29">
        <v>0</v>
      </c>
      <c r="BP95" s="29">
        <v>0</v>
      </c>
      <c r="BQ95" s="29">
        <v>0</v>
      </c>
      <c r="BR95" s="29">
        <v>0</v>
      </c>
      <c r="BS95" s="29">
        <v>0</v>
      </c>
    </row>
    <row r="96" spans="1:71" s="16" customFormat="1" x14ac:dyDescent="0.25">
      <c r="A96" s="23" t="s">
        <v>13</v>
      </c>
      <c r="B96" s="23">
        <f t="shared" si="16"/>
        <v>0</v>
      </c>
      <c r="C96" s="23">
        <f t="shared" si="17"/>
        <v>0</v>
      </c>
      <c r="D96" s="23">
        <f t="shared" si="18"/>
        <v>0</v>
      </c>
      <c r="E96" s="23">
        <f t="shared" si="15"/>
        <v>0</v>
      </c>
      <c r="H96" s="29" t="s">
        <v>13</v>
      </c>
      <c r="I96" s="29">
        <v>0</v>
      </c>
      <c r="J96" s="29">
        <v>0</v>
      </c>
      <c r="K96" s="29">
        <v>0</v>
      </c>
      <c r="L96" s="29">
        <v>0</v>
      </c>
      <c r="M96" s="29">
        <v>0</v>
      </c>
      <c r="N96" s="29">
        <v>0</v>
      </c>
      <c r="O96" s="29">
        <v>0</v>
      </c>
      <c r="P96" s="29">
        <v>0</v>
      </c>
      <c r="Q96" s="29">
        <v>0</v>
      </c>
      <c r="R96" s="29">
        <v>0</v>
      </c>
      <c r="S96" s="29">
        <v>0</v>
      </c>
      <c r="T96" s="29">
        <v>0</v>
      </c>
      <c r="U96" s="29">
        <v>0</v>
      </c>
      <c r="V96" s="29">
        <v>0</v>
      </c>
      <c r="W96" s="29">
        <v>0</v>
      </c>
      <c r="X96" s="29">
        <v>0</v>
      </c>
      <c r="Y96" s="29">
        <v>0</v>
      </c>
      <c r="Z96" s="29">
        <v>0</v>
      </c>
      <c r="AA96" s="29">
        <v>0</v>
      </c>
      <c r="AB96" s="29">
        <v>0</v>
      </c>
      <c r="AC96" s="29">
        <v>0</v>
      </c>
      <c r="AD96" s="29">
        <v>0</v>
      </c>
      <c r="AE96" s="29">
        <v>0</v>
      </c>
      <c r="AF96" s="29">
        <v>0</v>
      </c>
      <c r="AG96" s="29">
        <v>0</v>
      </c>
      <c r="AH96" s="29">
        <v>0</v>
      </c>
      <c r="AI96" s="29">
        <v>0</v>
      </c>
      <c r="AJ96" s="29">
        <v>0</v>
      </c>
      <c r="AK96" s="29">
        <v>0</v>
      </c>
      <c r="AL96" s="29">
        <v>0</v>
      </c>
      <c r="AM96" s="17"/>
      <c r="AN96" s="17"/>
      <c r="AO96" s="29" t="s">
        <v>13</v>
      </c>
      <c r="AP96" s="29">
        <v>0</v>
      </c>
      <c r="AQ96" s="29">
        <v>0</v>
      </c>
      <c r="AR96" s="29">
        <v>0</v>
      </c>
      <c r="AS96" s="29">
        <v>0</v>
      </c>
      <c r="AT96" s="29">
        <v>0</v>
      </c>
      <c r="AU96" s="29">
        <v>0</v>
      </c>
      <c r="AV96" s="29">
        <v>0</v>
      </c>
      <c r="AW96" s="29">
        <v>0</v>
      </c>
      <c r="AX96" s="29">
        <v>0</v>
      </c>
      <c r="AY96" s="29">
        <v>0</v>
      </c>
      <c r="AZ96" s="29">
        <v>0</v>
      </c>
      <c r="BA96" s="29">
        <v>0</v>
      </c>
      <c r="BB96" s="29">
        <v>0</v>
      </c>
      <c r="BC96" s="29">
        <v>0</v>
      </c>
      <c r="BD96" s="29">
        <v>0</v>
      </c>
      <c r="BE96" s="29">
        <v>0</v>
      </c>
      <c r="BF96" s="29">
        <v>0</v>
      </c>
      <c r="BG96" s="29">
        <v>0</v>
      </c>
      <c r="BH96" s="29">
        <v>0</v>
      </c>
      <c r="BI96" s="29">
        <v>0</v>
      </c>
      <c r="BJ96" s="29">
        <v>0</v>
      </c>
      <c r="BK96" s="29">
        <v>0</v>
      </c>
      <c r="BL96" s="29">
        <v>0</v>
      </c>
      <c r="BM96" s="29">
        <v>0</v>
      </c>
      <c r="BN96" s="29">
        <v>0</v>
      </c>
      <c r="BO96" s="29">
        <v>0</v>
      </c>
      <c r="BP96" s="29">
        <v>0</v>
      </c>
      <c r="BQ96" s="29">
        <v>0</v>
      </c>
      <c r="BR96" s="29">
        <v>0</v>
      </c>
      <c r="BS96" s="29">
        <v>0</v>
      </c>
    </row>
    <row r="97" spans="1:71" s="16" customFormat="1" x14ac:dyDescent="0.25">
      <c r="A97" s="23" t="s">
        <v>52</v>
      </c>
      <c r="B97" s="23">
        <f t="shared" si="16"/>
        <v>0</v>
      </c>
      <c r="C97" s="23">
        <f t="shared" si="17"/>
        <v>0</v>
      </c>
      <c r="D97" s="23">
        <f t="shared" si="18"/>
        <v>0</v>
      </c>
      <c r="E97" s="23">
        <f t="shared" si="15"/>
        <v>0</v>
      </c>
      <c r="H97" s="29" t="s">
        <v>52</v>
      </c>
      <c r="I97" s="29">
        <v>0</v>
      </c>
      <c r="J97" s="29">
        <v>0</v>
      </c>
      <c r="K97" s="29">
        <v>0</v>
      </c>
      <c r="L97" s="29">
        <v>0</v>
      </c>
      <c r="M97" s="29">
        <v>0</v>
      </c>
      <c r="N97" s="29">
        <v>0</v>
      </c>
      <c r="O97" s="29">
        <v>0</v>
      </c>
      <c r="P97" s="29">
        <v>0</v>
      </c>
      <c r="Q97" s="29">
        <v>0</v>
      </c>
      <c r="R97" s="29">
        <v>0</v>
      </c>
      <c r="S97" s="29">
        <v>0</v>
      </c>
      <c r="T97" s="29">
        <v>0</v>
      </c>
      <c r="U97" s="29">
        <v>0</v>
      </c>
      <c r="V97" s="29">
        <v>0</v>
      </c>
      <c r="W97" s="29">
        <v>0</v>
      </c>
      <c r="X97" s="29">
        <v>0</v>
      </c>
      <c r="Y97" s="29">
        <v>0</v>
      </c>
      <c r="Z97" s="29">
        <v>0</v>
      </c>
      <c r="AA97" s="29">
        <v>0</v>
      </c>
      <c r="AB97" s="29">
        <v>0</v>
      </c>
      <c r="AC97" s="29">
        <v>0</v>
      </c>
      <c r="AD97" s="29">
        <v>0</v>
      </c>
      <c r="AE97" s="29">
        <v>0</v>
      </c>
      <c r="AF97" s="29">
        <v>0</v>
      </c>
      <c r="AG97" s="29">
        <v>0</v>
      </c>
      <c r="AH97" s="29">
        <v>0</v>
      </c>
      <c r="AI97" s="29">
        <v>0</v>
      </c>
      <c r="AJ97" s="29">
        <v>0</v>
      </c>
      <c r="AK97" s="29">
        <v>0</v>
      </c>
      <c r="AL97" s="29">
        <v>0</v>
      </c>
      <c r="AM97" s="17"/>
      <c r="AN97" s="17"/>
      <c r="AO97" s="29" t="s">
        <v>52</v>
      </c>
      <c r="AP97" s="29">
        <v>0</v>
      </c>
      <c r="AQ97" s="29">
        <v>0</v>
      </c>
      <c r="AR97" s="29">
        <v>0</v>
      </c>
      <c r="AS97" s="29">
        <v>0</v>
      </c>
      <c r="AT97" s="29">
        <v>0</v>
      </c>
      <c r="AU97" s="29">
        <v>0</v>
      </c>
      <c r="AV97" s="29">
        <v>0</v>
      </c>
      <c r="AW97" s="29">
        <v>0</v>
      </c>
      <c r="AX97" s="29">
        <v>0</v>
      </c>
      <c r="AY97" s="29">
        <v>0</v>
      </c>
      <c r="AZ97" s="29">
        <v>0</v>
      </c>
      <c r="BA97" s="29">
        <v>0</v>
      </c>
      <c r="BB97" s="29">
        <v>0</v>
      </c>
      <c r="BC97" s="29">
        <v>0</v>
      </c>
      <c r="BD97" s="29">
        <v>0</v>
      </c>
      <c r="BE97" s="29">
        <v>0</v>
      </c>
      <c r="BF97" s="29">
        <v>0</v>
      </c>
      <c r="BG97" s="29">
        <v>0</v>
      </c>
      <c r="BH97" s="29">
        <v>0</v>
      </c>
      <c r="BI97" s="29">
        <v>0</v>
      </c>
      <c r="BJ97" s="29">
        <v>0</v>
      </c>
      <c r="BK97" s="29">
        <v>0</v>
      </c>
      <c r="BL97" s="29">
        <v>0</v>
      </c>
      <c r="BM97" s="29">
        <v>0</v>
      </c>
      <c r="BN97" s="29">
        <v>0</v>
      </c>
      <c r="BO97" s="29">
        <v>0</v>
      </c>
      <c r="BP97" s="29">
        <v>0</v>
      </c>
      <c r="BQ97" s="29">
        <v>0</v>
      </c>
      <c r="BR97" s="29">
        <v>0</v>
      </c>
      <c r="BS97" s="29">
        <v>0</v>
      </c>
    </row>
    <row r="98" spans="1:71" s="16" customFormat="1" x14ac:dyDescent="0.25">
      <c r="A98" s="23" t="s">
        <v>14</v>
      </c>
      <c r="B98" s="23">
        <f t="shared" si="16"/>
        <v>0</v>
      </c>
      <c r="C98" s="23">
        <f t="shared" si="17"/>
        <v>0</v>
      </c>
      <c r="D98" s="23">
        <f t="shared" si="18"/>
        <v>0</v>
      </c>
      <c r="E98" s="23">
        <f t="shared" si="15"/>
        <v>0</v>
      </c>
      <c r="H98" s="29" t="s">
        <v>14</v>
      </c>
      <c r="I98" s="29">
        <v>0</v>
      </c>
      <c r="J98" s="29">
        <v>0</v>
      </c>
      <c r="K98" s="29">
        <v>0</v>
      </c>
      <c r="L98" s="29">
        <v>0</v>
      </c>
      <c r="M98" s="29">
        <v>0</v>
      </c>
      <c r="N98" s="29">
        <v>0</v>
      </c>
      <c r="O98" s="29">
        <v>0</v>
      </c>
      <c r="P98" s="29">
        <v>0</v>
      </c>
      <c r="Q98" s="29">
        <v>0</v>
      </c>
      <c r="R98" s="29">
        <v>0</v>
      </c>
      <c r="S98" s="29">
        <v>0</v>
      </c>
      <c r="T98" s="29">
        <v>0</v>
      </c>
      <c r="U98" s="29">
        <v>0</v>
      </c>
      <c r="V98" s="29">
        <v>0</v>
      </c>
      <c r="W98" s="29">
        <v>0</v>
      </c>
      <c r="X98" s="29">
        <v>0</v>
      </c>
      <c r="Y98" s="29">
        <v>0</v>
      </c>
      <c r="Z98" s="29">
        <v>0</v>
      </c>
      <c r="AA98" s="29">
        <v>0</v>
      </c>
      <c r="AB98" s="29">
        <v>0</v>
      </c>
      <c r="AC98" s="29">
        <v>0</v>
      </c>
      <c r="AD98" s="29">
        <v>0</v>
      </c>
      <c r="AE98" s="29">
        <v>0</v>
      </c>
      <c r="AF98" s="29">
        <v>0</v>
      </c>
      <c r="AG98" s="29">
        <v>0</v>
      </c>
      <c r="AH98" s="29">
        <v>0</v>
      </c>
      <c r="AI98" s="29">
        <v>0</v>
      </c>
      <c r="AJ98" s="29">
        <v>0</v>
      </c>
      <c r="AK98" s="29">
        <v>0</v>
      </c>
      <c r="AL98" s="29">
        <v>0</v>
      </c>
      <c r="AM98" s="17"/>
      <c r="AN98" s="17"/>
      <c r="AO98" s="29" t="s">
        <v>14</v>
      </c>
      <c r="AP98" s="29">
        <v>0</v>
      </c>
      <c r="AQ98" s="29">
        <v>0</v>
      </c>
      <c r="AR98" s="29">
        <v>0</v>
      </c>
      <c r="AS98" s="29">
        <v>0</v>
      </c>
      <c r="AT98" s="29">
        <v>0</v>
      </c>
      <c r="AU98" s="29">
        <v>0</v>
      </c>
      <c r="AV98" s="29">
        <v>0</v>
      </c>
      <c r="AW98" s="29">
        <v>0</v>
      </c>
      <c r="AX98" s="29">
        <v>0</v>
      </c>
      <c r="AY98" s="29">
        <v>0</v>
      </c>
      <c r="AZ98" s="29">
        <v>0</v>
      </c>
      <c r="BA98" s="29">
        <v>0</v>
      </c>
      <c r="BB98" s="29">
        <v>0</v>
      </c>
      <c r="BC98" s="29">
        <v>0</v>
      </c>
      <c r="BD98" s="29">
        <v>0</v>
      </c>
      <c r="BE98" s="29">
        <v>0</v>
      </c>
      <c r="BF98" s="29">
        <v>0</v>
      </c>
      <c r="BG98" s="29">
        <v>0</v>
      </c>
      <c r="BH98" s="29">
        <v>0</v>
      </c>
      <c r="BI98" s="29">
        <v>0</v>
      </c>
      <c r="BJ98" s="29">
        <v>0</v>
      </c>
      <c r="BK98" s="29">
        <v>0</v>
      </c>
      <c r="BL98" s="29">
        <v>0</v>
      </c>
      <c r="BM98" s="29">
        <v>0</v>
      </c>
      <c r="BN98" s="29">
        <v>0</v>
      </c>
      <c r="BO98" s="29">
        <v>0</v>
      </c>
      <c r="BP98" s="29">
        <v>0</v>
      </c>
      <c r="BQ98" s="29">
        <v>0</v>
      </c>
      <c r="BR98" s="29">
        <v>0</v>
      </c>
      <c r="BS98" s="29">
        <v>0</v>
      </c>
    </row>
    <row r="99" spans="1:71" s="16" customFormat="1" x14ac:dyDescent="0.25">
      <c r="A99" s="23" t="s">
        <v>15</v>
      </c>
      <c r="B99" s="23">
        <f t="shared" si="16"/>
        <v>1.42</v>
      </c>
      <c r="C99" s="23">
        <f t="shared" si="17"/>
        <v>1.42</v>
      </c>
      <c r="D99" s="23">
        <f t="shared" si="18"/>
        <v>0.42599999999999999</v>
      </c>
      <c r="E99" s="23">
        <f t="shared" si="15"/>
        <v>26.54832</v>
      </c>
      <c r="H99" s="29" t="s">
        <v>15</v>
      </c>
      <c r="I99" s="29">
        <v>0</v>
      </c>
      <c r="J99" s="29">
        <v>0</v>
      </c>
      <c r="K99" s="29">
        <v>0</v>
      </c>
      <c r="L99" s="29">
        <v>0</v>
      </c>
      <c r="M99" s="29">
        <v>0</v>
      </c>
      <c r="N99" s="29">
        <v>0</v>
      </c>
      <c r="O99" s="29">
        <v>0</v>
      </c>
      <c r="P99" s="29">
        <v>0</v>
      </c>
      <c r="Q99" s="29">
        <v>0</v>
      </c>
      <c r="R99" s="29">
        <v>0</v>
      </c>
      <c r="S99" s="29">
        <v>0</v>
      </c>
      <c r="T99" s="29">
        <v>0</v>
      </c>
      <c r="U99" s="29">
        <v>0</v>
      </c>
      <c r="V99" s="29">
        <v>0</v>
      </c>
      <c r="W99" s="29">
        <v>0</v>
      </c>
      <c r="X99" s="29">
        <v>0</v>
      </c>
      <c r="Y99" s="29">
        <v>0</v>
      </c>
      <c r="Z99" s="29">
        <v>0</v>
      </c>
      <c r="AA99" s="29">
        <v>0</v>
      </c>
      <c r="AB99" s="29">
        <v>0</v>
      </c>
      <c r="AC99" s="29">
        <v>0</v>
      </c>
      <c r="AD99" s="29">
        <v>0</v>
      </c>
      <c r="AE99" s="29">
        <v>0</v>
      </c>
      <c r="AF99" s="29">
        <v>0</v>
      </c>
      <c r="AG99" s="29">
        <v>0</v>
      </c>
      <c r="AH99" s="29">
        <v>0</v>
      </c>
      <c r="AI99" s="29">
        <v>0</v>
      </c>
      <c r="AJ99" s="29">
        <v>0</v>
      </c>
      <c r="AK99" s="29">
        <v>0</v>
      </c>
      <c r="AL99" s="29">
        <v>0</v>
      </c>
      <c r="AM99" s="17"/>
      <c r="AN99" s="17"/>
      <c r="AO99" s="29" t="s">
        <v>15</v>
      </c>
      <c r="AP99" s="29">
        <v>0</v>
      </c>
      <c r="AQ99" s="29">
        <v>0</v>
      </c>
      <c r="AR99" s="29">
        <v>0</v>
      </c>
      <c r="AS99" s="29">
        <v>0</v>
      </c>
      <c r="AT99" s="29">
        <v>0</v>
      </c>
      <c r="AU99" s="29">
        <v>0</v>
      </c>
      <c r="AV99" s="29">
        <v>0</v>
      </c>
      <c r="AW99" s="29">
        <v>0</v>
      </c>
      <c r="AX99" s="29">
        <v>0</v>
      </c>
      <c r="AY99" s="29">
        <v>0</v>
      </c>
      <c r="AZ99" s="29">
        <v>0</v>
      </c>
      <c r="BA99" s="29">
        <v>0</v>
      </c>
      <c r="BB99" s="29">
        <v>0</v>
      </c>
      <c r="BC99" s="29">
        <v>0</v>
      </c>
      <c r="BD99" s="29">
        <v>0</v>
      </c>
      <c r="BE99" s="29">
        <v>0</v>
      </c>
      <c r="BF99" s="29">
        <v>0</v>
      </c>
      <c r="BG99" s="29">
        <v>0</v>
      </c>
      <c r="BH99" s="29">
        <v>0</v>
      </c>
      <c r="BI99" s="29">
        <v>0</v>
      </c>
      <c r="BJ99" s="29">
        <v>0</v>
      </c>
      <c r="BK99" s="29">
        <v>0</v>
      </c>
      <c r="BL99" s="29">
        <v>0</v>
      </c>
      <c r="BM99" s="29">
        <v>0</v>
      </c>
      <c r="BN99" s="29">
        <v>0</v>
      </c>
      <c r="BO99" s="29">
        <v>0</v>
      </c>
      <c r="BP99" s="29">
        <v>0</v>
      </c>
      <c r="BQ99" s="29">
        <v>0</v>
      </c>
      <c r="BR99" s="29">
        <v>0</v>
      </c>
      <c r="BS99" s="29">
        <v>0</v>
      </c>
    </row>
    <row r="100" spans="1:71" s="16" customFormat="1" x14ac:dyDescent="0.25">
      <c r="A100" s="23" t="s">
        <v>16</v>
      </c>
      <c r="B100" s="23">
        <f t="shared" si="16"/>
        <v>6.74</v>
      </c>
      <c r="C100" s="23">
        <f t="shared" si="17"/>
        <v>6.74</v>
      </c>
      <c r="D100" s="23">
        <f t="shared" si="18"/>
        <v>2.0219999999999998</v>
      </c>
      <c r="E100" s="23">
        <f t="shared" si="15"/>
        <v>126.01103999999999</v>
      </c>
      <c r="H100" s="29" t="s">
        <v>16</v>
      </c>
      <c r="I100" s="29">
        <v>0</v>
      </c>
      <c r="J100" s="29">
        <v>0</v>
      </c>
      <c r="K100" s="29">
        <v>0</v>
      </c>
      <c r="L100" s="29">
        <v>0</v>
      </c>
      <c r="M100" s="29">
        <v>0</v>
      </c>
      <c r="N100" s="29">
        <v>0</v>
      </c>
      <c r="O100" s="29">
        <v>0</v>
      </c>
      <c r="P100" s="29">
        <v>0</v>
      </c>
      <c r="Q100" s="29">
        <v>0</v>
      </c>
      <c r="R100" s="29">
        <v>0</v>
      </c>
      <c r="S100" s="29">
        <v>0</v>
      </c>
      <c r="T100" s="29">
        <v>0</v>
      </c>
      <c r="U100" s="29">
        <v>0</v>
      </c>
      <c r="V100" s="29">
        <v>0</v>
      </c>
      <c r="W100" s="29">
        <v>0</v>
      </c>
      <c r="X100" s="29">
        <v>0</v>
      </c>
      <c r="Y100" s="29">
        <v>0</v>
      </c>
      <c r="Z100" s="29">
        <v>0</v>
      </c>
      <c r="AA100" s="29">
        <v>0</v>
      </c>
      <c r="AB100" s="29">
        <v>0</v>
      </c>
      <c r="AC100" s="29">
        <v>0</v>
      </c>
      <c r="AD100" s="29">
        <v>0</v>
      </c>
      <c r="AE100" s="29">
        <v>0</v>
      </c>
      <c r="AF100" s="29">
        <v>0</v>
      </c>
      <c r="AG100" s="29">
        <v>0</v>
      </c>
      <c r="AH100" s="29">
        <v>0</v>
      </c>
      <c r="AI100" s="29">
        <v>0</v>
      </c>
      <c r="AJ100" s="29">
        <v>0</v>
      </c>
      <c r="AK100" s="29">
        <v>0</v>
      </c>
      <c r="AL100" s="29">
        <v>0</v>
      </c>
      <c r="AM100" s="17"/>
      <c r="AN100" s="17"/>
      <c r="AO100" s="29" t="s">
        <v>16</v>
      </c>
      <c r="AP100" s="29">
        <v>0</v>
      </c>
      <c r="AQ100" s="29">
        <v>0</v>
      </c>
      <c r="AR100" s="29">
        <v>0</v>
      </c>
      <c r="AS100" s="29">
        <v>0</v>
      </c>
      <c r="AT100" s="29">
        <v>0</v>
      </c>
      <c r="AU100" s="29">
        <v>0</v>
      </c>
      <c r="AV100" s="29">
        <v>0</v>
      </c>
      <c r="AW100" s="29">
        <v>0</v>
      </c>
      <c r="AX100" s="29">
        <v>0</v>
      </c>
      <c r="AY100" s="29">
        <v>0</v>
      </c>
      <c r="AZ100" s="29">
        <v>0</v>
      </c>
      <c r="BA100" s="29">
        <v>0</v>
      </c>
      <c r="BB100" s="29">
        <v>0</v>
      </c>
      <c r="BC100" s="29">
        <v>0</v>
      </c>
      <c r="BD100" s="29">
        <v>0</v>
      </c>
      <c r="BE100" s="29">
        <v>0</v>
      </c>
      <c r="BF100" s="29">
        <v>0</v>
      </c>
      <c r="BG100" s="29">
        <v>0</v>
      </c>
      <c r="BH100" s="29">
        <v>0</v>
      </c>
      <c r="BI100" s="29">
        <v>0</v>
      </c>
      <c r="BJ100" s="29">
        <v>0</v>
      </c>
      <c r="BK100" s="29">
        <v>0</v>
      </c>
      <c r="BL100" s="29">
        <v>0</v>
      </c>
      <c r="BM100" s="29">
        <v>0</v>
      </c>
      <c r="BN100" s="29">
        <v>0</v>
      </c>
      <c r="BO100" s="29">
        <v>0</v>
      </c>
      <c r="BP100" s="29">
        <v>0</v>
      </c>
      <c r="BQ100" s="29">
        <v>0</v>
      </c>
      <c r="BR100" s="29">
        <v>0</v>
      </c>
      <c r="BS100" s="29">
        <v>0</v>
      </c>
    </row>
    <row r="101" spans="1:71" s="16" customFormat="1" x14ac:dyDescent="0.25">
      <c r="A101" s="23" t="s">
        <v>24</v>
      </c>
      <c r="B101" s="23">
        <f t="shared" si="16"/>
        <v>7.29</v>
      </c>
      <c r="C101" s="23">
        <f t="shared" si="17"/>
        <v>7.29</v>
      </c>
      <c r="D101" s="23">
        <f t="shared" si="18"/>
        <v>2.1869999999999998</v>
      </c>
      <c r="E101" s="23">
        <f t="shared" si="15"/>
        <v>136.29383999999999</v>
      </c>
      <c r="H101" s="29" t="s">
        <v>24</v>
      </c>
      <c r="I101" s="29">
        <v>0</v>
      </c>
      <c r="J101" s="29">
        <v>0</v>
      </c>
      <c r="K101" s="29">
        <v>0</v>
      </c>
      <c r="L101" s="29">
        <v>0</v>
      </c>
      <c r="M101" s="29">
        <v>0</v>
      </c>
      <c r="N101" s="29">
        <v>0</v>
      </c>
      <c r="O101" s="29">
        <v>0</v>
      </c>
      <c r="P101" s="29">
        <v>0</v>
      </c>
      <c r="Q101" s="29">
        <v>0</v>
      </c>
      <c r="R101" s="29">
        <v>0</v>
      </c>
      <c r="S101" s="29">
        <v>0</v>
      </c>
      <c r="T101" s="29">
        <v>0</v>
      </c>
      <c r="U101" s="29">
        <v>0</v>
      </c>
      <c r="V101" s="29">
        <v>0</v>
      </c>
      <c r="W101" s="29">
        <v>0</v>
      </c>
      <c r="X101" s="29">
        <v>0</v>
      </c>
      <c r="Y101" s="29">
        <v>0</v>
      </c>
      <c r="Z101" s="29">
        <v>0</v>
      </c>
      <c r="AA101" s="29">
        <v>0</v>
      </c>
      <c r="AB101" s="29">
        <v>0</v>
      </c>
      <c r="AC101" s="29">
        <v>0</v>
      </c>
      <c r="AD101" s="29">
        <v>0</v>
      </c>
      <c r="AE101" s="29">
        <v>0</v>
      </c>
      <c r="AF101" s="29">
        <v>0</v>
      </c>
      <c r="AG101" s="29">
        <v>0</v>
      </c>
      <c r="AH101" s="29">
        <v>0</v>
      </c>
      <c r="AI101" s="29">
        <v>0</v>
      </c>
      <c r="AJ101" s="29">
        <v>0</v>
      </c>
      <c r="AK101" s="29">
        <v>0</v>
      </c>
      <c r="AL101" s="29">
        <v>0</v>
      </c>
      <c r="AM101" s="17"/>
      <c r="AN101" s="17"/>
      <c r="AO101" s="29" t="s">
        <v>24</v>
      </c>
      <c r="AP101" s="29">
        <v>0</v>
      </c>
      <c r="AQ101" s="29">
        <v>0</v>
      </c>
      <c r="AR101" s="29">
        <v>0</v>
      </c>
      <c r="AS101" s="29">
        <v>0</v>
      </c>
      <c r="AT101" s="29">
        <v>0</v>
      </c>
      <c r="AU101" s="29">
        <v>0</v>
      </c>
      <c r="AV101" s="29">
        <v>0</v>
      </c>
      <c r="AW101" s="29">
        <v>0</v>
      </c>
      <c r="AX101" s="29">
        <v>0</v>
      </c>
      <c r="AY101" s="29">
        <v>0</v>
      </c>
      <c r="AZ101" s="29">
        <v>0</v>
      </c>
      <c r="BA101" s="29">
        <v>0</v>
      </c>
      <c r="BB101" s="29">
        <v>0</v>
      </c>
      <c r="BC101" s="29">
        <v>0</v>
      </c>
      <c r="BD101" s="29">
        <v>0</v>
      </c>
      <c r="BE101" s="29">
        <v>0</v>
      </c>
      <c r="BF101" s="29">
        <v>0</v>
      </c>
      <c r="BG101" s="29">
        <v>0</v>
      </c>
      <c r="BH101" s="29">
        <v>0</v>
      </c>
      <c r="BI101" s="29">
        <v>0</v>
      </c>
      <c r="BJ101" s="29">
        <v>0</v>
      </c>
      <c r="BK101" s="29">
        <v>0</v>
      </c>
      <c r="BL101" s="29">
        <v>0</v>
      </c>
      <c r="BM101" s="29">
        <v>0</v>
      </c>
      <c r="BN101" s="29">
        <v>0</v>
      </c>
      <c r="BO101" s="29">
        <v>0</v>
      </c>
      <c r="BP101" s="29">
        <v>0</v>
      </c>
      <c r="BQ101" s="29">
        <v>0</v>
      </c>
      <c r="BR101" s="29">
        <v>0</v>
      </c>
      <c r="BS101" s="29">
        <v>0</v>
      </c>
    </row>
    <row r="102" spans="1:71" s="16" customFormat="1" x14ac:dyDescent="0.25">
      <c r="A102" s="23" t="s">
        <v>53</v>
      </c>
      <c r="B102" s="23">
        <f t="shared" si="16"/>
        <v>12.03</v>
      </c>
      <c r="C102" s="23">
        <f t="shared" si="17"/>
        <v>12.03</v>
      </c>
      <c r="D102" s="23">
        <f t="shared" si="18"/>
        <v>3.6089999999999995</v>
      </c>
      <c r="E102" s="23">
        <f t="shared" si="15"/>
        <v>224.91287999999997</v>
      </c>
      <c r="H102" s="29" t="s">
        <v>53</v>
      </c>
      <c r="I102" s="29">
        <v>0</v>
      </c>
      <c r="J102" s="29">
        <v>0</v>
      </c>
      <c r="K102" s="29">
        <v>0</v>
      </c>
      <c r="L102" s="29">
        <v>0</v>
      </c>
      <c r="M102" s="29">
        <v>0</v>
      </c>
      <c r="N102" s="29">
        <v>0</v>
      </c>
      <c r="O102" s="29">
        <v>0</v>
      </c>
      <c r="P102" s="29">
        <v>0</v>
      </c>
      <c r="Q102" s="29">
        <v>0</v>
      </c>
      <c r="R102" s="29">
        <v>0</v>
      </c>
      <c r="S102" s="29">
        <v>0</v>
      </c>
      <c r="T102" s="29">
        <v>0</v>
      </c>
      <c r="U102" s="29">
        <v>0</v>
      </c>
      <c r="V102" s="29">
        <v>0</v>
      </c>
      <c r="W102" s="29">
        <v>0</v>
      </c>
      <c r="X102" s="29">
        <v>0</v>
      </c>
      <c r="Y102" s="29">
        <v>0</v>
      </c>
      <c r="Z102" s="29">
        <v>0</v>
      </c>
      <c r="AA102" s="29">
        <v>0</v>
      </c>
      <c r="AB102" s="29">
        <v>0</v>
      </c>
      <c r="AC102" s="29">
        <v>0</v>
      </c>
      <c r="AD102" s="29">
        <v>0</v>
      </c>
      <c r="AE102" s="29">
        <v>0</v>
      </c>
      <c r="AF102" s="29">
        <v>0</v>
      </c>
      <c r="AG102" s="29">
        <v>0</v>
      </c>
      <c r="AH102" s="29">
        <v>0</v>
      </c>
      <c r="AI102" s="29">
        <v>0</v>
      </c>
      <c r="AJ102" s="29">
        <v>0</v>
      </c>
      <c r="AK102" s="29">
        <v>0</v>
      </c>
      <c r="AL102" s="29">
        <v>0</v>
      </c>
      <c r="AM102" s="17"/>
      <c r="AN102" s="17"/>
      <c r="AO102" s="29" t="s">
        <v>53</v>
      </c>
      <c r="AP102" s="29">
        <v>0</v>
      </c>
      <c r="AQ102" s="29">
        <v>0</v>
      </c>
      <c r="AR102" s="29">
        <v>0</v>
      </c>
      <c r="AS102" s="29">
        <v>0</v>
      </c>
      <c r="AT102" s="29">
        <v>0</v>
      </c>
      <c r="AU102" s="29">
        <v>0</v>
      </c>
      <c r="AV102" s="29">
        <v>0</v>
      </c>
      <c r="AW102" s="29">
        <v>0</v>
      </c>
      <c r="AX102" s="29">
        <v>0</v>
      </c>
      <c r="AY102" s="29">
        <v>0</v>
      </c>
      <c r="AZ102" s="29">
        <v>0</v>
      </c>
      <c r="BA102" s="29">
        <v>0</v>
      </c>
      <c r="BB102" s="29">
        <v>0</v>
      </c>
      <c r="BC102" s="29">
        <v>0</v>
      </c>
      <c r="BD102" s="29">
        <v>0</v>
      </c>
      <c r="BE102" s="29">
        <v>0</v>
      </c>
      <c r="BF102" s="29">
        <v>0</v>
      </c>
      <c r="BG102" s="29">
        <v>0</v>
      </c>
      <c r="BH102" s="29">
        <v>0</v>
      </c>
      <c r="BI102" s="29">
        <v>0</v>
      </c>
      <c r="BJ102" s="29">
        <v>0</v>
      </c>
      <c r="BK102" s="29">
        <v>0</v>
      </c>
      <c r="BL102" s="29">
        <v>0</v>
      </c>
      <c r="BM102" s="29">
        <v>0</v>
      </c>
      <c r="BN102" s="29">
        <v>0</v>
      </c>
      <c r="BO102" s="29">
        <v>0</v>
      </c>
      <c r="BP102" s="29">
        <v>0</v>
      </c>
      <c r="BQ102" s="29">
        <v>0</v>
      </c>
      <c r="BR102" s="29">
        <v>0</v>
      </c>
      <c r="BS102" s="29">
        <v>0</v>
      </c>
    </row>
    <row r="103" spans="1:71" x14ac:dyDescent="0.25">
      <c r="A103" s="23" t="s">
        <v>54</v>
      </c>
      <c r="B103" s="23">
        <f t="shared" si="16"/>
        <v>24.37</v>
      </c>
      <c r="C103" s="23">
        <f t="shared" si="17"/>
        <v>26.59</v>
      </c>
      <c r="D103" s="23">
        <f t="shared" si="18"/>
        <v>7.9769999999999994</v>
      </c>
      <c r="E103" s="23">
        <f t="shared" si="15"/>
        <v>497.12663999999995</v>
      </c>
      <c r="H103" s="29" t="s">
        <v>54</v>
      </c>
      <c r="I103" s="29">
        <v>0</v>
      </c>
      <c r="J103" s="29">
        <v>0</v>
      </c>
      <c r="K103" s="29">
        <v>0</v>
      </c>
      <c r="L103" s="29">
        <v>0</v>
      </c>
      <c r="M103" s="29">
        <v>0</v>
      </c>
      <c r="N103" s="29">
        <v>0</v>
      </c>
      <c r="O103" s="29">
        <v>0</v>
      </c>
      <c r="P103" s="29">
        <v>0</v>
      </c>
      <c r="Q103" s="29">
        <v>0</v>
      </c>
      <c r="R103" s="29">
        <v>0</v>
      </c>
      <c r="S103" s="29">
        <v>0</v>
      </c>
      <c r="T103" s="29">
        <v>0</v>
      </c>
      <c r="U103" s="29">
        <v>0</v>
      </c>
      <c r="V103" s="29">
        <v>0</v>
      </c>
      <c r="W103" s="29">
        <v>0</v>
      </c>
      <c r="X103" s="29">
        <v>0</v>
      </c>
      <c r="Y103" s="29">
        <v>0</v>
      </c>
      <c r="Z103" s="29">
        <v>0</v>
      </c>
      <c r="AA103" s="29">
        <v>0</v>
      </c>
      <c r="AB103" s="29">
        <v>0</v>
      </c>
      <c r="AC103" s="29">
        <v>0</v>
      </c>
      <c r="AD103" s="29">
        <v>0</v>
      </c>
      <c r="AE103" s="29">
        <v>0</v>
      </c>
      <c r="AF103" s="29">
        <v>0</v>
      </c>
      <c r="AG103" s="29">
        <v>0</v>
      </c>
      <c r="AH103" s="29">
        <v>0</v>
      </c>
      <c r="AI103" s="29">
        <v>0</v>
      </c>
      <c r="AJ103" s="29">
        <v>0</v>
      </c>
      <c r="AK103" s="29">
        <v>0</v>
      </c>
      <c r="AL103" s="29">
        <v>0</v>
      </c>
      <c r="AO103" s="29" t="s">
        <v>54</v>
      </c>
      <c r="AP103" s="29">
        <v>0</v>
      </c>
      <c r="AQ103" s="29">
        <v>0</v>
      </c>
      <c r="AR103" s="29">
        <v>0</v>
      </c>
      <c r="AS103" s="29">
        <v>0</v>
      </c>
      <c r="AT103" s="29">
        <v>0</v>
      </c>
      <c r="AU103" s="29">
        <v>0</v>
      </c>
      <c r="AV103" s="29">
        <v>0</v>
      </c>
      <c r="AW103" s="29">
        <v>0</v>
      </c>
      <c r="AX103" s="29">
        <v>0</v>
      </c>
      <c r="AY103" s="29">
        <v>0</v>
      </c>
      <c r="AZ103" s="29">
        <v>0</v>
      </c>
      <c r="BA103" s="29">
        <v>0</v>
      </c>
      <c r="BB103" s="29">
        <v>0</v>
      </c>
      <c r="BC103" s="29">
        <v>0</v>
      </c>
      <c r="BD103" s="29">
        <v>0</v>
      </c>
      <c r="BE103" s="29">
        <v>0</v>
      </c>
      <c r="BF103" s="29">
        <v>0</v>
      </c>
      <c r="BG103" s="29">
        <v>0</v>
      </c>
      <c r="BH103" s="29">
        <v>0</v>
      </c>
      <c r="BI103" s="29">
        <v>0</v>
      </c>
      <c r="BJ103" s="29">
        <v>0</v>
      </c>
      <c r="BK103" s="29">
        <v>0</v>
      </c>
      <c r="BL103" s="29">
        <v>0</v>
      </c>
      <c r="BM103" s="29">
        <v>0</v>
      </c>
      <c r="BN103" s="29">
        <v>0</v>
      </c>
      <c r="BO103" s="29">
        <v>0</v>
      </c>
      <c r="BP103" s="29">
        <v>0</v>
      </c>
      <c r="BQ103" s="29">
        <v>0</v>
      </c>
      <c r="BR103" s="29">
        <v>0</v>
      </c>
      <c r="BS103" s="29">
        <v>0</v>
      </c>
    </row>
    <row r="104" spans="1:71" x14ac:dyDescent="0.25">
      <c r="A104" s="23" t="s">
        <v>55</v>
      </c>
      <c r="B104" s="23">
        <f t="shared" si="16"/>
        <v>47.99</v>
      </c>
      <c r="C104" s="23">
        <f t="shared" si="17"/>
        <v>58.05</v>
      </c>
      <c r="D104" s="23">
        <f t="shared" si="18"/>
        <v>17.414999999999999</v>
      </c>
      <c r="E104" s="23">
        <f t="shared" si="15"/>
        <v>1085.3027999999999</v>
      </c>
      <c r="H104" s="29" t="s">
        <v>55</v>
      </c>
      <c r="I104" s="29">
        <v>0</v>
      </c>
      <c r="J104" s="29">
        <v>0</v>
      </c>
      <c r="K104" s="29">
        <v>0</v>
      </c>
      <c r="L104" s="29">
        <v>0</v>
      </c>
      <c r="M104" s="29">
        <v>0</v>
      </c>
      <c r="N104" s="29">
        <v>0</v>
      </c>
      <c r="O104" s="29">
        <v>0</v>
      </c>
      <c r="P104" s="29">
        <v>0</v>
      </c>
      <c r="Q104" s="29">
        <v>0</v>
      </c>
      <c r="R104" s="29">
        <v>0</v>
      </c>
      <c r="S104" s="29">
        <v>0</v>
      </c>
      <c r="T104" s="29">
        <v>0</v>
      </c>
      <c r="U104" s="29">
        <v>0</v>
      </c>
      <c r="V104" s="29">
        <v>0</v>
      </c>
      <c r="W104" s="29">
        <v>0</v>
      </c>
      <c r="X104" s="29">
        <v>0</v>
      </c>
      <c r="Y104" s="29">
        <v>0</v>
      </c>
      <c r="Z104" s="29">
        <v>0</v>
      </c>
      <c r="AA104" s="29">
        <v>0</v>
      </c>
      <c r="AB104" s="29">
        <v>0</v>
      </c>
      <c r="AC104" s="29">
        <v>0</v>
      </c>
      <c r="AD104" s="29">
        <v>0</v>
      </c>
      <c r="AE104" s="29">
        <v>0</v>
      </c>
      <c r="AF104" s="29">
        <v>0</v>
      </c>
      <c r="AG104" s="29">
        <v>0</v>
      </c>
      <c r="AH104" s="29">
        <v>0</v>
      </c>
      <c r="AI104" s="29">
        <v>0</v>
      </c>
      <c r="AJ104" s="29">
        <v>0</v>
      </c>
      <c r="AK104" s="29">
        <v>0</v>
      </c>
      <c r="AL104" s="29">
        <v>0</v>
      </c>
      <c r="AO104" s="29" t="s">
        <v>55</v>
      </c>
      <c r="AP104" s="29">
        <v>0</v>
      </c>
      <c r="AQ104" s="29">
        <v>0</v>
      </c>
      <c r="AR104" s="29">
        <v>0</v>
      </c>
      <c r="AS104" s="29">
        <v>0</v>
      </c>
      <c r="AT104" s="29">
        <v>0</v>
      </c>
      <c r="AU104" s="29">
        <v>0</v>
      </c>
      <c r="AV104" s="29">
        <v>0</v>
      </c>
      <c r="AW104" s="29">
        <v>0</v>
      </c>
      <c r="AX104" s="29">
        <v>0</v>
      </c>
      <c r="AY104" s="29">
        <v>0</v>
      </c>
      <c r="AZ104" s="29">
        <v>0</v>
      </c>
      <c r="BA104" s="29">
        <v>0</v>
      </c>
      <c r="BB104" s="29">
        <v>0</v>
      </c>
      <c r="BC104" s="29">
        <v>0</v>
      </c>
      <c r="BD104" s="29">
        <v>0</v>
      </c>
      <c r="BE104" s="29">
        <v>0</v>
      </c>
      <c r="BF104" s="29">
        <v>0</v>
      </c>
      <c r="BG104" s="29">
        <v>0</v>
      </c>
      <c r="BH104" s="29">
        <v>0</v>
      </c>
      <c r="BI104" s="29">
        <v>0</v>
      </c>
      <c r="BJ104" s="29">
        <v>0</v>
      </c>
      <c r="BK104" s="29">
        <v>0</v>
      </c>
      <c r="BL104" s="29">
        <v>0</v>
      </c>
      <c r="BM104" s="29">
        <v>0</v>
      </c>
      <c r="BN104" s="29">
        <v>0</v>
      </c>
      <c r="BO104" s="29">
        <v>0</v>
      </c>
      <c r="BP104" s="29">
        <v>0</v>
      </c>
      <c r="BQ104" s="29">
        <v>0</v>
      </c>
      <c r="BR104" s="29">
        <v>0</v>
      </c>
      <c r="BS104" s="29">
        <v>0</v>
      </c>
    </row>
    <row r="105" spans="1:71" x14ac:dyDescent="0.25">
      <c r="A105" s="23" t="s">
        <v>56</v>
      </c>
      <c r="B105" s="23">
        <f t="shared" si="16"/>
        <v>51.24</v>
      </c>
      <c r="C105" s="23">
        <f t="shared" si="17"/>
        <v>88.58</v>
      </c>
      <c r="D105" s="23">
        <f t="shared" si="18"/>
        <v>26.573999999999998</v>
      </c>
      <c r="E105" s="23">
        <f t="shared" si="15"/>
        <v>1656.09168</v>
      </c>
      <c r="H105" s="29" t="s">
        <v>56</v>
      </c>
      <c r="I105" s="29">
        <v>0</v>
      </c>
      <c r="J105" s="29">
        <v>0</v>
      </c>
      <c r="K105" s="29">
        <v>0</v>
      </c>
      <c r="L105" s="29">
        <v>0</v>
      </c>
      <c r="M105" s="29">
        <v>0</v>
      </c>
      <c r="N105" s="29">
        <v>0</v>
      </c>
      <c r="O105" s="29">
        <v>0</v>
      </c>
      <c r="P105" s="29">
        <v>0</v>
      </c>
      <c r="Q105" s="29">
        <v>0</v>
      </c>
      <c r="R105" s="29">
        <v>0</v>
      </c>
      <c r="S105" s="29">
        <v>0</v>
      </c>
      <c r="T105" s="29">
        <v>0</v>
      </c>
      <c r="U105" s="29">
        <v>0</v>
      </c>
      <c r="V105" s="29">
        <v>0</v>
      </c>
      <c r="W105" s="29">
        <v>0</v>
      </c>
      <c r="X105" s="29">
        <v>0</v>
      </c>
      <c r="Y105" s="29">
        <v>0</v>
      </c>
      <c r="Z105" s="29">
        <v>0</v>
      </c>
      <c r="AA105" s="29">
        <v>0</v>
      </c>
      <c r="AB105" s="29">
        <v>0</v>
      </c>
      <c r="AC105" s="29">
        <v>0</v>
      </c>
      <c r="AD105" s="29">
        <v>0</v>
      </c>
      <c r="AE105" s="29">
        <v>0</v>
      </c>
      <c r="AF105" s="29">
        <v>0</v>
      </c>
      <c r="AG105" s="29">
        <v>0</v>
      </c>
      <c r="AH105" s="29">
        <v>0</v>
      </c>
      <c r="AI105" s="29">
        <v>0</v>
      </c>
      <c r="AJ105" s="29">
        <v>0</v>
      </c>
      <c r="AK105" s="29">
        <v>0</v>
      </c>
      <c r="AL105" s="29">
        <v>0</v>
      </c>
      <c r="AO105" s="29" t="s">
        <v>56</v>
      </c>
      <c r="AP105" s="29">
        <v>0</v>
      </c>
      <c r="AQ105" s="29">
        <v>0</v>
      </c>
      <c r="AR105" s="29">
        <v>0</v>
      </c>
      <c r="AS105" s="29">
        <v>0</v>
      </c>
      <c r="AT105" s="29">
        <v>0</v>
      </c>
      <c r="AU105" s="29">
        <v>0</v>
      </c>
      <c r="AV105" s="29">
        <v>0</v>
      </c>
      <c r="AW105" s="29">
        <v>0</v>
      </c>
      <c r="AX105" s="29">
        <v>0</v>
      </c>
      <c r="AY105" s="29">
        <v>0</v>
      </c>
      <c r="AZ105" s="29">
        <v>0</v>
      </c>
      <c r="BA105" s="29">
        <v>0</v>
      </c>
      <c r="BB105" s="29">
        <v>0</v>
      </c>
      <c r="BC105" s="29">
        <v>0</v>
      </c>
      <c r="BD105" s="29">
        <v>0</v>
      </c>
      <c r="BE105" s="29">
        <v>0</v>
      </c>
      <c r="BF105" s="29">
        <v>0</v>
      </c>
      <c r="BG105" s="29">
        <v>0</v>
      </c>
      <c r="BH105" s="29">
        <v>0</v>
      </c>
      <c r="BI105" s="29">
        <v>0</v>
      </c>
      <c r="BJ105" s="29">
        <v>0</v>
      </c>
      <c r="BK105" s="29">
        <v>0</v>
      </c>
      <c r="BL105" s="29">
        <v>0</v>
      </c>
      <c r="BM105" s="29">
        <v>0</v>
      </c>
      <c r="BN105" s="29">
        <v>0</v>
      </c>
      <c r="BO105" s="29">
        <v>0</v>
      </c>
      <c r="BP105" s="29">
        <v>0</v>
      </c>
      <c r="BQ105" s="29">
        <v>0</v>
      </c>
      <c r="BR105" s="29">
        <v>0</v>
      </c>
      <c r="BS105" s="29">
        <v>0</v>
      </c>
    </row>
    <row r="107" spans="1:71" x14ac:dyDescent="0.25">
      <c r="H107" s="45" t="s">
        <v>80</v>
      </c>
    </row>
    <row r="108" spans="1:71" ht="15.75" x14ac:dyDescent="0.25">
      <c r="A108" s="260" t="s">
        <v>82</v>
      </c>
      <c r="B108" s="260"/>
      <c r="C108" s="260"/>
      <c r="D108" s="260"/>
      <c r="E108" s="260"/>
      <c r="H108" s="29"/>
      <c r="I108" s="29" t="s">
        <v>40</v>
      </c>
      <c r="J108" s="29" t="s">
        <v>40</v>
      </c>
      <c r="K108" s="29" t="s">
        <v>40</v>
      </c>
      <c r="L108" s="29" t="s">
        <v>40</v>
      </c>
      <c r="M108" s="29" t="s">
        <v>40</v>
      </c>
      <c r="N108" s="29" t="s">
        <v>40</v>
      </c>
      <c r="O108" s="29" t="s">
        <v>40</v>
      </c>
      <c r="P108" s="29" t="s">
        <v>40</v>
      </c>
      <c r="Q108" s="29" t="s">
        <v>40</v>
      </c>
      <c r="R108" s="29" t="s">
        <v>40</v>
      </c>
      <c r="S108" s="29" t="s">
        <v>41</v>
      </c>
      <c r="T108" s="29" t="s">
        <v>41</v>
      </c>
      <c r="U108" s="29" t="s">
        <v>41</v>
      </c>
      <c r="V108" s="29" t="s">
        <v>41</v>
      </c>
      <c r="W108" s="29" t="s">
        <v>41</v>
      </c>
      <c r="X108" s="29" t="s">
        <v>41</v>
      </c>
      <c r="Y108" s="29" t="s">
        <v>41</v>
      </c>
      <c r="Z108" s="29" t="s">
        <v>41</v>
      </c>
      <c r="AA108" s="29" t="s">
        <v>41</v>
      </c>
      <c r="AB108" s="29" t="s">
        <v>41</v>
      </c>
      <c r="AC108" s="29" t="s">
        <v>42</v>
      </c>
      <c r="AD108" s="29" t="s">
        <v>42</v>
      </c>
      <c r="AE108" s="29" t="s">
        <v>42</v>
      </c>
      <c r="AF108" s="29" t="s">
        <v>42</v>
      </c>
      <c r="AG108" s="29" t="s">
        <v>42</v>
      </c>
      <c r="AH108" s="29" t="s">
        <v>42</v>
      </c>
      <c r="AI108" s="29" t="s">
        <v>42</v>
      </c>
      <c r="AJ108" s="29" t="s">
        <v>42</v>
      </c>
      <c r="AK108" s="29" t="s">
        <v>42</v>
      </c>
      <c r="AL108" s="29" t="s">
        <v>42</v>
      </c>
    </row>
    <row r="109" spans="1:71" ht="45.75" thickBot="1" x14ac:dyDescent="0.3">
      <c r="A109" s="21" t="s">
        <v>4</v>
      </c>
      <c r="B109" s="22" t="s">
        <v>17</v>
      </c>
      <c r="C109" s="22" t="s">
        <v>5</v>
      </c>
      <c r="D109" s="6" t="s">
        <v>0</v>
      </c>
      <c r="E109" s="22" t="s">
        <v>7</v>
      </c>
      <c r="H109" s="28" t="s">
        <v>4</v>
      </c>
      <c r="I109" s="28" t="s">
        <v>43</v>
      </c>
      <c r="J109" s="28" t="s">
        <v>44</v>
      </c>
      <c r="K109" s="28" t="s">
        <v>57</v>
      </c>
      <c r="L109" s="28" t="s">
        <v>50</v>
      </c>
      <c r="M109" s="28" t="s">
        <v>47</v>
      </c>
      <c r="N109" s="28" t="s">
        <v>48</v>
      </c>
      <c r="O109" s="28" t="s">
        <v>46</v>
      </c>
      <c r="P109" s="28" t="s">
        <v>51</v>
      </c>
      <c r="Q109" s="28" t="s">
        <v>49</v>
      </c>
      <c r="R109" s="28" t="s">
        <v>45</v>
      </c>
      <c r="S109" s="28" t="s">
        <v>43</v>
      </c>
      <c r="T109" s="28" t="s">
        <v>44</v>
      </c>
      <c r="U109" s="28" t="s">
        <v>57</v>
      </c>
      <c r="V109" s="28" t="s">
        <v>50</v>
      </c>
      <c r="W109" s="28" t="s">
        <v>47</v>
      </c>
      <c r="X109" s="28" t="s">
        <v>48</v>
      </c>
      <c r="Y109" s="28" t="s">
        <v>46</v>
      </c>
      <c r="Z109" s="28" t="s">
        <v>51</v>
      </c>
      <c r="AA109" s="28" t="s">
        <v>49</v>
      </c>
      <c r="AB109" s="28" t="s">
        <v>45</v>
      </c>
      <c r="AC109" s="28" t="s">
        <v>43</v>
      </c>
      <c r="AD109" s="28" t="s">
        <v>44</v>
      </c>
      <c r="AE109" s="28" t="s">
        <v>57</v>
      </c>
      <c r="AF109" s="28" t="s">
        <v>50</v>
      </c>
      <c r="AG109" s="28" t="s">
        <v>47</v>
      </c>
      <c r="AH109" s="28" t="s">
        <v>48</v>
      </c>
      <c r="AI109" s="28" t="s">
        <v>46</v>
      </c>
      <c r="AJ109" s="28" t="s">
        <v>51</v>
      </c>
      <c r="AK109" s="28" t="s">
        <v>49</v>
      </c>
      <c r="AL109" s="28" t="s">
        <v>45</v>
      </c>
    </row>
    <row r="110" spans="1:71" x14ac:dyDescent="0.25">
      <c r="A110" s="23" t="s">
        <v>9</v>
      </c>
      <c r="B110" s="23">
        <f>IF($D$5="P",SUM(S110:U110),SUM(S110:AB110))</f>
        <v>0</v>
      </c>
      <c r="C110" s="23">
        <f>IF($D$5="P",SUM(I110:K110),SUM(I110:R110))</f>
        <v>0</v>
      </c>
      <c r="D110" s="23">
        <f>IF($D$5="P",$B$8*SUM(I110:K110)+$B$9*SUM(I128:K128),$B$8*SUM(I110:R110)+$B$9*SUM(I128:R128))</f>
        <v>0</v>
      </c>
      <c r="E110" s="31">
        <f t="shared" ref="E110:E123" si="19">D110*$B$5</f>
        <v>0</v>
      </c>
      <c r="H110" s="27" t="s">
        <v>9</v>
      </c>
      <c r="I110" s="27"/>
      <c r="J110" s="27"/>
      <c r="K110" s="27"/>
      <c r="L110" s="27"/>
      <c r="M110" s="27"/>
      <c r="N110" s="27"/>
      <c r="O110" s="27"/>
      <c r="P110" s="27"/>
      <c r="Q110" s="27"/>
      <c r="R110" s="27"/>
      <c r="S110" s="27"/>
      <c r="T110" s="27"/>
      <c r="U110" s="27"/>
      <c r="V110" s="27"/>
      <c r="W110" s="27"/>
      <c r="X110" s="27"/>
      <c r="Y110" s="27"/>
      <c r="Z110" s="27"/>
      <c r="AA110" s="27"/>
      <c r="AB110" s="27"/>
      <c r="AC110" s="27"/>
      <c r="AD110" s="27"/>
      <c r="AE110" s="27"/>
      <c r="AF110" s="27"/>
      <c r="AG110" s="27"/>
      <c r="AH110" s="27"/>
      <c r="AI110" s="27"/>
      <c r="AJ110" s="27"/>
      <c r="AK110" s="27"/>
      <c r="AL110" s="27"/>
    </row>
    <row r="111" spans="1:71" x14ac:dyDescent="0.25">
      <c r="A111" s="23" t="s">
        <v>10</v>
      </c>
      <c r="B111" s="23">
        <f t="shared" ref="B111:B123" si="20">IF($D$5="P",SUM(S111:U111),SUM(S111:AB111))</f>
        <v>64.05</v>
      </c>
      <c r="C111" s="23">
        <f>IF($D$5="P",SUM(I111:K111),SUM(I111:R111))</f>
        <v>145.58000000000001</v>
      </c>
      <c r="D111" s="23">
        <f>IF($D$5="P",$B$8*SUM(I111:K111)+$B$9*SUM(I129:K129),$B$8*SUM(I111:R111)+$B$9*SUM(I129:R129))</f>
        <v>43.673999999999999</v>
      </c>
      <c r="E111" s="31">
        <f t="shared" si="19"/>
        <v>2721.76368</v>
      </c>
      <c r="H111" s="29" t="s">
        <v>10</v>
      </c>
      <c r="I111" s="46">
        <v>126.93</v>
      </c>
      <c r="J111" s="29"/>
      <c r="K111" s="29"/>
      <c r="L111" s="29"/>
      <c r="M111" s="48">
        <v>12.47</v>
      </c>
      <c r="N111" s="47">
        <v>6.18</v>
      </c>
      <c r="O111" s="29"/>
      <c r="P111" s="29"/>
      <c r="Q111" s="29"/>
      <c r="R111" s="29"/>
      <c r="S111" s="48">
        <v>45.4</v>
      </c>
      <c r="T111" s="29"/>
      <c r="U111" s="29"/>
      <c r="V111" s="29"/>
      <c r="W111" s="49">
        <v>12.47</v>
      </c>
      <c r="X111" s="49">
        <v>6.18</v>
      </c>
      <c r="Y111" s="29"/>
      <c r="Z111" s="29"/>
      <c r="AA111" s="29"/>
      <c r="AB111" s="29"/>
      <c r="AC111" s="29">
        <v>4</v>
      </c>
      <c r="AD111" s="29"/>
      <c r="AE111" s="29"/>
      <c r="AF111" s="29"/>
      <c r="AG111" s="29">
        <v>1</v>
      </c>
      <c r="AH111" s="29">
        <v>1</v>
      </c>
      <c r="AI111" s="29"/>
      <c r="AJ111" s="29"/>
      <c r="AK111" s="29"/>
      <c r="AL111" s="29"/>
    </row>
    <row r="112" spans="1:71" x14ac:dyDescent="0.25">
      <c r="A112" s="23" t="s">
        <v>11</v>
      </c>
      <c r="B112" s="23">
        <f t="shared" si="20"/>
        <v>64.05</v>
      </c>
      <c r="C112" s="23">
        <f t="shared" ref="C112:C123" si="21">IF($D$5="P",SUM(I112:K112),SUM(I112:R112))</f>
        <v>145.58000000000001</v>
      </c>
      <c r="D112" s="23">
        <f t="shared" ref="D112:D123" si="22">IF($D$5="P",$B$8*SUM(I112:K112)+$B$9*SUM(I130:K130),$B$8*SUM(I112:R112)+$B$9*SUM(I130:R130))</f>
        <v>43.673999999999999</v>
      </c>
      <c r="E112" s="31">
        <f t="shared" si="19"/>
        <v>2721.76368</v>
      </c>
      <c r="H112" s="29" t="s">
        <v>11</v>
      </c>
      <c r="I112" s="49">
        <v>126.93</v>
      </c>
      <c r="J112" s="29"/>
      <c r="K112" s="29"/>
      <c r="L112" s="29"/>
      <c r="M112" s="49">
        <v>12.47</v>
      </c>
      <c r="N112" s="49">
        <v>6.18</v>
      </c>
      <c r="O112" s="29"/>
      <c r="P112" s="29"/>
      <c r="Q112" s="29"/>
      <c r="R112" s="29"/>
      <c r="S112" s="49">
        <v>45.4</v>
      </c>
      <c r="T112" s="29"/>
      <c r="U112" s="29"/>
      <c r="V112" s="29"/>
      <c r="W112" s="49">
        <v>12.47</v>
      </c>
      <c r="X112" s="49">
        <v>6.18</v>
      </c>
      <c r="Y112" s="29"/>
      <c r="Z112" s="29"/>
      <c r="AA112" s="29"/>
      <c r="AB112" s="29"/>
      <c r="AC112" s="29"/>
      <c r="AD112" s="29"/>
      <c r="AE112" s="29"/>
      <c r="AF112" s="29"/>
      <c r="AG112" s="29"/>
      <c r="AH112" s="29"/>
      <c r="AI112" s="29"/>
      <c r="AJ112" s="29"/>
      <c r="AK112" s="29"/>
      <c r="AL112" s="29"/>
    </row>
    <row r="113" spans="1:38" s="17" customFormat="1" x14ac:dyDescent="0.25">
      <c r="A113" s="23" t="s">
        <v>12</v>
      </c>
      <c r="B113" s="23">
        <f t="shared" si="20"/>
        <v>0</v>
      </c>
      <c r="C113" s="23">
        <f t="shared" si="21"/>
        <v>0</v>
      </c>
      <c r="D113" s="23">
        <f t="shared" si="22"/>
        <v>0</v>
      </c>
      <c r="E113" s="31">
        <f t="shared" si="19"/>
        <v>0</v>
      </c>
      <c r="F113" s="45"/>
      <c r="G113" s="45"/>
      <c r="H113" s="38" t="s">
        <v>12</v>
      </c>
      <c r="I113" s="29"/>
      <c r="J113" s="29"/>
      <c r="K113" s="29"/>
      <c r="L113" s="29"/>
      <c r="M113" s="29"/>
      <c r="N113" s="29"/>
      <c r="O113" s="29"/>
      <c r="P113" s="29"/>
      <c r="Q113" s="29"/>
      <c r="R113" s="29"/>
      <c r="S113" s="29"/>
      <c r="T113" s="29"/>
      <c r="U113" s="29"/>
      <c r="V113" s="29"/>
      <c r="W113" s="29"/>
      <c r="X113" s="29"/>
      <c r="Y113" s="29"/>
      <c r="Z113" s="29"/>
      <c r="AA113" s="29"/>
      <c r="AB113" s="29"/>
      <c r="AC113" s="29"/>
      <c r="AD113" s="29"/>
      <c r="AE113" s="29"/>
      <c r="AF113" s="29"/>
      <c r="AG113" s="29"/>
      <c r="AH113" s="29"/>
      <c r="AI113" s="29"/>
      <c r="AJ113" s="29"/>
      <c r="AK113" s="29"/>
      <c r="AL113" s="29"/>
    </row>
    <row r="114" spans="1:38" s="17" customFormat="1" x14ac:dyDescent="0.25">
      <c r="A114" s="23" t="s">
        <v>13</v>
      </c>
      <c r="B114" s="23">
        <f t="shared" si="20"/>
        <v>0</v>
      </c>
      <c r="C114" s="23">
        <f t="shared" si="21"/>
        <v>0</v>
      </c>
      <c r="D114" s="23">
        <f t="shared" si="22"/>
        <v>0</v>
      </c>
      <c r="E114" s="23">
        <f t="shared" si="19"/>
        <v>0</v>
      </c>
      <c r="F114" s="45"/>
      <c r="G114" s="45"/>
      <c r="H114" s="29" t="s">
        <v>13</v>
      </c>
      <c r="I114" s="29"/>
      <c r="J114" s="29"/>
      <c r="K114" s="29"/>
      <c r="L114" s="29"/>
      <c r="M114" s="29"/>
      <c r="N114" s="29"/>
      <c r="O114" s="29"/>
      <c r="P114" s="29"/>
      <c r="Q114" s="29"/>
      <c r="R114" s="29"/>
      <c r="S114" s="29"/>
      <c r="T114" s="29"/>
      <c r="U114" s="29"/>
      <c r="V114" s="29"/>
      <c r="W114" s="29"/>
      <c r="X114" s="29"/>
      <c r="Y114" s="29"/>
      <c r="Z114" s="29"/>
      <c r="AA114" s="29"/>
      <c r="AB114" s="29"/>
      <c r="AC114" s="29"/>
      <c r="AD114" s="29"/>
      <c r="AE114" s="29"/>
      <c r="AF114" s="29"/>
      <c r="AG114" s="29"/>
      <c r="AH114" s="29"/>
      <c r="AI114" s="29"/>
      <c r="AJ114" s="29"/>
      <c r="AK114" s="29"/>
      <c r="AL114" s="29"/>
    </row>
    <row r="115" spans="1:38" s="17" customFormat="1" x14ac:dyDescent="0.25">
      <c r="A115" s="23" t="s">
        <v>52</v>
      </c>
      <c r="B115" s="23">
        <f t="shared" si="20"/>
        <v>0</v>
      </c>
      <c r="C115" s="23">
        <f t="shared" si="21"/>
        <v>0</v>
      </c>
      <c r="D115" s="23">
        <f t="shared" si="22"/>
        <v>0</v>
      </c>
      <c r="E115" s="23">
        <f t="shared" si="19"/>
        <v>0</v>
      </c>
      <c r="F115" s="45"/>
      <c r="G115" s="45"/>
      <c r="H115" s="29" t="s">
        <v>52</v>
      </c>
      <c r="I115" s="29"/>
      <c r="J115" s="29"/>
      <c r="K115" s="29"/>
      <c r="L115" s="29"/>
      <c r="M115" s="29"/>
      <c r="N115" s="29"/>
      <c r="O115" s="29"/>
      <c r="P115" s="29"/>
      <c r="Q115" s="29"/>
      <c r="R115" s="29"/>
      <c r="S115" s="29"/>
      <c r="T115" s="29"/>
      <c r="U115" s="29"/>
      <c r="V115" s="29"/>
      <c r="W115" s="29"/>
      <c r="X115" s="29"/>
      <c r="Y115" s="29"/>
      <c r="Z115" s="29"/>
      <c r="AA115" s="29"/>
      <c r="AB115" s="29"/>
      <c r="AC115" s="29"/>
      <c r="AD115" s="29"/>
      <c r="AE115" s="29"/>
      <c r="AF115" s="29"/>
      <c r="AG115" s="29"/>
      <c r="AH115" s="29"/>
      <c r="AI115" s="29"/>
      <c r="AJ115" s="29"/>
      <c r="AK115" s="29"/>
      <c r="AL115" s="29"/>
    </row>
    <row r="116" spans="1:38" s="17" customFormat="1" x14ac:dyDescent="0.25">
      <c r="A116" s="23" t="s">
        <v>14</v>
      </c>
      <c r="B116" s="23">
        <f t="shared" si="20"/>
        <v>0</v>
      </c>
      <c r="C116" s="23">
        <f t="shared" si="21"/>
        <v>0</v>
      </c>
      <c r="D116" s="23">
        <f t="shared" si="22"/>
        <v>0</v>
      </c>
      <c r="E116" s="23">
        <f t="shared" si="19"/>
        <v>0</v>
      </c>
      <c r="F116" s="45"/>
      <c r="G116" s="45"/>
      <c r="H116" s="29" t="s">
        <v>14</v>
      </c>
      <c r="I116" s="29"/>
      <c r="J116" s="29"/>
      <c r="K116" s="29"/>
      <c r="L116" s="29"/>
      <c r="M116" s="29"/>
      <c r="N116" s="29"/>
      <c r="O116" s="29"/>
      <c r="P116" s="29"/>
      <c r="Q116" s="29"/>
      <c r="R116" s="29"/>
      <c r="S116" s="29"/>
      <c r="T116" s="29"/>
      <c r="U116" s="29"/>
      <c r="V116" s="29"/>
      <c r="W116" s="29"/>
      <c r="X116" s="29"/>
      <c r="Y116" s="29"/>
      <c r="Z116" s="29"/>
      <c r="AA116" s="29"/>
      <c r="AB116" s="29"/>
      <c r="AC116" s="29"/>
      <c r="AD116" s="29"/>
      <c r="AE116" s="29"/>
      <c r="AF116" s="29"/>
      <c r="AG116" s="29"/>
      <c r="AH116" s="29"/>
      <c r="AI116" s="29"/>
      <c r="AJ116" s="29"/>
      <c r="AK116" s="29"/>
      <c r="AL116" s="29"/>
    </row>
    <row r="117" spans="1:38" s="17" customFormat="1" x14ac:dyDescent="0.25">
      <c r="A117" s="23" t="s">
        <v>15</v>
      </c>
      <c r="B117" s="23">
        <f t="shared" si="20"/>
        <v>0</v>
      </c>
      <c r="C117" s="23">
        <f t="shared" si="21"/>
        <v>0</v>
      </c>
      <c r="D117" s="23">
        <f t="shared" si="22"/>
        <v>0</v>
      </c>
      <c r="E117" s="23">
        <f t="shared" si="19"/>
        <v>0</v>
      </c>
      <c r="F117" s="45"/>
      <c r="G117" s="45"/>
      <c r="H117" s="29" t="s">
        <v>15</v>
      </c>
      <c r="I117" s="29"/>
      <c r="J117" s="29"/>
      <c r="K117" s="29"/>
      <c r="L117" s="29"/>
      <c r="M117" s="29"/>
      <c r="N117" s="29"/>
      <c r="O117" s="29"/>
      <c r="P117" s="29"/>
      <c r="Q117" s="29"/>
      <c r="R117" s="29"/>
      <c r="S117" s="29"/>
      <c r="T117" s="29"/>
      <c r="U117" s="29"/>
      <c r="V117" s="29"/>
      <c r="W117" s="29"/>
      <c r="X117" s="29"/>
      <c r="Y117" s="29"/>
      <c r="Z117" s="29"/>
      <c r="AA117" s="29"/>
      <c r="AB117" s="29"/>
      <c r="AC117" s="29"/>
      <c r="AD117" s="29"/>
      <c r="AE117" s="29"/>
      <c r="AF117" s="29"/>
      <c r="AG117" s="29"/>
      <c r="AH117" s="29"/>
      <c r="AI117" s="29"/>
      <c r="AJ117" s="29"/>
      <c r="AK117" s="29"/>
      <c r="AL117" s="29"/>
    </row>
    <row r="118" spans="1:38" s="17" customFormat="1" x14ac:dyDescent="0.25">
      <c r="A118" s="23" t="s">
        <v>16</v>
      </c>
      <c r="B118" s="23">
        <f t="shared" si="20"/>
        <v>0</v>
      </c>
      <c r="C118" s="23">
        <f t="shared" si="21"/>
        <v>0</v>
      </c>
      <c r="D118" s="23">
        <f t="shared" si="22"/>
        <v>0</v>
      </c>
      <c r="E118" s="23">
        <f t="shared" si="19"/>
        <v>0</v>
      </c>
      <c r="F118" s="45"/>
      <c r="G118" s="45"/>
      <c r="H118" s="29" t="s">
        <v>16</v>
      </c>
      <c r="I118" s="29"/>
      <c r="J118" s="29"/>
      <c r="K118" s="29"/>
      <c r="L118" s="29"/>
      <c r="M118" s="29"/>
      <c r="N118" s="29"/>
      <c r="O118" s="29"/>
      <c r="P118" s="29"/>
      <c r="Q118" s="29"/>
      <c r="R118" s="29"/>
      <c r="S118" s="29"/>
      <c r="T118" s="29"/>
      <c r="U118" s="29"/>
      <c r="V118" s="29"/>
      <c r="W118" s="29"/>
      <c r="X118" s="29"/>
      <c r="Y118" s="29"/>
      <c r="Z118" s="29"/>
      <c r="AA118" s="29"/>
      <c r="AB118" s="29"/>
      <c r="AC118" s="29"/>
      <c r="AD118" s="29"/>
      <c r="AE118" s="29"/>
      <c r="AF118" s="29"/>
      <c r="AG118" s="29"/>
      <c r="AH118" s="29"/>
      <c r="AI118" s="29"/>
      <c r="AJ118" s="29"/>
      <c r="AK118" s="29"/>
      <c r="AL118" s="29"/>
    </row>
    <row r="119" spans="1:38" s="17" customFormat="1" x14ac:dyDescent="0.25">
      <c r="A119" s="23" t="s">
        <v>24</v>
      </c>
      <c r="B119" s="23">
        <f t="shared" si="20"/>
        <v>0</v>
      </c>
      <c r="C119" s="23">
        <f t="shared" si="21"/>
        <v>0</v>
      </c>
      <c r="D119" s="23">
        <f t="shared" si="22"/>
        <v>0</v>
      </c>
      <c r="E119" s="23">
        <f t="shared" si="19"/>
        <v>0</v>
      </c>
      <c r="F119" s="45"/>
      <c r="G119" s="45"/>
      <c r="H119" s="29" t="s">
        <v>24</v>
      </c>
      <c r="I119" s="29"/>
      <c r="J119" s="29"/>
      <c r="K119" s="29"/>
      <c r="L119" s="29"/>
      <c r="M119" s="29"/>
      <c r="N119" s="29"/>
      <c r="O119" s="29"/>
      <c r="P119" s="29"/>
      <c r="Q119" s="29"/>
      <c r="R119" s="29"/>
      <c r="S119" s="29"/>
      <c r="T119" s="29"/>
      <c r="U119" s="29"/>
      <c r="V119" s="29"/>
      <c r="W119" s="29"/>
      <c r="X119" s="29"/>
      <c r="Y119" s="29"/>
      <c r="Z119" s="29"/>
      <c r="AA119" s="29"/>
      <c r="AB119" s="29"/>
      <c r="AC119" s="29"/>
      <c r="AD119" s="29"/>
      <c r="AE119" s="29"/>
      <c r="AF119" s="29"/>
      <c r="AG119" s="29"/>
      <c r="AH119" s="29"/>
      <c r="AI119" s="29"/>
      <c r="AJ119" s="29"/>
      <c r="AK119" s="29"/>
      <c r="AL119" s="29"/>
    </row>
    <row r="120" spans="1:38" s="17" customFormat="1" x14ac:dyDescent="0.25">
      <c r="A120" s="23" t="s">
        <v>53</v>
      </c>
      <c r="B120" s="23">
        <f t="shared" si="20"/>
        <v>0</v>
      </c>
      <c r="C120" s="23">
        <f t="shared" si="21"/>
        <v>0</v>
      </c>
      <c r="D120" s="23">
        <f t="shared" si="22"/>
        <v>0</v>
      </c>
      <c r="E120" s="23">
        <f t="shared" si="19"/>
        <v>0</v>
      </c>
      <c r="F120" s="45"/>
      <c r="G120" s="45"/>
      <c r="H120" s="29" t="s">
        <v>53</v>
      </c>
      <c r="I120" s="29"/>
      <c r="J120" s="29"/>
      <c r="K120" s="29"/>
      <c r="L120" s="29"/>
      <c r="M120" s="29"/>
      <c r="N120" s="29"/>
      <c r="O120" s="29"/>
      <c r="P120" s="29"/>
      <c r="Q120" s="29"/>
      <c r="R120" s="29"/>
      <c r="S120" s="29"/>
      <c r="T120" s="29"/>
      <c r="U120" s="29"/>
      <c r="V120" s="29"/>
      <c r="W120" s="29"/>
      <c r="X120" s="29"/>
      <c r="Y120" s="29"/>
      <c r="Z120" s="29"/>
      <c r="AA120" s="29"/>
      <c r="AB120" s="29"/>
      <c r="AC120" s="29"/>
      <c r="AD120" s="29"/>
      <c r="AE120" s="29"/>
      <c r="AF120" s="29"/>
      <c r="AG120" s="29"/>
      <c r="AH120" s="29"/>
      <c r="AI120" s="29"/>
      <c r="AJ120" s="29"/>
      <c r="AK120" s="29"/>
      <c r="AL120" s="29"/>
    </row>
    <row r="121" spans="1:38" s="17" customFormat="1" x14ac:dyDescent="0.25">
      <c r="A121" s="23" t="s">
        <v>54</v>
      </c>
      <c r="B121" s="23">
        <f t="shared" si="20"/>
        <v>0</v>
      </c>
      <c r="C121" s="23">
        <f t="shared" si="21"/>
        <v>0</v>
      </c>
      <c r="D121" s="23">
        <f t="shared" si="22"/>
        <v>0</v>
      </c>
      <c r="E121" s="23">
        <f t="shared" si="19"/>
        <v>0</v>
      </c>
      <c r="F121" s="45"/>
      <c r="G121" s="45"/>
      <c r="H121" s="29" t="s">
        <v>54</v>
      </c>
      <c r="I121" s="29"/>
      <c r="J121" s="29"/>
      <c r="K121" s="29"/>
      <c r="L121" s="29"/>
      <c r="M121" s="29"/>
      <c r="N121" s="29"/>
      <c r="O121" s="29"/>
      <c r="P121" s="29"/>
      <c r="Q121" s="29"/>
      <c r="R121" s="29"/>
      <c r="S121" s="29"/>
      <c r="T121" s="29"/>
      <c r="U121" s="29"/>
      <c r="V121" s="29"/>
      <c r="W121" s="29"/>
      <c r="X121" s="29"/>
      <c r="Y121" s="29"/>
      <c r="Z121" s="29"/>
      <c r="AA121" s="29"/>
      <c r="AB121" s="29"/>
      <c r="AC121" s="29"/>
      <c r="AD121" s="29"/>
      <c r="AE121" s="29"/>
      <c r="AF121" s="29"/>
      <c r="AG121" s="29"/>
      <c r="AH121" s="29"/>
      <c r="AI121" s="29"/>
      <c r="AJ121" s="29"/>
      <c r="AK121" s="29"/>
      <c r="AL121" s="29"/>
    </row>
    <row r="122" spans="1:38" s="17" customFormat="1" x14ac:dyDescent="0.25">
      <c r="A122" s="23" t="s">
        <v>55</v>
      </c>
      <c r="B122" s="23">
        <f t="shared" si="20"/>
        <v>0</v>
      </c>
      <c r="C122" s="23">
        <f t="shared" si="21"/>
        <v>0</v>
      </c>
      <c r="D122" s="23">
        <f t="shared" si="22"/>
        <v>0</v>
      </c>
      <c r="E122" s="23">
        <f t="shared" si="19"/>
        <v>0</v>
      </c>
      <c r="F122" s="45"/>
      <c r="G122" s="45"/>
      <c r="H122" s="29" t="s">
        <v>55</v>
      </c>
      <c r="I122" s="29"/>
      <c r="J122" s="29"/>
      <c r="K122" s="29"/>
      <c r="L122" s="29"/>
      <c r="M122" s="29"/>
      <c r="N122" s="29"/>
      <c r="O122" s="29"/>
      <c r="P122" s="29"/>
      <c r="Q122" s="29"/>
      <c r="R122" s="29"/>
      <c r="S122" s="29"/>
      <c r="T122" s="29"/>
      <c r="U122" s="29"/>
      <c r="V122" s="29"/>
      <c r="W122" s="29"/>
      <c r="X122" s="29"/>
      <c r="Y122" s="29"/>
      <c r="Z122" s="29"/>
      <c r="AA122" s="29"/>
      <c r="AB122" s="29"/>
      <c r="AC122" s="29"/>
      <c r="AD122" s="29"/>
      <c r="AE122" s="29"/>
      <c r="AF122" s="29"/>
      <c r="AG122" s="29"/>
      <c r="AH122" s="29"/>
      <c r="AI122" s="29"/>
      <c r="AJ122" s="29"/>
      <c r="AK122" s="29"/>
      <c r="AL122" s="29"/>
    </row>
    <row r="123" spans="1:38" s="17" customFormat="1" x14ac:dyDescent="0.25">
      <c r="A123" s="23" t="s">
        <v>56</v>
      </c>
      <c r="B123" s="23">
        <f t="shared" si="20"/>
        <v>0</v>
      </c>
      <c r="C123" s="23">
        <f t="shared" si="21"/>
        <v>0</v>
      </c>
      <c r="D123" s="23">
        <f t="shared" si="22"/>
        <v>0</v>
      </c>
      <c r="E123" s="23">
        <f t="shared" si="19"/>
        <v>0</v>
      </c>
      <c r="F123" s="45"/>
      <c r="G123" s="45"/>
      <c r="H123" s="29" t="s">
        <v>56</v>
      </c>
      <c r="I123" s="29"/>
      <c r="J123" s="29"/>
      <c r="K123" s="29"/>
      <c r="L123" s="29"/>
      <c r="M123" s="29"/>
      <c r="N123" s="29"/>
      <c r="O123" s="29"/>
      <c r="P123" s="29"/>
      <c r="Q123" s="29"/>
      <c r="R123" s="29"/>
      <c r="S123" s="29"/>
      <c r="T123" s="29"/>
      <c r="U123" s="29"/>
      <c r="V123" s="29"/>
      <c r="W123" s="29"/>
      <c r="X123" s="29"/>
      <c r="Y123" s="29"/>
      <c r="Z123" s="29"/>
      <c r="AA123" s="29"/>
      <c r="AB123" s="29"/>
      <c r="AC123" s="29"/>
      <c r="AD123" s="29"/>
      <c r="AE123" s="29"/>
      <c r="AF123" s="29"/>
      <c r="AG123" s="29"/>
      <c r="AH123" s="29"/>
      <c r="AI123" s="29"/>
      <c r="AJ123" s="29"/>
      <c r="AK123" s="29"/>
      <c r="AL123" s="29"/>
    </row>
    <row r="124" spans="1:38" s="17" customFormat="1" x14ac:dyDescent="0.25">
      <c r="A124" s="45"/>
      <c r="B124" s="45"/>
      <c r="C124" s="45"/>
      <c r="D124" s="45"/>
      <c r="E124" s="45"/>
      <c r="F124" s="45"/>
      <c r="G124" s="45"/>
    </row>
    <row r="125" spans="1:38" s="17" customFormat="1" x14ac:dyDescent="0.25">
      <c r="A125" s="45"/>
      <c r="B125" s="45"/>
      <c r="C125" s="45"/>
      <c r="D125" s="45"/>
      <c r="E125" s="45"/>
      <c r="F125" s="45"/>
      <c r="G125" s="45"/>
      <c r="H125" s="45" t="s">
        <v>81</v>
      </c>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row>
    <row r="126" spans="1:38" s="17" customFormat="1" x14ac:dyDescent="0.25">
      <c r="A126" s="45"/>
      <c r="B126" s="45"/>
      <c r="C126" s="45"/>
      <c r="D126" s="45"/>
      <c r="E126" s="45"/>
      <c r="F126" s="45"/>
      <c r="G126" s="45"/>
      <c r="H126" s="29"/>
      <c r="I126" s="29" t="s">
        <v>40</v>
      </c>
      <c r="J126" s="29" t="s">
        <v>40</v>
      </c>
      <c r="K126" s="29" t="s">
        <v>40</v>
      </c>
      <c r="L126" s="29" t="s">
        <v>40</v>
      </c>
      <c r="M126" s="29" t="s">
        <v>40</v>
      </c>
      <c r="N126" s="29" t="s">
        <v>40</v>
      </c>
      <c r="O126" s="29" t="s">
        <v>40</v>
      </c>
      <c r="P126" s="29" t="s">
        <v>40</v>
      </c>
      <c r="Q126" s="29" t="s">
        <v>40</v>
      </c>
      <c r="R126" s="29" t="s">
        <v>40</v>
      </c>
      <c r="S126" s="29" t="s">
        <v>41</v>
      </c>
      <c r="T126" s="29" t="s">
        <v>41</v>
      </c>
      <c r="U126" s="29" t="s">
        <v>41</v>
      </c>
      <c r="V126" s="29" t="s">
        <v>41</v>
      </c>
      <c r="W126" s="29" t="s">
        <v>41</v>
      </c>
      <c r="X126" s="29" t="s">
        <v>41</v>
      </c>
      <c r="Y126" s="29" t="s">
        <v>41</v>
      </c>
      <c r="Z126" s="29" t="s">
        <v>41</v>
      </c>
      <c r="AA126" s="29" t="s">
        <v>41</v>
      </c>
      <c r="AB126" s="29" t="s">
        <v>41</v>
      </c>
      <c r="AC126" s="29" t="s">
        <v>42</v>
      </c>
      <c r="AD126" s="29" t="s">
        <v>42</v>
      </c>
      <c r="AE126" s="29" t="s">
        <v>42</v>
      </c>
      <c r="AF126" s="29" t="s">
        <v>42</v>
      </c>
      <c r="AG126" s="29" t="s">
        <v>42</v>
      </c>
      <c r="AH126" s="29" t="s">
        <v>42</v>
      </c>
      <c r="AI126" s="29" t="s">
        <v>42</v>
      </c>
      <c r="AJ126" s="29" t="s">
        <v>42</v>
      </c>
      <c r="AK126" s="29" t="s">
        <v>42</v>
      </c>
      <c r="AL126" s="29" t="s">
        <v>42</v>
      </c>
    </row>
    <row r="127" spans="1:38" s="17" customFormat="1" ht="15.75" thickBot="1" x14ac:dyDescent="0.3">
      <c r="A127" s="45"/>
      <c r="B127" s="45"/>
      <c r="C127" s="45"/>
      <c r="D127" s="45"/>
      <c r="E127" s="45"/>
      <c r="F127" s="45"/>
      <c r="G127" s="45"/>
      <c r="H127" s="28" t="s">
        <v>4</v>
      </c>
      <c r="I127" s="28" t="s">
        <v>43</v>
      </c>
      <c r="J127" s="28" t="s">
        <v>44</v>
      </c>
      <c r="K127" s="28" t="s">
        <v>57</v>
      </c>
      <c r="L127" s="28" t="s">
        <v>50</v>
      </c>
      <c r="M127" s="28" t="s">
        <v>47</v>
      </c>
      <c r="N127" s="28" t="s">
        <v>48</v>
      </c>
      <c r="O127" s="28" t="s">
        <v>46</v>
      </c>
      <c r="P127" s="28" t="s">
        <v>51</v>
      </c>
      <c r="Q127" s="28" t="s">
        <v>49</v>
      </c>
      <c r="R127" s="28" t="s">
        <v>45</v>
      </c>
      <c r="S127" s="28" t="s">
        <v>43</v>
      </c>
      <c r="T127" s="28" t="s">
        <v>44</v>
      </c>
      <c r="U127" s="28" t="s">
        <v>57</v>
      </c>
      <c r="V127" s="28" t="s">
        <v>50</v>
      </c>
      <c r="W127" s="28" t="s">
        <v>47</v>
      </c>
      <c r="X127" s="28" t="s">
        <v>48</v>
      </c>
      <c r="Y127" s="28" t="s">
        <v>46</v>
      </c>
      <c r="Z127" s="28" t="s">
        <v>51</v>
      </c>
      <c r="AA127" s="28" t="s">
        <v>49</v>
      </c>
      <c r="AB127" s="28" t="s">
        <v>45</v>
      </c>
      <c r="AC127" s="28" t="s">
        <v>43</v>
      </c>
      <c r="AD127" s="28" t="s">
        <v>44</v>
      </c>
      <c r="AE127" s="28" t="s">
        <v>57</v>
      </c>
      <c r="AF127" s="28" t="s">
        <v>50</v>
      </c>
      <c r="AG127" s="28" t="s">
        <v>47</v>
      </c>
      <c r="AH127" s="28" t="s">
        <v>48</v>
      </c>
      <c r="AI127" s="28" t="s">
        <v>46</v>
      </c>
      <c r="AJ127" s="28" t="s">
        <v>51</v>
      </c>
      <c r="AK127" s="28" t="s">
        <v>49</v>
      </c>
      <c r="AL127" s="28" t="s">
        <v>45</v>
      </c>
    </row>
    <row r="128" spans="1:38" s="17" customFormat="1" x14ac:dyDescent="0.25">
      <c r="A128" s="45"/>
      <c r="B128" s="45"/>
      <c r="C128" s="45"/>
      <c r="D128" s="45"/>
      <c r="E128" s="45"/>
      <c r="F128" s="45"/>
      <c r="G128" s="45"/>
      <c r="H128" s="27" t="s">
        <v>9</v>
      </c>
      <c r="I128" s="27"/>
      <c r="J128" s="27"/>
      <c r="K128" s="27"/>
      <c r="L128" s="27"/>
      <c r="M128" s="27"/>
      <c r="N128" s="27"/>
      <c r="O128" s="27"/>
      <c r="P128" s="27"/>
      <c r="Q128" s="27"/>
      <c r="R128" s="27"/>
      <c r="S128" s="27"/>
      <c r="T128" s="27"/>
      <c r="U128" s="27"/>
      <c r="V128" s="27"/>
      <c r="W128" s="27"/>
      <c r="X128" s="27"/>
      <c r="Y128" s="27"/>
      <c r="Z128" s="27"/>
      <c r="AA128" s="27"/>
      <c r="AB128" s="27"/>
      <c r="AC128" s="27"/>
      <c r="AD128" s="27"/>
      <c r="AE128" s="27"/>
      <c r="AF128" s="27"/>
      <c r="AG128" s="27"/>
      <c r="AH128" s="27"/>
      <c r="AI128" s="27"/>
      <c r="AJ128" s="27"/>
      <c r="AK128" s="27"/>
      <c r="AL128" s="27"/>
    </row>
    <row r="129" spans="8:38" s="17" customFormat="1" x14ac:dyDescent="0.25">
      <c r="H129" s="29" t="s">
        <v>10</v>
      </c>
      <c r="I129" s="29"/>
      <c r="J129" s="29"/>
      <c r="K129" s="29"/>
      <c r="L129" s="29"/>
      <c r="M129" s="29"/>
      <c r="N129" s="29"/>
      <c r="O129" s="29"/>
      <c r="P129" s="29"/>
      <c r="Q129" s="29"/>
      <c r="R129" s="29"/>
      <c r="S129" s="29"/>
      <c r="T129" s="29"/>
      <c r="U129" s="29"/>
      <c r="V129" s="29"/>
      <c r="W129" s="29"/>
      <c r="X129" s="29"/>
      <c r="Y129" s="29"/>
      <c r="Z129" s="29"/>
      <c r="AA129" s="29"/>
      <c r="AB129" s="29"/>
      <c r="AC129" s="29"/>
      <c r="AD129" s="29"/>
      <c r="AE129" s="29"/>
      <c r="AF129" s="29"/>
      <c r="AG129" s="29"/>
      <c r="AH129" s="29"/>
      <c r="AI129" s="29"/>
      <c r="AJ129" s="29"/>
      <c r="AK129" s="29"/>
      <c r="AL129" s="29"/>
    </row>
    <row r="130" spans="8:38" s="17" customFormat="1" x14ac:dyDescent="0.25">
      <c r="H130" s="29" t="s">
        <v>11</v>
      </c>
      <c r="I130" s="29"/>
      <c r="J130" s="29"/>
      <c r="K130" s="29"/>
      <c r="L130" s="29"/>
      <c r="M130" s="29"/>
      <c r="N130" s="29"/>
      <c r="O130" s="29"/>
      <c r="P130" s="29"/>
      <c r="Q130" s="29"/>
      <c r="R130" s="29"/>
      <c r="S130" s="29"/>
      <c r="T130" s="29"/>
      <c r="U130" s="29"/>
      <c r="V130" s="29"/>
      <c r="W130" s="29"/>
      <c r="X130" s="29"/>
      <c r="Y130" s="29"/>
      <c r="Z130" s="29"/>
      <c r="AA130" s="29"/>
      <c r="AB130" s="29"/>
      <c r="AC130" s="29"/>
      <c r="AD130" s="29"/>
      <c r="AE130" s="29"/>
      <c r="AF130" s="29"/>
      <c r="AG130" s="29"/>
      <c r="AH130" s="29"/>
      <c r="AI130" s="29"/>
      <c r="AJ130" s="29"/>
      <c r="AK130" s="29"/>
      <c r="AL130" s="29"/>
    </row>
    <row r="131" spans="8:38" s="17" customFormat="1" x14ac:dyDescent="0.25">
      <c r="H131" s="29" t="s">
        <v>12</v>
      </c>
      <c r="I131" s="29"/>
      <c r="J131" s="29"/>
      <c r="K131" s="29"/>
      <c r="L131" s="29"/>
      <c r="M131" s="29"/>
      <c r="N131" s="29"/>
      <c r="O131" s="29"/>
      <c r="P131" s="29"/>
      <c r="Q131" s="29"/>
      <c r="R131" s="29"/>
      <c r="S131" s="29"/>
      <c r="T131" s="29"/>
      <c r="U131" s="29"/>
      <c r="V131" s="29"/>
      <c r="W131" s="29"/>
      <c r="X131" s="29"/>
      <c r="Y131" s="29"/>
      <c r="Z131" s="29"/>
      <c r="AA131" s="29"/>
      <c r="AB131" s="29"/>
      <c r="AC131" s="29"/>
      <c r="AD131" s="29"/>
      <c r="AE131" s="29"/>
      <c r="AF131" s="29"/>
      <c r="AG131" s="29"/>
      <c r="AH131" s="29"/>
      <c r="AI131" s="29"/>
      <c r="AJ131" s="29"/>
      <c r="AK131" s="29"/>
      <c r="AL131" s="29"/>
    </row>
    <row r="132" spans="8:38" s="17" customFormat="1" x14ac:dyDescent="0.25">
      <c r="H132" s="29" t="s">
        <v>13</v>
      </c>
      <c r="I132" s="29"/>
      <c r="J132" s="29"/>
      <c r="K132" s="29"/>
      <c r="L132" s="29"/>
      <c r="M132" s="29"/>
      <c r="N132" s="29"/>
      <c r="O132" s="29"/>
      <c r="P132" s="29"/>
      <c r="Q132" s="29"/>
      <c r="R132" s="29"/>
      <c r="S132" s="29"/>
      <c r="T132" s="29"/>
      <c r="U132" s="29"/>
      <c r="V132" s="29"/>
      <c r="W132" s="29"/>
      <c r="X132" s="29"/>
      <c r="Y132" s="29"/>
      <c r="Z132" s="29"/>
      <c r="AA132" s="29"/>
      <c r="AB132" s="29"/>
      <c r="AC132" s="29"/>
      <c r="AD132" s="29"/>
      <c r="AE132" s="29"/>
      <c r="AF132" s="29"/>
      <c r="AG132" s="29"/>
      <c r="AH132" s="29"/>
      <c r="AI132" s="29"/>
      <c r="AJ132" s="29"/>
      <c r="AK132" s="29"/>
      <c r="AL132" s="29"/>
    </row>
    <row r="133" spans="8:38" s="17" customFormat="1" x14ac:dyDescent="0.25">
      <c r="H133" s="29" t="s">
        <v>52</v>
      </c>
      <c r="I133" s="29"/>
      <c r="J133" s="29"/>
      <c r="K133" s="29"/>
      <c r="L133" s="29"/>
      <c r="M133" s="29"/>
      <c r="N133" s="29"/>
      <c r="O133" s="29"/>
      <c r="P133" s="29"/>
      <c r="Q133" s="29"/>
      <c r="R133" s="29"/>
      <c r="S133" s="29"/>
      <c r="T133" s="29"/>
      <c r="U133" s="29"/>
      <c r="V133" s="29"/>
      <c r="W133" s="29"/>
      <c r="X133" s="29"/>
      <c r="Y133" s="29"/>
      <c r="Z133" s="29"/>
      <c r="AA133" s="29"/>
      <c r="AB133" s="29"/>
      <c r="AC133" s="29"/>
      <c r="AD133" s="29"/>
      <c r="AE133" s="29"/>
      <c r="AF133" s="29"/>
      <c r="AG133" s="29"/>
      <c r="AH133" s="29"/>
      <c r="AI133" s="29"/>
      <c r="AJ133" s="29"/>
      <c r="AK133" s="29"/>
      <c r="AL133" s="29"/>
    </row>
    <row r="134" spans="8:38" s="17" customFormat="1" x14ac:dyDescent="0.25">
      <c r="H134" s="29" t="s">
        <v>14</v>
      </c>
      <c r="I134" s="29"/>
      <c r="J134" s="29"/>
      <c r="K134" s="29"/>
      <c r="L134" s="29"/>
      <c r="M134" s="29"/>
      <c r="N134" s="29"/>
      <c r="O134" s="29"/>
      <c r="P134" s="29"/>
      <c r="Q134" s="29"/>
      <c r="R134" s="29"/>
      <c r="S134" s="29"/>
      <c r="T134" s="29"/>
      <c r="U134" s="29"/>
      <c r="V134" s="29"/>
      <c r="W134" s="29"/>
      <c r="X134" s="29"/>
      <c r="Y134" s="29"/>
      <c r="Z134" s="29"/>
      <c r="AA134" s="29"/>
      <c r="AB134" s="29"/>
      <c r="AC134" s="29"/>
      <c r="AD134" s="29"/>
      <c r="AE134" s="29"/>
      <c r="AF134" s="29"/>
      <c r="AG134" s="29"/>
      <c r="AH134" s="29"/>
      <c r="AI134" s="29"/>
      <c r="AJ134" s="29"/>
      <c r="AK134" s="29"/>
      <c r="AL134" s="29"/>
    </row>
    <row r="135" spans="8:38" s="17" customFormat="1" x14ac:dyDescent="0.25">
      <c r="H135" s="29" t="s">
        <v>15</v>
      </c>
      <c r="I135" s="29"/>
      <c r="J135" s="29"/>
      <c r="K135" s="29"/>
      <c r="L135" s="29"/>
      <c r="M135" s="29"/>
      <c r="N135" s="29"/>
      <c r="O135" s="29"/>
      <c r="P135" s="29"/>
      <c r="Q135" s="29"/>
      <c r="R135" s="29"/>
      <c r="S135" s="29"/>
      <c r="T135" s="29"/>
      <c r="U135" s="29"/>
      <c r="V135" s="29"/>
      <c r="W135" s="29"/>
      <c r="X135" s="29"/>
      <c r="Y135" s="29"/>
      <c r="Z135" s="29"/>
      <c r="AA135" s="29"/>
      <c r="AB135" s="29"/>
      <c r="AC135" s="29"/>
      <c r="AD135" s="29"/>
      <c r="AE135" s="29"/>
      <c r="AF135" s="29"/>
      <c r="AG135" s="29"/>
      <c r="AH135" s="29"/>
      <c r="AI135" s="29"/>
      <c r="AJ135" s="29"/>
      <c r="AK135" s="29"/>
      <c r="AL135" s="29"/>
    </row>
    <row r="136" spans="8:38" s="17" customFormat="1" x14ac:dyDescent="0.25">
      <c r="H136" s="29" t="s">
        <v>16</v>
      </c>
      <c r="I136" s="29"/>
      <c r="J136" s="29"/>
      <c r="K136" s="29"/>
      <c r="L136" s="29"/>
      <c r="M136" s="29"/>
      <c r="N136" s="29"/>
      <c r="O136" s="29"/>
      <c r="P136" s="29"/>
      <c r="Q136" s="29"/>
      <c r="R136" s="29"/>
      <c r="S136" s="29"/>
      <c r="T136" s="29"/>
      <c r="U136" s="29"/>
      <c r="V136" s="29"/>
      <c r="W136" s="29"/>
      <c r="X136" s="29"/>
      <c r="Y136" s="29"/>
      <c r="Z136" s="29"/>
      <c r="AA136" s="29"/>
      <c r="AB136" s="29"/>
      <c r="AC136" s="29"/>
      <c r="AD136" s="29"/>
      <c r="AE136" s="29"/>
      <c r="AF136" s="29"/>
      <c r="AG136" s="29"/>
      <c r="AH136" s="29"/>
      <c r="AI136" s="29"/>
      <c r="AJ136" s="29"/>
      <c r="AK136" s="29"/>
      <c r="AL136" s="29"/>
    </row>
    <row r="137" spans="8:38" s="17" customFormat="1" x14ac:dyDescent="0.25">
      <c r="H137" s="29" t="s">
        <v>24</v>
      </c>
      <c r="I137" s="29"/>
      <c r="J137" s="29"/>
      <c r="K137" s="29"/>
      <c r="L137" s="29"/>
      <c r="M137" s="29"/>
      <c r="N137" s="29"/>
      <c r="O137" s="29"/>
      <c r="P137" s="29"/>
      <c r="Q137" s="29"/>
      <c r="R137" s="29"/>
      <c r="S137" s="29"/>
      <c r="T137" s="29"/>
      <c r="U137" s="29"/>
      <c r="V137" s="29"/>
      <c r="W137" s="29"/>
      <c r="X137" s="29"/>
      <c r="Y137" s="29"/>
      <c r="Z137" s="29"/>
      <c r="AA137" s="29"/>
      <c r="AB137" s="29"/>
      <c r="AC137" s="29"/>
      <c r="AD137" s="29"/>
      <c r="AE137" s="29"/>
      <c r="AF137" s="29"/>
      <c r="AG137" s="29"/>
      <c r="AH137" s="29"/>
      <c r="AI137" s="29"/>
      <c r="AJ137" s="29"/>
      <c r="AK137" s="29"/>
      <c r="AL137" s="29"/>
    </row>
    <row r="138" spans="8:38" s="17" customFormat="1" x14ac:dyDescent="0.25">
      <c r="H138" s="29" t="s">
        <v>53</v>
      </c>
      <c r="I138" s="29"/>
      <c r="J138" s="29"/>
      <c r="K138" s="29"/>
      <c r="L138" s="29"/>
      <c r="M138" s="29"/>
      <c r="N138" s="29"/>
      <c r="O138" s="29"/>
      <c r="P138" s="29"/>
      <c r="Q138" s="29"/>
      <c r="R138" s="29"/>
      <c r="S138" s="29"/>
      <c r="T138" s="29"/>
      <c r="U138" s="29"/>
      <c r="V138" s="29"/>
      <c r="W138" s="29"/>
      <c r="X138" s="29"/>
      <c r="Y138" s="29"/>
      <c r="Z138" s="29"/>
      <c r="AA138" s="29"/>
      <c r="AB138" s="29"/>
      <c r="AC138" s="29"/>
      <c r="AD138" s="29"/>
      <c r="AE138" s="29"/>
      <c r="AF138" s="29"/>
      <c r="AG138" s="29"/>
      <c r="AH138" s="29"/>
      <c r="AI138" s="29"/>
      <c r="AJ138" s="29"/>
      <c r="AK138" s="29"/>
      <c r="AL138" s="29"/>
    </row>
    <row r="139" spans="8:38" s="17" customFormat="1" x14ac:dyDescent="0.25">
      <c r="H139" s="29" t="s">
        <v>54</v>
      </c>
      <c r="I139" s="29"/>
      <c r="J139" s="29"/>
      <c r="K139" s="29"/>
      <c r="L139" s="29"/>
      <c r="M139" s="29"/>
      <c r="N139" s="29"/>
      <c r="O139" s="29"/>
      <c r="P139" s="29"/>
      <c r="Q139" s="29"/>
      <c r="R139" s="29"/>
      <c r="S139" s="29"/>
      <c r="T139" s="29"/>
      <c r="U139" s="29"/>
      <c r="V139" s="29"/>
      <c r="W139" s="29"/>
      <c r="X139" s="29"/>
      <c r="Y139" s="29"/>
      <c r="Z139" s="29"/>
      <c r="AA139" s="29"/>
      <c r="AB139" s="29"/>
      <c r="AC139" s="29"/>
      <c r="AD139" s="29"/>
      <c r="AE139" s="29"/>
      <c r="AF139" s="29"/>
      <c r="AG139" s="29"/>
      <c r="AH139" s="29"/>
      <c r="AI139" s="29"/>
      <c r="AJ139" s="29"/>
      <c r="AK139" s="29"/>
      <c r="AL139" s="29"/>
    </row>
    <row r="140" spans="8:38" s="17" customFormat="1" x14ac:dyDescent="0.25">
      <c r="H140" s="29" t="s">
        <v>55</v>
      </c>
      <c r="I140" s="29"/>
      <c r="J140" s="29"/>
      <c r="K140" s="29"/>
      <c r="L140" s="29"/>
      <c r="M140" s="29"/>
      <c r="N140" s="29"/>
      <c r="O140" s="29"/>
      <c r="P140" s="29"/>
      <c r="Q140" s="29"/>
      <c r="R140" s="29"/>
      <c r="S140" s="29"/>
      <c r="T140" s="29"/>
      <c r="U140" s="29"/>
      <c r="V140" s="29"/>
      <c r="W140" s="29"/>
      <c r="X140" s="29"/>
      <c r="Y140" s="29"/>
      <c r="Z140" s="29"/>
      <c r="AA140" s="29"/>
      <c r="AB140" s="29"/>
      <c r="AC140" s="29"/>
      <c r="AD140" s="29"/>
      <c r="AE140" s="29"/>
      <c r="AF140" s="29"/>
      <c r="AG140" s="29"/>
      <c r="AH140" s="29"/>
      <c r="AI140" s="29"/>
      <c r="AJ140" s="29"/>
      <c r="AK140" s="29"/>
      <c r="AL140" s="29"/>
    </row>
    <row r="141" spans="8:38" s="17" customFormat="1" x14ac:dyDescent="0.25">
      <c r="H141" s="29" t="s">
        <v>56</v>
      </c>
      <c r="I141" s="29"/>
      <c r="J141" s="29"/>
      <c r="K141" s="29"/>
      <c r="L141" s="29"/>
      <c r="M141" s="29"/>
      <c r="N141" s="29"/>
      <c r="O141" s="29"/>
      <c r="P141" s="29"/>
      <c r="Q141" s="29"/>
      <c r="R141" s="29"/>
      <c r="S141" s="29"/>
      <c r="T141" s="29"/>
      <c r="U141" s="29"/>
      <c r="V141" s="29"/>
      <c r="W141" s="29"/>
      <c r="X141" s="29"/>
      <c r="Y141" s="29"/>
      <c r="Z141" s="29"/>
      <c r="AA141" s="29"/>
      <c r="AB141" s="29"/>
      <c r="AC141" s="29"/>
      <c r="AD141" s="29"/>
      <c r="AE141" s="29"/>
      <c r="AF141" s="29"/>
      <c r="AG141" s="29"/>
      <c r="AH141" s="29"/>
      <c r="AI141" s="29"/>
      <c r="AJ141" s="29"/>
      <c r="AK141" s="29"/>
      <c r="AL141" s="29"/>
    </row>
  </sheetData>
  <mergeCells count="6">
    <mergeCell ref="A108:E108"/>
    <mergeCell ref="A18:E18"/>
    <mergeCell ref="A36:E36"/>
    <mergeCell ref="A54:E54"/>
    <mergeCell ref="A72:E72"/>
    <mergeCell ref="A90:E90"/>
  </mergeCells>
  <pageMargins left="0.7" right="0.7" top="0.75" bottom="0.75" header="0.3" footer="0.3"/>
  <pageSetup paperSize="9" scale="40" orientation="landscape" r:id="rId1"/>
  <colBreaks count="1" manualBreakCount="1">
    <brk id="39" min="34" max="101"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ct:contentTypeSchema xmlns:ct="http://schemas.microsoft.com/office/2006/metadata/contentType" xmlns:ma="http://schemas.microsoft.com/office/2006/metadata/properties/metaAttributes" ct:_="" ma:_="" ma:contentTypeName="AEMODocument" ma:contentTypeID="0x0101009BE89D58CAF0934CA32A20BCFFD353DC00D6D031ADE1F5E24BB9172C8122DD373F" ma:contentTypeVersion="27" ma:contentTypeDescription="" ma:contentTypeScope="" ma:versionID="1cfd74b20814a8a22dccb98d0f0d864d">
  <xsd:schema xmlns:xsd="http://www.w3.org/2001/XMLSchema" xmlns:xs="http://www.w3.org/2001/XMLSchema" xmlns:p="http://schemas.microsoft.com/office/2006/metadata/properties" xmlns:ns2="a14523ce-dede-483e-883a-2d83261080bd" targetNamespace="http://schemas.microsoft.com/office/2006/metadata/properties" ma:root="true" ma:fieldsID="a639c3d8ef4de221371c8cc8c2fcf43b" ns2:_="">
    <xsd:import namespace="a14523ce-dede-483e-883a-2d83261080bd"/>
    <xsd:element name="properties">
      <xsd:complexType>
        <xsd:sequence>
          <xsd:element name="documentManagement">
            <xsd:complexType>
              <xsd:all>
                <xsd:element ref="ns2:_dlc_DocId" minOccurs="0"/>
                <xsd:element ref="ns2:_dlc_DocIdUrl" minOccurs="0"/>
                <xsd:element ref="ns2:_dlc_DocIdPersistId" minOccurs="0"/>
                <xsd:element ref="ns2:TaxCatchAll" minOccurs="0"/>
                <xsd:element ref="ns2:TaxCatchAllLabel" minOccurs="0"/>
                <xsd:element ref="ns2:AEMOCustodian" minOccurs="0"/>
                <xsd:element ref="ns2:AEMODescription" minOccurs="0"/>
                <xsd:element ref="ns2:AEMODocumentTypeTaxHTField0" minOccurs="0"/>
                <xsd:element ref="ns2:AEMOKeywordsTaxHTField0" minOccurs="0"/>
                <xsd:element ref="ns2:ArchiveDocume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4523ce-dede-483e-883a-2d83261080bd"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1" nillable="true" ma:displayName="Taxonomy Catch All Column" ma:description="" ma:hidden="true" ma:list="{a3d71777-fd6e-4d93-9596-cdbfc51d7a40}" ma:internalName="TaxCatchAll" ma:showField="CatchAllData" ma:web="79121a2e-3fc2-4da1-9991-bb782f4e0e04">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description="" ma:hidden="true" ma:list="{a3d71777-fd6e-4d93-9596-cdbfc51d7a40}" ma:internalName="TaxCatchAllLabel" ma:readOnly="true" ma:showField="CatchAllDataLabel" ma:web="79121a2e-3fc2-4da1-9991-bb782f4e0e04">
      <xsd:complexType>
        <xsd:complexContent>
          <xsd:extension base="dms:MultiChoiceLookup">
            <xsd:sequence>
              <xsd:element name="Value" type="dms:Lookup" maxOccurs="unbounded" minOccurs="0" nillable="true"/>
            </xsd:sequence>
          </xsd:extension>
        </xsd:complexContent>
      </xsd:complexType>
    </xsd:element>
    <xsd:element name="AEMOCustodian" ma:index="13" nillable="true" ma:displayName="AEMOCustodian" ma:list="UserInfo" ma:SharePointGroup="0" ma:internalName="AEMOCustodian"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EMODescription" ma:index="14" nillable="true" ma:displayName="AEMODescription" ma:internalName="AEMODescription" ma:readOnly="false">
      <xsd:simpleType>
        <xsd:restriction base="dms:Note"/>
      </xsd:simpleType>
    </xsd:element>
    <xsd:element name="AEMODocumentTypeTaxHTField0" ma:index="15" nillable="true" ma:taxonomy="true" ma:internalName="AEMODocumentTypeTaxHTField0" ma:taxonomyFieldName="AEMODocumentType" ma:displayName="AEMODocumentType" ma:readOnly="false" ma:default="3;#Operational Record|859762f2-4462-42eb-9744-c955c7e2c540" ma:fieldId="{da861434-c661-4929-8c0f-a462c80621ee}" ma:sspId="409ac0fb-07cb-4169-8a26-def2760b5502" ma:termSetId="7d85e329-3a18-4351-8865-4c9585fd1cc0" ma:anchorId="00000000-0000-0000-0000-000000000000" ma:open="false" ma:isKeyword="false">
      <xsd:complexType>
        <xsd:sequence>
          <xsd:element ref="pc:Terms" minOccurs="0" maxOccurs="1"/>
        </xsd:sequence>
      </xsd:complexType>
    </xsd:element>
    <xsd:element name="AEMOKeywordsTaxHTField0" ma:index="17" nillable="true" ma:taxonomy="true" ma:internalName="AEMOKeywordsTaxHTField0" ma:taxonomyFieldName="AEMOKeywords" ma:displayName="AEMOKeywords" ma:readOnly="false" ma:default="" ma:fieldId="{443585ba-fce9-427e-bd78-308c17c973aa}" ma:taxonomyMulti="true" ma:sspId="409ac0fb-07cb-4169-8a26-def2760b5502" ma:termSetId="70885f33-8be5-4917-bc67-8833a068ef45" ma:anchorId="00000000-0000-0000-0000-000000000000" ma:open="true" ma:isKeyword="false">
      <xsd:complexType>
        <xsd:sequence>
          <xsd:element ref="pc:Terms" minOccurs="0" maxOccurs="1"/>
        </xsd:sequence>
      </xsd:complexType>
    </xsd:element>
    <xsd:element name="ArchiveDocument" ma:index="19" nillable="true" ma:displayName="ArchiveDocument" ma:default="0" ma:description="Checking this box will send the document to the AEMO Archive and leave a link in its place." ma:internalName="ArchiveDocument">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mso-contentType ?>
<SharedContentType xmlns="Microsoft.SharePoint.Taxonomy.ContentTypeSync" SourceId="409ac0fb-07cb-4169-8a26-def2760b5502" ContentTypeId="0x0101009BE89D58CAF0934CA32A20BCFFD353DC" PreviousValue="false"/>
</file>

<file path=customXml/item4.xml><?xml version="1.0" encoding="utf-8"?>
<?mso-contentType ?>
<customXsn xmlns="http://schemas.microsoft.com/office/2006/metadata/customXsn">
  <xsnLocation/>
  <cached>True</cached>
  <openByDefault>True</openByDefault>
  <xsnScope/>
</customXsn>
</file>

<file path=customXml/item5.xml><?xml version="1.0" encoding="utf-8"?>
<p:properties xmlns:p="http://schemas.microsoft.com/office/2006/metadata/properties" xmlns:xsi="http://www.w3.org/2001/XMLSchema-instance" xmlns:pc="http://schemas.microsoft.com/office/infopath/2007/PartnerControls">
  <documentManagement>
    <AEMOCustodian xmlns="a14523ce-dede-483e-883a-2d83261080bd">
      <UserInfo>
        <DisplayName>Robert Chen</DisplayName>
        <AccountId>53</AccountId>
        <AccountType/>
      </UserInfo>
    </AEMOCustodian>
    <ArchiveDocument xmlns="a14523ce-dede-483e-883a-2d83261080bd">false</ArchiveDocument>
    <AEMODocumentTypeTaxHTField0 xmlns="a14523ce-dede-483e-883a-2d83261080bd">
      <Terms xmlns="http://schemas.microsoft.com/office/infopath/2007/PartnerControls">
        <TermInfo xmlns="http://schemas.microsoft.com/office/infopath/2007/PartnerControls">
          <TermName xmlns="http://schemas.microsoft.com/office/infopath/2007/PartnerControls">Publication</TermName>
          <TermId xmlns="http://schemas.microsoft.com/office/infopath/2007/PartnerControls">8ae4cf81-fd7c-4b5d-880f-3ad9d29fca1a</TermId>
        </TermInfo>
      </Terms>
    </AEMODocumentTypeTaxHTField0>
    <AEMOKeywordsTaxHTField0 xmlns="a14523ce-dede-483e-883a-2d83261080bd">
      <Terms xmlns="http://schemas.microsoft.com/office/infopath/2007/PartnerControls"/>
    </AEMOKeywordsTaxHTField0>
    <TaxCatchAll xmlns="a14523ce-dede-483e-883a-2d83261080bd">
      <Value>10</Value>
    </TaxCatchAll>
    <AEMODescription xmlns="a14523ce-dede-483e-883a-2d83261080bd" xsi:nil="true"/>
    <_dlc_DocId xmlns="a14523ce-dede-483e-883a-2d83261080bd">NETWORKDEV-16-610</_dlc_DocId>
    <_dlc_DocIdUrl xmlns="a14523ce-dede-483e-883a-2d83261080bd">
      <Url>http://sharedocs/sites/nd/_layouts/DocIdRedir.aspx?ID=NETWORKDEV-16-610</Url>
      <Description>NETWORKDEV-16-610</Description>
    </_dlc_DocIdUrl>
  </documentManagement>
</p:properties>
</file>

<file path=customXml/item6.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4810BBC-684C-4691-ADE2-B72A794583BA}"/>
</file>

<file path=customXml/itemProps2.xml><?xml version="1.0" encoding="utf-8"?>
<ds:datastoreItem xmlns:ds="http://schemas.openxmlformats.org/officeDocument/2006/customXml" ds:itemID="{4F10CB0A-5DFF-4AEB-9F0D-1C555C6BD217}"/>
</file>

<file path=customXml/itemProps3.xml><?xml version="1.0" encoding="utf-8"?>
<ds:datastoreItem xmlns:ds="http://schemas.openxmlformats.org/officeDocument/2006/customXml" ds:itemID="{9B38DE93-63B3-4FD5-8529-A2E1BDDD6A2D}"/>
</file>

<file path=customXml/itemProps4.xml><?xml version="1.0" encoding="utf-8"?>
<ds:datastoreItem xmlns:ds="http://schemas.openxmlformats.org/officeDocument/2006/customXml" ds:itemID="{BF15505F-72F5-4BF8-B1D5-5731B1C1E7C5}"/>
</file>

<file path=customXml/itemProps5.xml><?xml version="1.0" encoding="utf-8"?>
<ds:datastoreItem xmlns:ds="http://schemas.openxmlformats.org/officeDocument/2006/customXml" ds:itemID="{40325E13-75DD-4EA3-BB9C-F85E8F281863}"/>
</file>

<file path=customXml/itemProps6.xml><?xml version="1.0" encoding="utf-8"?>
<ds:datastoreItem xmlns:ds="http://schemas.openxmlformats.org/officeDocument/2006/customXml" ds:itemID="{B9FD3FC6-985A-402E-8699-6F2B918624D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13</vt:i4>
      </vt:variant>
    </vt:vector>
  </HeadingPairs>
  <TitlesOfParts>
    <vt:vector size="29" baseType="lpstr">
      <vt:lpstr>Introduction</vt:lpstr>
      <vt:lpstr>Tables</vt:lpstr>
      <vt:lpstr>Assumptions</vt:lpstr>
      <vt:lpstr>Other options</vt:lpstr>
      <vt:lpstr>Option 3d</vt:lpstr>
      <vt:lpstr>Base_SMFL</vt:lpstr>
      <vt:lpstr>Base_SMFL_5min</vt:lpstr>
      <vt:lpstr>Base_stage2_SMFL_5min</vt:lpstr>
      <vt:lpstr>Stage 3_Gen_30_SMFL_5min</vt:lpstr>
      <vt:lpstr>Stage 2_SMFL</vt:lpstr>
      <vt:lpstr>Stage 3_Gen30_SMFL</vt:lpstr>
      <vt:lpstr>Stage 3_Gen50_SMFL</vt:lpstr>
      <vt:lpstr>Stage 3_Gen80_SMFL</vt:lpstr>
      <vt:lpstr>Stage 3_Gen100_SMFL</vt:lpstr>
      <vt:lpstr>Stage 3_Gen120_SMFL</vt:lpstr>
      <vt:lpstr>Stage 3_ACCR_SMFL</vt:lpstr>
      <vt:lpstr>Tables!_ftn1</vt:lpstr>
      <vt:lpstr>Tables!_ftn2</vt:lpstr>
      <vt:lpstr>Base_SMFL!Print_Area</vt:lpstr>
      <vt:lpstr>Base_SMFL_5min!Print_Area</vt:lpstr>
      <vt:lpstr>Base_stage2_SMFL_5min!Print_Area</vt:lpstr>
      <vt:lpstr>'Stage 2_SMFL'!Print_Area</vt:lpstr>
      <vt:lpstr>'Stage 3_ACCR_SMFL'!Print_Area</vt:lpstr>
      <vt:lpstr>'Stage 3_Gen_30_SMFL_5min'!Print_Area</vt:lpstr>
      <vt:lpstr>'Stage 3_Gen100_SMFL'!Print_Area</vt:lpstr>
      <vt:lpstr>'Stage 3_Gen120_SMFL'!Print_Area</vt:lpstr>
      <vt:lpstr>'Stage 3_Gen30_SMFL'!Print_Area</vt:lpstr>
      <vt:lpstr>'Stage 3_Gen50_SMFL'!Print_Area</vt:lpstr>
      <vt:lpstr>'Stage 3_Gen80_SMFL'!Print_Area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Kiet Lee</dc:creator>
  <cp:lastModifiedBy>Robert Chen</cp:lastModifiedBy>
  <cp:lastPrinted>2014-05-29T05:59:38Z</cp:lastPrinted>
  <dcterms:created xsi:type="dcterms:W3CDTF">2006-09-16T00:00:00Z</dcterms:created>
  <dcterms:modified xsi:type="dcterms:W3CDTF">2014-06-11T02:17:26Z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0x0101009BE89D58CAF0934CA32A20BCFFD353DC00D6D031ADE1F5E24BB9172C8122DD373F</vt:lpwstr>
  </property>
  <property fmtid="{D5CDD505-2E9C-101B-9397-08002B2CF9AE}" pid="3" name="_dlc_DocIdItemGuid">
    <vt:lpwstr>6e91aac0-62bc-4938-8a91-bfdb4f94ce27</vt:lpwstr>
  </property>
  <property fmtid="{D5CDD505-2E9C-101B-9397-08002B2CF9AE}" pid="4" name="AEMODocumentType">
    <vt:lpwstr>10;#Publication|8ae4cf81-fd7c-4b5d-880f-3ad9d29fca1a</vt:lpwstr>
  </property>
  <property fmtid="{D5CDD505-2E9C-101B-9397-08002B2CF9AE}" pid="5" name="AEMOKeywords">
    <vt:lpwstr/>
  </property>
</Properties>
</file>