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haredocs/sites/planning/mm/Documents/GenInfo/2016/Working files/"/>
    </mc:Choice>
  </mc:AlternateContent>
  <bookViews>
    <workbookView xWindow="3120" yWindow="0" windowWidth="25380" windowHeight="12000" tabRatio="939" activeTab="5"/>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Existing NS Generation" sheetId="7" r:id="rId6"/>
    <sheet name="New Developments" sheetId="6" r:id="rId7"/>
    <sheet name="Background Information" sheetId="15" r:id="rId8"/>
  </sheets>
  <definedNames>
    <definedName name="_xlnm._FilterDatabase" localSheetId="6" hidden="1">'New Developments'!$A$2:$N$28</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5">'Existing NS Generation'!$A$1:$H$18</definedName>
    <definedName name="_xlnm.Print_Area" localSheetId="2">'Existing S &amp; SS Generation'!$A$1:$G$48</definedName>
    <definedName name="_xlnm.Print_Area" localSheetId="6">'New Developments'!$A$1:$N$2</definedName>
    <definedName name="_xlnm.Print_Area" localSheetId="0">'South Australia Summary'!$B$7:$D$29</definedName>
    <definedName name="_xlnm.Print_Area" localSheetId="4">'Winter Scheduled Capacities'!$A$1:$L$67</definedName>
  </definedNames>
  <calcPr calcId="152511"/>
</workbook>
</file>

<file path=xl/calcChain.xml><?xml version="1.0" encoding="utf-8"?>
<calcChain xmlns="http://schemas.openxmlformats.org/spreadsheetml/2006/main">
  <c r="D33" i="10" l="1"/>
  <c r="L52" i="3" l="1"/>
  <c r="K52" i="3"/>
  <c r="J52" i="3"/>
  <c r="I52" i="3"/>
  <c r="H52" i="3"/>
  <c r="G52" i="3"/>
  <c r="F52" i="3"/>
  <c r="E52" i="3"/>
  <c r="D52" i="3"/>
  <c r="C52" i="3"/>
  <c r="B52" i="3"/>
  <c r="L51" i="3"/>
  <c r="K51" i="3"/>
  <c r="J51" i="3"/>
  <c r="I51" i="3"/>
  <c r="H51" i="3"/>
  <c r="G51" i="3"/>
  <c r="F51" i="3"/>
  <c r="E51" i="3"/>
  <c r="D51" i="3"/>
  <c r="C51" i="3"/>
  <c r="B51" i="3"/>
  <c r="L50" i="3"/>
  <c r="K50" i="3"/>
  <c r="J50" i="3"/>
  <c r="I50" i="3"/>
  <c r="H50" i="3"/>
  <c r="G50" i="3"/>
  <c r="F50" i="3"/>
  <c r="E50" i="3"/>
  <c r="D50" i="3"/>
  <c r="C50" i="3"/>
  <c r="B50" i="3"/>
  <c r="L49" i="3"/>
  <c r="K49" i="3"/>
  <c r="J49" i="3"/>
  <c r="I49" i="3"/>
  <c r="H49" i="3"/>
  <c r="G49" i="3"/>
  <c r="F49" i="3"/>
  <c r="E49" i="3"/>
  <c r="D49" i="3"/>
  <c r="C49" i="3"/>
  <c r="B49" i="3"/>
  <c r="L43" i="3"/>
  <c r="K43" i="3"/>
  <c r="J43" i="3"/>
  <c r="I43" i="3"/>
  <c r="H43" i="3"/>
  <c r="G43" i="3"/>
  <c r="F43" i="3"/>
  <c r="E43" i="3"/>
  <c r="D43" i="3"/>
  <c r="C43" i="3"/>
  <c r="B43" i="3"/>
  <c r="L54" i="2"/>
  <c r="K54" i="2"/>
  <c r="J54" i="2"/>
  <c r="I54" i="2"/>
  <c r="H54" i="2"/>
  <c r="G54" i="2"/>
  <c r="F54" i="2"/>
  <c r="E54" i="2"/>
  <c r="D54" i="2"/>
  <c r="C54" i="2"/>
  <c r="B54" i="2"/>
  <c r="L53" i="2"/>
  <c r="K53" i="2"/>
  <c r="J53" i="2"/>
  <c r="I53" i="2"/>
  <c r="H53" i="2"/>
  <c r="G53" i="2"/>
  <c r="F53" i="2"/>
  <c r="E53" i="2"/>
  <c r="D53" i="2"/>
  <c r="C53" i="2"/>
  <c r="B53" i="2"/>
  <c r="L52" i="2"/>
  <c r="K52" i="2"/>
  <c r="J52" i="2"/>
  <c r="I52" i="2"/>
  <c r="H52" i="2"/>
  <c r="G52" i="2"/>
  <c r="F52" i="2"/>
  <c r="E52" i="2"/>
  <c r="D52" i="2"/>
  <c r="C52" i="2"/>
  <c r="B52" i="2"/>
  <c r="L45" i="2"/>
  <c r="K45" i="2"/>
  <c r="J45" i="2"/>
  <c r="I45" i="2"/>
  <c r="H45" i="2"/>
  <c r="G45" i="2"/>
  <c r="F45" i="2"/>
  <c r="E45" i="2"/>
  <c r="D45" i="2"/>
  <c r="C45" i="2"/>
  <c r="B45" i="2"/>
  <c r="C20" i="7" l="1"/>
  <c r="L73" i="3" l="1"/>
  <c r="K73" i="3"/>
  <c r="J73" i="3"/>
  <c r="I73" i="3"/>
  <c r="H73" i="3"/>
  <c r="G73" i="3"/>
  <c r="F73" i="3"/>
  <c r="E73" i="3"/>
  <c r="D73" i="3"/>
  <c r="C73" i="3"/>
  <c r="B73" i="3"/>
  <c r="L71" i="3"/>
  <c r="K71" i="3"/>
  <c r="J71" i="3"/>
  <c r="I71" i="3"/>
  <c r="H71" i="3"/>
  <c r="G71" i="3"/>
  <c r="F71" i="3"/>
  <c r="E71" i="3"/>
  <c r="D71" i="3"/>
  <c r="C71" i="3"/>
  <c r="B71" i="3"/>
  <c r="L70" i="3"/>
  <c r="K70" i="3"/>
  <c r="J70" i="3"/>
  <c r="I70" i="3"/>
  <c r="H70" i="3"/>
  <c r="G70" i="3"/>
  <c r="F70" i="3"/>
  <c r="E70" i="3"/>
  <c r="D70" i="3"/>
  <c r="C70" i="3"/>
  <c r="B70" i="3"/>
  <c r="L69" i="3"/>
  <c r="K69" i="3"/>
  <c r="J69" i="3"/>
  <c r="I69" i="3"/>
  <c r="H69" i="3"/>
  <c r="G69" i="3"/>
  <c r="F69" i="3"/>
  <c r="E69" i="3"/>
  <c r="D69" i="3"/>
  <c r="C69" i="3"/>
  <c r="B69" i="3"/>
  <c r="L68" i="3"/>
  <c r="K68" i="3"/>
  <c r="J68" i="3"/>
  <c r="I68" i="3"/>
  <c r="H68" i="3"/>
  <c r="G68" i="3"/>
  <c r="F68" i="3"/>
  <c r="E68" i="3"/>
  <c r="D68" i="3"/>
  <c r="C68" i="3"/>
  <c r="B68" i="3"/>
  <c r="L67" i="3"/>
  <c r="K67" i="3"/>
  <c r="J67" i="3"/>
  <c r="I67" i="3"/>
  <c r="H67" i="3"/>
  <c r="G67" i="3"/>
  <c r="F67" i="3"/>
  <c r="E67" i="3"/>
  <c r="D67" i="3"/>
  <c r="C67" i="3"/>
  <c r="B67" i="3"/>
  <c r="L66" i="3"/>
  <c r="K66" i="3"/>
  <c r="J66" i="3"/>
  <c r="I66" i="3"/>
  <c r="H66" i="3"/>
  <c r="G66" i="3"/>
  <c r="F66" i="3"/>
  <c r="E66" i="3"/>
  <c r="D66" i="3"/>
  <c r="C66" i="3"/>
  <c r="B66" i="3"/>
  <c r="L65" i="3"/>
  <c r="K65" i="3"/>
  <c r="J65" i="3"/>
  <c r="I65" i="3"/>
  <c r="H65" i="3"/>
  <c r="G65" i="3"/>
  <c r="F65" i="3"/>
  <c r="E65" i="3"/>
  <c r="D65" i="3"/>
  <c r="C65" i="3"/>
  <c r="B65" i="3"/>
  <c r="L64" i="3"/>
  <c r="K64" i="3"/>
  <c r="J64" i="3"/>
  <c r="I64" i="3"/>
  <c r="H64" i="3"/>
  <c r="G64" i="3"/>
  <c r="F64" i="3"/>
  <c r="E64" i="3"/>
  <c r="D64" i="3"/>
  <c r="C64" i="3"/>
  <c r="B64" i="3"/>
  <c r="L63" i="3"/>
  <c r="K63" i="3"/>
  <c r="J63" i="3"/>
  <c r="I63" i="3"/>
  <c r="H63" i="3"/>
  <c r="G63" i="3"/>
  <c r="F63" i="3"/>
  <c r="E63" i="3"/>
  <c r="D63" i="3"/>
  <c r="C63" i="3"/>
  <c r="B63" i="3"/>
  <c r="L62" i="3"/>
  <c r="K62" i="3"/>
  <c r="J62" i="3"/>
  <c r="I62" i="3"/>
  <c r="H62" i="3"/>
  <c r="G62" i="3"/>
  <c r="F62" i="3"/>
  <c r="E62" i="3"/>
  <c r="D62" i="3"/>
  <c r="C62" i="3"/>
  <c r="B62" i="3"/>
  <c r="L61" i="3"/>
  <c r="K61" i="3"/>
  <c r="J61" i="3"/>
  <c r="I61" i="3"/>
  <c r="H61" i="3"/>
  <c r="G61" i="3"/>
  <c r="F61" i="3"/>
  <c r="E61" i="3"/>
  <c r="D61" i="3"/>
  <c r="C61" i="3"/>
  <c r="B61" i="3"/>
  <c r="L55" i="3"/>
  <c r="K55" i="3"/>
  <c r="J55" i="3"/>
  <c r="I55" i="3"/>
  <c r="H55" i="3"/>
  <c r="G55" i="3"/>
  <c r="F55" i="3"/>
  <c r="E55" i="3"/>
  <c r="D55" i="3"/>
  <c r="C55" i="3"/>
  <c r="B55" i="3"/>
  <c r="L54" i="3"/>
  <c r="K54" i="3"/>
  <c r="J54" i="3"/>
  <c r="I54" i="3"/>
  <c r="H54" i="3"/>
  <c r="G54" i="3"/>
  <c r="F54" i="3"/>
  <c r="E54" i="3"/>
  <c r="D54" i="3"/>
  <c r="C54" i="3"/>
  <c r="B54" i="3"/>
  <c r="L53" i="3"/>
  <c r="K53" i="3"/>
  <c r="J53" i="3"/>
  <c r="I53" i="3"/>
  <c r="H53" i="3"/>
  <c r="G53" i="3"/>
  <c r="F53" i="3"/>
  <c r="E53" i="3"/>
  <c r="D53" i="3"/>
  <c r="C53" i="3"/>
  <c r="B53" i="3"/>
  <c r="L48" i="3"/>
  <c r="K48" i="3"/>
  <c r="J48" i="3"/>
  <c r="I48" i="3"/>
  <c r="H48" i="3"/>
  <c r="G48" i="3"/>
  <c r="F48" i="3"/>
  <c r="E48" i="3"/>
  <c r="D48" i="3"/>
  <c r="C48" i="3"/>
  <c r="B48" i="3"/>
  <c r="L47" i="3"/>
  <c r="K47" i="3"/>
  <c r="J47" i="3"/>
  <c r="I47" i="3"/>
  <c r="H47" i="3"/>
  <c r="G47" i="3"/>
  <c r="F47" i="3"/>
  <c r="E47" i="3"/>
  <c r="D47" i="3"/>
  <c r="C47" i="3"/>
  <c r="B47" i="3"/>
  <c r="L46" i="3"/>
  <c r="K46" i="3"/>
  <c r="J46" i="3"/>
  <c r="I46" i="3"/>
  <c r="H46" i="3"/>
  <c r="G46" i="3"/>
  <c r="F46" i="3"/>
  <c r="E46" i="3"/>
  <c r="D46" i="3"/>
  <c r="C46" i="3"/>
  <c r="B46" i="3"/>
  <c r="L45" i="3"/>
  <c r="K45" i="3"/>
  <c r="J45" i="3"/>
  <c r="I45" i="3"/>
  <c r="H45" i="3"/>
  <c r="G45" i="3"/>
  <c r="F45" i="3"/>
  <c r="E45" i="3"/>
  <c r="D45" i="3"/>
  <c r="C45" i="3"/>
  <c r="B45" i="3"/>
  <c r="L44" i="3"/>
  <c r="K44" i="3"/>
  <c r="J44" i="3"/>
  <c r="I44" i="3"/>
  <c r="H44" i="3"/>
  <c r="G44" i="3"/>
  <c r="F44" i="3"/>
  <c r="E44" i="3"/>
  <c r="D44" i="3"/>
  <c r="C44" i="3"/>
  <c r="B44" i="3"/>
  <c r="L42" i="3"/>
  <c r="K42" i="3"/>
  <c r="J42" i="3"/>
  <c r="I42" i="3"/>
  <c r="H42" i="3"/>
  <c r="G42" i="3"/>
  <c r="F42" i="3"/>
  <c r="E42" i="3"/>
  <c r="D42" i="3"/>
  <c r="C42" i="3"/>
  <c r="B42" i="3"/>
  <c r="L41" i="3"/>
  <c r="K41" i="3"/>
  <c r="J41" i="3"/>
  <c r="I41" i="3"/>
  <c r="H41" i="3"/>
  <c r="G41" i="3"/>
  <c r="F41" i="3"/>
  <c r="E41" i="3"/>
  <c r="D41" i="3"/>
  <c r="C41" i="3"/>
  <c r="B41" i="3"/>
  <c r="L40" i="3"/>
  <c r="K40" i="3"/>
  <c r="J40" i="3"/>
  <c r="I40" i="3"/>
  <c r="H40" i="3"/>
  <c r="G40" i="3"/>
  <c r="F40" i="3"/>
  <c r="E40" i="3"/>
  <c r="D40" i="3"/>
  <c r="C40" i="3"/>
  <c r="B40" i="3"/>
  <c r="L76" i="2"/>
  <c r="K76" i="2"/>
  <c r="J76" i="2"/>
  <c r="I76" i="2"/>
  <c r="H76" i="2"/>
  <c r="G76" i="2"/>
  <c r="F76" i="2"/>
  <c r="E76" i="2"/>
  <c r="D76" i="2"/>
  <c r="C76" i="2"/>
  <c r="B76" i="2"/>
  <c r="L74" i="2"/>
  <c r="K74" i="2"/>
  <c r="J74" i="2"/>
  <c r="I74" i="2"/>
  <c r="H74" i="2"/>
  <c r="G74" i="2"/>
  <c r="F74" i="2"/>
  <c r="E74" i="2"/>
  <c r="D74" i="2"/>
  <c r="C74" i="2"/>
  <c r="B74" i="2"/>
  <c r="L73" i="2"/>
  <c r="K73" i="2"/>
  <c r="J73" i="2"/>
  <c r="I73" i="2"/>
  <c r="H73" i="2"/>
  <c r="G73" i="2"/>
  <c r="F73" i="2"/>
  <c r="E73" i="2"/>
  <c r="D73" i="2"/>
  <c r="C73" i="2"/>
  <c r="B73" i="2"/>
  <c r="L72" i="2"/>
  <c r="K72" i="2"/>
  <c r="J72" i="2"/>
  <c r="I72" i="2"/>
  <c r="H72" i="2"/>
  <c r="G72" i="2"/>
  <c r="F72" i="2"/>
  <c r="E72" i="2"/>
  <c r="D72" i="2"/>
  <c r="C72" i="2"/>
  <c r="B72" i="2"/>
  <c r="L71" i="2"/>
  <c r="K71" i="2"/>
  <c r="J71" i="2"/>
  <c r="I71" i="2"/>
  <c r="H71" i="2"/>
  <c r="G71" i="2"/>
  <c r="F71" i="2"/>
  <c r="E71" i="2"/>
  <c r="D71" i="2"/>
  <c r="C71" i="2"/>
  <c r="B71" i="2"/>
  <c r="L70" i="2"/>
  <c r="K70" i="2"/>
  <c r="J70" i="2"/>
  <c r="I70" i="2"/>
  <c r="H70" i="2"/>
  <c r="G70" i="2"/>
  <c r="F70" i="2"/>
  <c r="E70" i="2"/>
  <c r="D70" i="2"/>
  <c r="C70" i="2"/>
  <c r="B70" i="2"/>
  <c r="L69" i="2"/>
  <c r="K69" i="2"/>
  <c r="J69" i="2"/>
  <c r="I69" i="2"/>
  <c r="H69" i="2"/>
  <c r="G69" i="2"/>
  <c r="F69" i="2"/>
  <c r="E69" i="2"/>
  <c r="D69" i="2"/>
  <c r="C69" i="2"/>
  <c r="B69" i="2"/>
  <c r="L68" i="2"/>
  <c r="K68" i="2"/>
  <c r="J68" i="2"/>
  <c r="I68" i="2"/>
  <c r="H68" i="2"/>
  <c r="G68" i="2"/>
  <c r="F68" i="2"/>
  <c r="E68" i="2"/>
  <c r="D68" i="2"/>
  <c r="C68" i="2"/>
  <c r="B68" i="2"/>
  <c r="L67" i="2"/>
  <c r="K67" i="2"/>
  <c r="J67" i="2"/>
  <c r="I67" i="2"/>
  <c r="H67" i="2"/>
  <c r="G67" i="2"/>
  <c r="F67" i="2"/>
  <c r="E67" i="2"/>
  <c r="D67" i="2"/>
  <c r="C67" i="2"/>
  <c r="B67" i="2"/>
  <c r="L66" i="2"/>
  <c r="K66" i="2"/>
  <c r="J66" i="2"/>
  <c r="I66" i="2"/>
  <c r="H66" i="2"/>
  <c r="G66" i="2"/>
  <c r="F66" i="2"/>
  <c r="E66" i="2"/>
  <c r="D66" i="2"/>
  <c r="C66" i="2"/>
  <c r="B66" i="2"/>
  <c r="L65" i="2"/>
  <c r="K65" i="2"/>
  <c r="J65" i="2"/>
  <c r="I65" i="2"/>
  <c r="H65" i="2"/>
  <c r="G65" i="2"/>
  <c r="F65" i="2"/>
  <c r="E65" i="2"/>
  <c r="D65" i="2"/>
  <c r="C65" i="2"/>
  <c r="B65" i="2"/>
  <c r="L64" i="2"/>
  <c r="K64" i="2"/>
  <c r="J64" i="2"/>
  <c r="I64" i="2"/>
  <c r="H64" i="2"/>
  <c r="G64" i="2"/>
  <c r="F64" i="2"/>
  <c r="E64" i="2"/>
  <c r="D64" i="2"/>
  <c r="C64" i="2"/>
  <c r="B64" i="2"/>
  <c r="L57" i="2"/>
  <c r="K57" i="2"/>
  <c r="J57" i="2"/>
  <c r="I57" i="2"/>
  <c r="H57" i="2"/>
  <c r="G57" i="2"/>
  <c r="F57" i="2"/>
  <c r="E57" i="2"/>
  <c r="D57" i="2"/>
  <c r="C57" i="2"/>
  <c r="B57" i="2"/>
  <c r="L56" i="2"/>
  <c r="K56" i="2"/>
  <c r="J56" i="2"/>
  <c r="I56" i="2"/>
  <c r="H56" i="2"/>
  <c r="G56" i="2"/>
  <c r="F56" i="2"/>
  <c r="E56" i="2"/>
  <c r="D56" i="2"/>
  <c r="C56" i="2"/>
  <c r="B56" i="2"/>
  <c r="L55" i="2"/>
  <c r="K55" i="2"/>
  <c r="J55" i="2"/>
  <c r="I55" i="2"/>
  <c r="H55" i="2"/>
  <c r="G55" i="2"/>
  <c r="F55" i="2"/>
  <c r="E55" i="2"/>
  <c r="D55" i="2"/>
  <c r="C55" i="2"/>
  <c r="B55" i="2"/>
  <c r="L51" i="2"/>
  <c r="K51" i="2"/>
  <c r="J51" i="2"/>
  <c r="I51" i="2"/>
  <c r="H51" i="2"/>
  <c r="G51" i="2"/>
  <c r="F51" i="2"/>
  <c r="E51" i="2"/>
  <c r="D51" i="2"/>
  <c r="C51" i="2"/>
  <c r="B51" i="2"/>
  <c r="L50" i="2"/>
  <c r="K50" i="2"/>
  <c r="J50" i="2"/>
  <c r="I50" i="2"/>
  <c r="H50" i="2"/>
  <c r="G50" i="2"/>
  <c r="F50" i="2"/>
  <c r="E50" i="2"/>
  <c r="D50" i="2"/>
  <c r="C50" i="2"/>
  <c r="B50" i="2"/>
  <c r="L49" i="2"/>
  <c r="K49" i="2"/>
  <c r="J49" i="2"/>
  <c r="I49" i="2"/>
  <c r="H49" i="2"/>
  <c r="G49" i="2"/>
  <c r="F49" i="2"/>
  <c r="E49" i="2"/>
  <c r="D49" i="2"/>
  <c r="C49" i="2"/>
  <c r="B49" i="2"/>
  <c r="L48" i="2"/>
  <c r="K48" i="2"/>
  <c r="J48" i="2"/>
  <c r="I48" i="2"/>
  <c r="H48" i="2"/>
  <c r="G48" i="2"/>
  <c r="F48" i="2"/>
  <c r="E48" i="2"/>
  <c r="D48" i="2"/>
  <c r="C48" i="2"/>
  <c r="B48" i="2"/>
  <c r="L47" i="2"/>
  <c r="K47" i="2"/>
  <c r="J47" i="2"/>
  <c r="I47" i="2"/>
  <c r="H47" i="2"/>
  <c r="G47" i="2"/>
  <c r="F47" i="2"/>
  <c r="E47" i="2"/>
  <c r="D47" i="2"/>
  <c r="C47" i="2"/>
  <c r="B47" i="2"/>
  <c r="L46" i="2"/>
  <c r="K46" i="2"/>
  <c r="J46" i="2"/>
  <c r="I46" i="2"/>
  <c r="H46" i="2"/>
  <c r="G46" i="2"/>
  <c r="F46" i="2"/>
  <c r="E46" i="2"/>
  <c r="D46" i="2"/>
  <c r="C46" i="2"/>
  <c r="B46" i="2"/>
  <c r="L44" i="2"/>
  <c r="K44" i="2"/>
  <c r="J44" i="2"/>
  <c r="I44" i="2"/>
  <c r="H44" i="2"/>
  <c r="G44" i="2"/>
  <c r="F44" i="2"/>
  <c r="E44" i="2"/>
  <c r="D44" i="2"/>
  <c r="C44" i="2"/>
  <c r="B44" i="2"/>
  <c r="L43" i="2"/>
  <c r="K43" i="2"/>
  <c r="J43" i="2"/>
  <c r="I43" i="2"/>
  <c r="H43" i="2"/>
  <c r="G43" i="2"/>
  <c r="F43" i="2"/>
  <c r="E43" i="2"/>
  <c r="D43" i="2"/>
  <c r="C43" i="2"/>
  <c r="B43" i="2"/>
  <c r="L42" i="2"/>
  <c r="K42" i="2"/>
  <c r="J42" i="2"/>
  <c r="I42" i="2"/>
  <c r="H42" i="2"/>
  <c r="G42" i="2"/>
  <c r="F42" i="2"/>
  <c r="E42" i="2"/>
  <c r="D42" i="2"/>
  <c r="C42" i="2"/>
  <c r="B42" i="2"/>
  <c r="B33" i="2" l="1"/>
  <c r="C74" i="3" l="1"/>
  <c r="C56" i="3" s="1"/>
  <c r="D74" i="3"/>
  <c r="D56" i="3" s="1"/>
  <c r="E74" i="3"/>
  <c r="E56" i="3" s="1"/>
  <c r="F74" i="3"/>
  <c r="F56" i="3" s="1"/>
  <c r="G74" i="3"/>
  <c r="G56" i="3" s="1"/>
  <c r="H74" i="3"/>
  <c r="H56" i="3" s="1"/>
  <c r="I74" i="3"/>
  <c r="I56" i="3" s="1"/>
  <c r="J74" i="3"/>
  <c r="J56" i="3" s="1"/>
  <c r="K74" i="3"/>
  <c r="K56" i="3" s="1"/>
  <c r="B74" i="3"/>
  <c r="B56" i="3" s="1"/>
  <c r="K32" i="3"/>
  <c r="J32" i="3"/>
  <c r="I32" i="3"/>
  <c r="H32" i="3"/>
  <c r="G32" i="3"/>
  <c r="F32" i="3"/>
  <c r="E32" i="3"/>
  <c r="D32" i="3"/>
  <c r="C32" i="3"/>
  <c r="B32" i="3"/>
  <c r="C77" i="2"/>
  <c r="D77" i="2"/>
  <c r="E77" i="2"/>
  <c r="F77" i="2"/>
  <c r="G77" i="2"/>
  <c r="H77" i="2"/>
  <c r="I77" i="2"/>
  <c r="J77" i="2"/>
  <c r="K77" i="2"/>
  <c r="B77" i="2"/>
  <c r="C33" i="2"/>
  <c r="D33" i="2"/>
  <c r="E33" i="2"/>
  <c r="F33" i="2"/>
  <c r="G33" i="2"/>
  <c r="H33" i="2"/>
  <c r="I33" i="2"/>
  <c r="J33" i="2"/>
  <c r="K33" i="2"/>
  <c r="B58" i="2" l="1"/>
  <c r="F57" i="3"/>
  <c r="E57" i="3"/>
  <c r="E58" i="2"/>
  <c r="G58" i="2"/>
  <c r="H58" i="2"/>
  <c r="J58" i="2"/>
  <c r="I58" i="2" l="1"/>
  <c r="D58" i="2"/>
  <c r="K58" i="2"/>
  <c r="F58" i="2"/>
  <c r="C58" i="2"/>
  <c r="D57" i="3"/>
  <c r="I57" i="3"/>
  <c r="J57" i="3"/>
  <c r="B57" i="3"/>
  <c r="K57" i="3"/>
  <c r="G57" i="3"/>
  <c r="C57" i="3"/>
  <c r="H57" i="3"/>
  <c r="J59" i="2"/>
  <c r="E59" i="2"/>
  <c r="B59" i="2"/>
  <c r="H59" i="2"/>
  <c r="G59" i="2"/>
  <c r="C59" i="2" l="1"/>
  <c r="I59" i="2"/>
  <c r="F59" i="2"/>
  <c r="K59" i="2"/>
  <c r="D59" i="2"/>
</calcChain>
</file>

<file path=xl/sharedStrings.xml><?xml version="1.0" encoding="utf-8"?>
<sst xmlns="http://schemas.openxmlformats.org/spreadsheetml/2006/main" count="890" uniqueCount="344">
  <si>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</si>
  <si>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</si>
  <si>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</si>
  <si>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</si>
  <si>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</si>
  <si>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</si>
  <si>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</si>
  <si>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</si>
  <si>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</si>
  <si>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</si>
  <si>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</si>
  <si>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</si>
  <si>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</si>
  <si>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</si>
  <si>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</si>
  <si>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</si>
  <si>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</si>
  <si>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</si>
  <si>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</si>
  <si>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</si>
  <si>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</si>
  <si>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</si>
  <si>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</si>
  <si>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</si>
  <si>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</si>
  <si>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</si>
  <si>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</si>
  <si>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</si>
  <si>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</si>
  <si>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</si>
  <si>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</si>
  <si>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</si>
  <si>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</si>
  <si>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Power Station</t>
  </si>
  <si>
    <t>–16</t>
  </si>
  <si>
    <t>–17</t>
  </si>
  <si>
    <t>–18</t>
  </si>
  <si>
    <t>–19</t>
  </si>
  <si>
    <t>–20</t>
  </si>
  <si>
    <t>–21</t>
  </si>
  <si>
    <t>Dispatch Type</t>
  </si>
  <si>
    <t>Barcaldine</t>
  </si>
  <si>
    <t>S</t>
  </si>
  <si>
    <t>Total</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</si>
  <si>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</si>
  <si>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</si>
  <si>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</si>
  <si>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</si>
  <si>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</si>
  <si>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</si>
  <si>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</si>
  <si>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</si>
  <si>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</si>
  <si>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</si>
  <si>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</si>
  <si>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</si>
  <si>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</si>
  <si>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</si>
  <si>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</si>
  <si>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</si>
  <si>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AGL Energy</t>
  </si>
  <si>
    <t>Infigen Energy</t>
  </si>
  <si>
    <t>CCGT</t>
  </si>
  <si>
    <t>Owner</t>
  </si>
  <si>
    <t>Technology Type</t>
  </si>
  <si>
    <t>Unit Numbers and Nameplate Capacity (MW)</t>
  </si>
  <si>
    <t>4 x 120</t>
  </si>
  <si>
    <t>Diesel</t>
  </si>
  <si>
    <t>3 x 52</t>
  </si>
  <si>
    <t>1 x 90</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</si>
  <si>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</si>
  <si>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</si>
  <si>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</si>
  <si>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</si>
  <si>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</si>
  <si>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</si>
  <si>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</si>
  <si>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</si>
  <si>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</si>
  <si>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</si>
  <si>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</si>
  <si>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</si>
  <si>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</si>
  <si>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</si>
  <si>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</si>
  <si>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</si>
  <si>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</si>
  <si>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</si>
  <si>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</si>
  <si>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</si>
  <si>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</si>
  <si>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</si>
  <si>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</si>
  <si>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</si>
  <si>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</si>
  <si>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</si>
  <si>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</si>
  <si>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</si>
  <si>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</si>
  <si>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</si>
  <si>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</si>
  <si>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</si>
  <si>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</si>
  <si>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</si>
  <si>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</si>
  <si>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</si>
  <si>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</si>
  <si>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</si>
  <si>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Steam Sub Critical</t>
  </si>
  <si>
    <t>Brown Coal</t>
  </si>
  <si>
    <t>Pelican Point Power Limited</t>
  </si>
  <si>
    <t>Snowtown Wind Farm Pty Ltd</t>
  </si>
  <si>
    <t>47 x 2.1</t>
  </si>
  <si>
    <t>Waterloo Windfarm Pty Ltd</t>
  </si>
  <si>
    <t>37 x 3</t>
  </si>
  <si>
    <t>Eurus Energy</t>
  </si>
  <si>
    <t>2 x 25
1 x 23.5</t>
  </si>
  <si>
    <t>4 x 24
1 x 128</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</si>
  <si>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</si>
  <si>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</si>
  <si>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</si>
  <si>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</si>
  <si>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</si>
  <si>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</si>
  <si>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</si>
  <si>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</si>
  <si>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</si>
  <si>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</si>
  <si>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</si>
  <si>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</si>
  <si>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</si>
  <si>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</si>
  <si>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Hornsdale Wind Farm</t>
  </si>
  <si>
    <t>Innamincka</t>
  </si>
  <si>
    <t>Geological heat</t>
  </si>
  <si>
    <t>Geoth. HDR-Binary cycle</t>
  </si>
  <si>
    <t>Keyneton</t>
  </si>
  <si>
    <t>Kongorong</t>
  </si>
  <si>
    <t>Ratch Australia</t>
  </si>
  <si>
    <t>100-240</t>
  </si>
  <si>
    <t>Kulpara</t>
  </si>
  <si>
    <t>60-150</t>
  </si>
  <si>
    <t>Lincoln Gap Wind Farm</t>
  </si>
  <si>
    <t>Lincoln Gap Wind Farm Pty Ltd</t>
  </si>
  <si>
    <t>1-59</t>
  </si>
  <si>
    <t>Mount Hill</t>
  </si>
  <si>
    <t>Station</t>
  </si>
  <si>
    <t>80-180</t>
  </si>
  <si>
    <t>Pelican Point S2</t>
  </si>
  <si>
    <t>Stony Gap</t>
  </si>
  <si>
    <t>38-43</t>
  </si>
  <si>
    <t>Woakwine Wind Farm</t>
  </si>
  <si>
    <t>Willogoleche</t>
  </si>
  <si>
    <t>Willogoleche Power Pty Ltd</t>
  </si>
  <si>
    <t>Projects under development – South Australia</t>
  </si>
  <si>
    <t>Compression Reciprocating Engine</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</si>
  <si>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</si>
  <si>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</si>
  <si>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</si>
  <si>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</si>
  <si>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</si>
  <si>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</si>
  <si>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</si>
  <si>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</si>
  <si>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</si>
  <si>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</si>
  <si>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</si>
  <si>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</si>
  <si>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</si>
  <si>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</si>
  <si>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</si>
  <si>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</si>
  <si>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</si>
  <si>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</si>
  <si>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</si>
  <si>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</si>
  <si>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</si>
  <si>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</si>
  <si>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</si>
  <si>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</si>
  <si>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t>South Australia Summary</t>
  </si>
  <si>
    <t>Summer aggregate available scheduled and semi-scheduled generation – South Australia (MW)</t>
  </si>
  <si>
    <t>Publication Date:</t>
  </si>
  <si>
    <t>South Australia Change Log</t>
  </si>
  <si>
    <r>
      <rPr>
        <b/>
        <sz val="9"/>
        <rFont val="Arial"/>
        <family val="2"/>
      </rPr>
      <t>Snowtown S2:</t>
    </r>
    <r>
      <rPr>
        <sz val="9"/>
        <rFont val="Arial"/>
        <family val="2"/>
      </rPr>
      <t xml:space="preserve"> TrustPower advises that the Snowtown 2 project is now in a Committed status. Snowtown Stage 2 project will consist of two separately</t>
    </r>
  </si>
  <si>
    <t>Snowtown S2 North</t>
  </si>
  <si>
    <t>Snowtown S2 South</t>
  </si>
  <si>
    <t>48 x 3</t>
  </si>
  <si>
    <t>42 x 3</t>
  </si>
  <si>
    <t>Hallett 4 North Brown Hill</t>
  </si>
  <si>
    <t>Hallett 5 The Bluff WF</t>
  </si>
  <si>
    <t>Hallett Stage 1 Brown Hill</t>
  </si>
  <si>
    <t>Hallett Stage 2 Hallett Hill</t>
  </si>
  <si>
    <t>Lake Bonney 2 Wind Farm</t>
  </si>
  <si>
    <t>Lake Bonney 3 Wind Farm</t>
  </si>
  <si>
    <t>Wind - Onshore</t>
  </si>
  <si>
    <t>EnergyAustralia</t>
  </si>
  <si>
    <t>Osborne Cogeneration Pty Ltd</t>
  </si>
  <si>
    <t>2 x 24.8
1 x 27.5
2 x 17.3
3 x 17
4 x 16.4</t>
  </si>
  <si>
    <t>1 x 118
1 x 62</t>
  </si>
  <si>
    <t>Wingfield 1</t>
  </si>
  <si>
    <t>Wingfield 2</t>
  </si>
  <si>
    <t>A</t>
  </si>
  <si>
    <t>Solar</t>
  </si>
  <si>
    <t>EnergyAustralia Renewables Pty Ltd</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</si>
  <si>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</si>
  <si>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</si>
  <si>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</si>
  <si>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</si>
  <si>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</si>
  <si>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</si>
  <si>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</si>
  <si>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t>Existing &amp; committed scheduled and semi-scheduled generation</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</si>
  <si>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</si>
  <si>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</si>
  <si>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</si>
  <si>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</si>
  <si>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</si>
  <si>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</si>
  <si>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</si>
  <si>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</si>
  <si>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</si>
  <si>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</si>
  <si>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</si>
  <si>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</si>
  <si>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</si>
  <si>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</si>
  <si>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</si>
  <si>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</si>
  <si>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</si>
  <si>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</si>
  <si>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</si>
  <si>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</si>
  <si>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</si>
  <si>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</si>
  <si>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</si>
  <si>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t>Canunda Power Pty Ltd</t>
  </si>
  <si>
    <t>1-70</t>
  </si>
  <si>
    <t>Palmer Wind Farm</t>
  </si>
  <si>
    <t>TrustPower Australia</t>
  </si>
  <si>
    <t>South Australia existing and potential new developments by generation type (MW)</t>
  </si>
  <si>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</si>
  <si>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t>2 x 273</t>
  </si>
  <si>
    <t>Senvion formely REpower</t>
  </si>
  <si>
    <t>Up to 342</t>
  </si>
  <si>
    <t>95-125</t>
  </si>
  <si>
    <t>Turbines 1-124</t>
  </si>
  <si>
    <t>JV Cathedral Rock Investments Pty Ltd and Acciona Energy Oceania Pty Ltd</t>
  </si>
  <si>
    <r>
      <rPr>
        <b/>
        <sz val="9"/>
        <rFont val="Arial"/>
        <family val="2"/>
      </rPr>
      <t>Port Macdonnell:</t>
    </r>
    <r>
      <rPr>
        <sz val="9"/>
        <rFont val="Arial"/>
        <family val="2"/>
      </rPr>
      <t xml:space="preserve"> Oceanlinx Limited advises that the future of the Port Macdonnell (1 MW) wave energy project is uncertain and rests with company receivers. This project remains as a committed project with a commissioning date to be advised. </t>
    </r>
  </si>
  <si>
    <t>Lists all key updates to new development projects and existing generation information between publication dates since the 2012 ESOO.</t>
  </si>
  <si>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</si>
  <si>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Torrens Island Power Station A: </t>
    </r>
    <r>
      <rPr>
        <sz val="9"/>
        <color theme="1"/>
        <rFont val="Arial"/>
        <family val="2"/>
      </rPr>
      <t>AGL Energy advises that Torrens Island Power Station is to be taken out of service in 2017.</t>
    </r>
  </si>
  <si>
    <t>2 x 239</t>
  </si>
  <si>
    <t>Full Commercial Use Date</t>
  </si>
  <si>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</si>
  <si>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t>Geodynamics Limited / Origin Energy Geothermal Pty</t>
  </si>
  <si>
    <t>11</t>
  </si>
  <si>
    <t>NULL</t>
  </si>
  <si>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</si>
  <si>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</si>
  <si>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</si>
  <si>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</si>
  <si>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</si>
  <si>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</si>
  <si>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</si>
  <si>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</si>
  <si>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</si>
  <si>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Com</t>
  </si>
  <si>
    <t>102.4</t>
  </si>
  <si>
    <t>Stage 1</t>
  </si>
  <si>
    <t>Next Stages</t>
  </si>
  <si>
    <t>TAB</t>
  </si>
  <si>
    <t>167.6</t>
  </si>
  <si>
    <t>Committed Projects</t>
  </si>
  <si>
    <r>
      <t xml:space="preserve">Northern Power Station: </t>
    </r>
    <r>
      <rPr>
        <sz val="9"/>
        <color theme="1"/>
        <rFont val="Arial"/>
        <family val="2"/>
      </rPr>
      <t>Alinta Energy advises that Northern Power Station (546 MW) is planned to cease generation around 31 March 2016.</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</si>
  <si>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</si>
  <si>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Playford B Power Station: </t>
    </r>
    <r>
      <rPr>
        <sz val="9"/>
        <color theme="1"/>
        <rFont val="Arial"/>
        <family val="2"/>
      </rPr>
      <t>Alinta Energy advises that Playford B Power Station (240 MW) is planned to cease generation around 31 March 2016.</t>
    </r>
  </si>
  <si>
    <t>Port Augusta Renewable Energy Park</t>
  </si>
  <si>
    <t>DP Energy</t>
  </si>
  <si>
    <t>PV panels</t>
  </si>
  <si>
    <t>195</t>
  </si>
  <si>
    <t>180</t>
  </si>
  <si>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</si>
  <si>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</si>
  <si>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</si>
  <si>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r>
      <rPr>
        <b/>
        <sz val="9"/>
        <rFont val="Arial"/>
        <family val="2"/>
      </rPr>
      <t>Port Macdonnell:</t>
    </r>
    <r>
      <rPr>
        <sz val="9"/>
        <rFont val="Arial"/>
        <family val="2"/>
      </rPr>
      <t xml:space="preserve"> Oceanlinx Limited advises that the Port Macdonnell (1 MW) wave energy project commissioning date was revised to March 2014.</t>
    </r>
  </si>
  <si>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</si>
  <si>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</si>
  <si>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</si>
  <si>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</si>
  <si>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</si>
  <si>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Torrens Island Power Station A: </t>
    </r>
    <r>
      <rPr>
        <sz val="9"/>
        <color theme="1"/>
        <rFont val="Arial"/>
        <family val="2"/>
      </rPr>
      <t>AGL Energy advises that Torrens Island Power Station A (480 MW) is to be taken out of service in 2017, subject to review if market conditions change materially.</t>
    </r>
  </si>
  <si>
    <t>Senvion 3.4M</t>
  </si>
  <si>
    <t>up to 670</t>
  </si>
  <si>
    <t xml:space="preserve"> HWF 1 Pty Ltd</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</si>
  <si>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9.9%</t>
    </r>
    <r>
      <rPr>
        <sz val="9"/>
        <color theme="1"/>
        <rFont val="Arial"/>
        <family val="2"/>
      </rPr>
      <t xml:space="preserve"> of the installed capacity during summer, and</t>
    </r>
    <r>
      <rPr>
        <b/>
        <sz val="9"/>
        <color theme="1"/>
        <rFont val="Arial"/>
        <family val="2"/>
      </rPr>
      <t xml:space="preserve"> 6.9%</t>
    </r>
    <r>
      <rPr>
        <sz val="9"/>
        <color theme="1"/>
        <rFont val="Arial"/>
        <family val="2"/>
      </rPr>
      <t xml:space="preserve"> during winter, based on the contribution factors published by AEMO in the 2015 NEM Historical Market Information Report.</t>
    </r>
  </si>
  <si>
    <t>Lyon Infrastructure Investments Pty Ltd</t>
  </si>
  <si>
    <t>Kingfisher solar storage project</t>
  </si>
  <si>
    <t>1 x 20.7</t>
  </si>
  <si>
    <t>Leigh Creek Energy Project</t>
  </si>
  <si>
    <t>Leigh Creek Energy Limited</t>
  </si>
  <si>
    <t>Yorke Penninsula Biomass  Energy</t>
  </si>
  <si>
    <t>Infratech’s floating PV plant</t>
  </si>
  <si>
    <t>Roxby Downs Solar Farm</t>
  </si>
  <si>
    <r>
      <rPr>
        <b/>
        <sz val="9"/>
        <rFont val="Arial"/>
        <family val="2"/>
      </rPr>
      <t>Hornsdale Wind Farm (Stage 1):</t>
    </r>
    <r>
      <rPr>
        <sz val="9"/>
        <rFont val="Arial"/>
        <family val="2"/>
      </rPr>
      <t xml:space="preserve"> HWF 1 Pty Ltd advises that Stage 1 of Hornsdale Wind Farm (102.4 MW) is a committed project. Full commercial operation is expected in November 2016.</t>
    </r>
  </si>
  <si>
    <r>
      <t xml:space="preserve">Northern Power Station: </t>
    </r>
    <r>
      <rPr>
        <sz val="9"/>
        <rFont val="Arial"/>
        <family val="2"/>
      </rPr>
      <t>Alinta Energy advises that Northern Power Station (546 MW) is planned to cease generation around March – May 2016.</t>
    </r>
  </si>
  <si>
    <r>
      <t xml:space="preserve">The two tables below have been included to better represent supply availability in South Australia, by taking into account the firm contribution by wind. The </t>
    </r>
    <r>
      <rPr>
        <i/>
        <sz val="9"/>
        <rFont val="Arial"/>
        <family val="2"/>
      </rPr>
      <t>Winter aggregate scheduled and firm semi-scheduled generation</t>
    </r>
    <r>
      <rPr>
        <sz val="9"/>
        <rFont val="Arial"/>
        <family val="2"/>
      </rPr>
      <t xml:space="preserve"> table presents scheduled generation and aggregated firm wind generation.  The </t>
    </r>
    <r>
      <rPr>
        <i/>
        <sz val="9"/>
        <rFont val="Arial"/>
        <family val="2"/>
      </rPr>
      <t>Winter aggregate available semi-scheduled generation</t>
    </r>
    <r>
      <rPr>
        <sz val="9"/>
        <rFont val="Arial"/>
        <family val="2"/>
      </rPr>
      <t xml:space="preserve"> table lists the total available capacity for semi-scheduled wind generation for the winter period. The total refers to the maximum amount that the wind farms can generate at the winter reference temperatures.</t>
    </r>
  </si>
  <si>
    <t>Service Status</t>
  </si>
  <si>
    <t>In Service</t>
  </si>
  <si>
    <t>Portt Stanvac A</t>
  </si>
  <si>
    <t>Portt Stanvac B</t>
  </si>
  <si>
    <t>Angaston 1</t>
  </si>
  <si>
    <t>Angaston 2</t>
  </si>
  <si>
    <r>
      <t xml:space="preserve">Pelican Point Power Station: </t>
    </r>
    <r>
      <rPr>
        <sz val="9"/>
        <rFont val="Arial"/>
        <family val="2"/>
      </rPr>
      <t>Pelican Point Power Limited advises Pelican Point Power Station’s available capacity has been reduced to 0 MW (-239 MW) in winter 2016 given the current dynamics and outlook in the electricity and gas markets.</t>
    </r>
  </si>
  <si>
    <t>Announced Withdrawal</t>
  </si>
  <si>
    <t>Biomass</t>
  </si>
  <si>
    <t>200 MW</t>
  </si>
  <si>
    <t>Please read the full disclaimer at http://www.aemo.com.au/Electricity/Planning/Related-Information/Generation-Information</t>
  </si>
  <si>
    <t>x</t>
  </si>
  <si>
    <t>1x28.8</t>
  </si>
  <si>
    <t>Changes since last update</t>
  </si>
  <si>
    <t xml:space="preserve">Generation Withdrawals  </t>
  </si>
  <si>
    <t>Withdrawn</t>
  </si>
  <si>
    <t xml:space="preserve">Announced Withdrawals (i.e. Mothballed, Seasonal Shut down etc.)           </t>
  </si>
  <si>
    <t xml:space="preserve">Proposed Projects </t>
  </si>
  <si>
    <t>Please refer to information presented in the worksheet titled 'New Developments'.</t>
  </si>
  <si>
    <t xml:space="preserve">Plant Limitations </t>
  </si>
  <si>
    <r>
      <rPr>
        <b/>
        <sz val="9"/>
        <rFont val="Arial"/>
        <family val="2"/>
      </rPr>
      <t>Wind:</t>
    </r>
    <r>
      <rPr>
        <sz val="9"/>
        <rFont val="Arial"/>
        <family val="2"/>
      </rPr>
      <t xml:space="preserve"> HWF 1 Pty Ltd advises that Stage 1 of Hornsdale Wind Farm (102.4 MW) is a committed project. Full commercial operation is expected in November 2016.</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</si>
  <si>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Penninsula Biomass  Energy, Infratech’s floating PV plant, Epuron Uluru PV plant are added</t>
    </r>
  </si>
  <si>
    <t>Hornsdale Wind Farm Stage 1</t>
  </si>
  <si>
    <r>
      <t xml:space="preserve">Pelican Point Power Station: </t>
    </r>
    <r>
      <rPr>
        <sz val="9"/>
        <rFont val="Arial"/>
        <family val="2"/>
      </rPr>
      <t>Pelican Point Power Limited advised that the station capacity has been reduced  to half from 1 April 2015 (to 239 MW), and will be reduced to 0 MW for winter 2016.</t>
    </r>
  </si>
  <si>
    <t>Committed projects</t>
  </si>
  <si>
    <r>
      <rPr>
        <b/>
        <sz val="9"/>
        <rFont val="Arial"/>
        <family val="2"/>
      </rPr>
      <t xml:space="preserve">Coal, CCGT, OCGT, Gas other, Water, Biomass, Geo-thermal, Other : </t>
    </r>
    <r>
      <rPr>
        <sz val="9"/>
        <rFont val="Arial"/>
        <family val="2"/>
      </rPr>
      <t>None to report.</t>
    </r>
  </si>
  <si>
    <r>
      <rPr>
        <b/>
        <sz val="9"/>
        <rFont val="Arial"/>
        <family val="2"/>
      </rPr>
      <t xml:space="preserve">Pelican Point Power Station: </t>
    </r>
    <r>
      <rPr>
        <sz val="9"/>
        <rFont val="Arial"/>
        <family val="2"/>
      </rPr>
      <t>Pelican Point Power Limited advises Pelican Point Power Station’s available capacity has been reduced to 0 MW (-239 MW) in winter 2016.</t>
    </r>
  </si>
  <si>
    <t>Pelican Point*</t>
  </si>
  <si>
    <t>*Pelican Point Power Station: Pelican Point Power Limited advised that the station capacity has been reduced  to half from 1 April 2015 (to 239 MW), and will be reduced to 0 MW for winter 2016.</t>
  </si>
  <si>
    <t>Committed</t>
  </si>
  <si>
    <t>Half Capacity In Service</t>
  </si>
  <si>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Penninsula Biomass  Energy, Infratech’s floating PV plant,  are added.</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</si>
  <si>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Penninsula Biomass  Energy, Infratech’s floating PV plant are added.</t>
    </r>
  </si>
  <si>
    <r>
      <t xml:space="preserve">Playford B Power Station: </t>
    </r>
    <r>
      <rPr>
        <sz val="9"/>
        <color theme="1"/>
        <rFont val="Arial"/>
        <family val="2"/>
      </rPr>
      <t>Alinta Energy advises that Playford B Power Station (240 MW) is planned to will retire around March - May 2016.</t>
    </r>
  </si>
  <si>
    <r>
      <t xml:space="preserve">Playford B Power Station: </t>
    </r>
    <r>
      <rPr>
        <sz val="9"/>
        <color theme="1"/>
        <rFont val="Arial"/>
        <family val="2"/>
      </rPr>
      <t>Alinta Energy advises that Playford B Power Station (240 MW) is planned to retire around March - May 2016.</t>
    </r>
  </si>
  <si>
    <r>
      <t xml:space="preserve">Playford B Power Station:  </t>
    </r>
    <r>
      <rPr>
        <sz val="9"/>
        <color theme="1"/>
        <rFont val="Arial"/>
        <family val="2"/>
      </rPr>
      <t>Playford B Power Station's available capacity has been reduced to 0 MW.</t>
    </r>
  </si>
  <si>
    <t>*Port Stanvac and Lonsdale have been changed from non-scheduled to scheduled.</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</si>
</sst>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theme="1"/>
      <name val="Arial"/>
      <family val="2"/>
    </font>
    <font>
      <sz val="11"/>
      <color rgb="FF009900"/>
      <name val="Arial"/>
      <family val="2"/>
    </font>
    <font>
      <i/>
      <sz val="11"/>
      <color theme="1"/>
      <name val="Arial"/>
      <family val="2"/>
    </font>
    <font>
      <sz val="11"/>
      <color rgb="FFFF0000"/>
      <name val="Arial"/>
      <family val="2"/>
    </font>
    <font>
      <sz val="9"/>
      <name val="Symbol"/>
      <family val="1"/>
      <charset val="2"/>
    </font>
    <font>
      <sz val="7"/>
      <name val="Times New Roman"/>
      <family val="1"/>
    </font>
    <font>
      <sz val="11"/>
      <name val="Arial"/>
      <family val="2"/>
    </font>
    <font>
      <i/>
      <sz val="9"/>
      <name val="Arial"/>
      <family val="2"/>
    </font>
    <font>
      <b/>
      <sz val="9"/>
      <color rgb="FFF47321"/>
      <name val="Arial"/>
      <family val="2"/>
    </font>
    <font>
      <sz val="11"/>
      <color rgb="FFF47321"/>
      <name val="Arial"/>
      <family val="2"/>
    </font>
    <font>
      <sz val="11"/>
      <color theme="0"/>
      <name val="Arial"/>
      <family val="2"/>
    </font>
    <font>
      <sz val="8"/>
      <name val="Wingdings"/>
      <charset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s>
  <cellStyleXfs count="200">
    <xf numFmtId="0" fontId="0" fillId="0" borderId="0"/>
    <xf numFmtId="0" fontId="2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3" fillId="12" borderId="14" applyNumberFormat="0" applyAlignment="0" applyProtection="0"/>
    <xf numFmtId="0" fontId="34" fillId="13" borderId="15" applyNumberFormat="0" applyAlignment="0" applyProtection="0"/>
    <xf numFmtId="0" fontId="35" fillId="13" borderId="14" applyNumberFormat="0" applyAlignment="0" applyProtection="0"/>
    <xf numFmtId="0" fontId="36" fillId="0" borderId="16" applyNumberFormat="0" applyFill="0" applyAlignment="0" applyProtection="0"/>
    <xf numFmtId="0" fontId="37" fillId="14"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9" applyNumberFormat="0" applyFill="0" applyAlignment="0" applyProtection="0"/>
    <xf numFmtId="0" fontId="4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41" fillId="39"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45" fillId="0" borderId="0"/>
    <xf numFmtId="0" fontId="1" fillId="0" borderId="0"/>
  </cellStyleXfs>
  <cellXfs count="154">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5" fillId="2" borderId="1" xfId="0" applyFont="1" applyFill="1" applyBorder="1" applyAlignment="1">
      <alignment horizontal="left" vertical="center" wrapText="1"/>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49" fontId="14"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wrapText="1"/>
    </xf>
    <xf numFmtId="0" fontId="20" fillId="4" borderId="4" xfId="0"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43" fillId="6" borderId="0" xfId="0" applyFont="1" applyFill="1" applyAlignment="1">
      <alignment vertical="center"/>
    </xf>
    <xf numFmtId="15" fontId="9" fillId="6" borderId="0" xfId="0" applyNumberFormat="1" applyFont="1" applyFill="1"/>
    <xf numFmtId="0" fontId="18" fillId="4" borderId="3" xfId="0" applyFont="1" applyFill="1" applyBorder="1" applyAlignment="1">
      <alignment horizontal="center" vertical="center" wrapText="1"/>
    </xf>
    <xf numFmtId="0" fontId="18" fillId="4" borderId="3" xfId="0" applyFont="1" applyFill="1" applyBorder="1" applyAlignment="1">
      <alignment vertical="center" wrapText="1"/>
    </xf>
    <xf numFmtId="0" fontId="18" fillId="5" borderId="3" xfId="0" applyFont="1" applyFill="1" applyBorder="1" applyAlignment="1">
      <alignment horizontal="center" vertical="center" wrapText="1"/>
    </xf>
    <xf numFmtId="0" fontId="46" fillId="6" borderId="0" xfId="0" applyFont="1" applyFill="1"/>
    <xf numFmtId="0" fontId="44" fillId="6" borderId="0" xfId="0" applyFont="1" applyFill="1" applyAlignment="1">
      <alignment vertical="center" wrapText="1"/>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8" fillId="4" borderId="4" xfId="0" applyFont="1" applyFill="1" applyBorder="1" applyAlignment="1">
      <alignment horizontal="center" vertical="center"/>
    </xf>
    <xf numFmtId="0" fontId="15" fillId="2" borderId="1" xfId="0" applyFont="1" applyFill="1" applyBorder="1" applyAlignment="1">
      <alignment horizontal="left" vertical="center"/>
    </xf>
    <xf numFmtId="49" fontId="0" fillId="6" borderId="0" xfId="0" applyNumberFormat="1" applyFill="1"/>
    <xf numFmtId="0" fontId="14" fillId="5" borderId="3" xfId="0" applyNumberFormat="1" applyFont="1" applyFill="1" applyBorder="1" applyAlignment="1">
      <alignment horizontal="center"/>
    </xf>
    <xf numFmtId="0" fontId="18" fillId="4" borderId="3" xfId="0" applyNumberFormat="1" applyFont="1" applyFill="1" applyBorder="1" applyAlignment="1">
      <alignment horizontal="center" vertical="center"/>
    </xf>
    <xf numFmtId="0" fontId="18" fillId="5" borderId="3" xfId="0" applyNumberFormat="1" applyFont="1" applyFill="1" applyBorder="1" applyAlignment="1">
      <alignment horizontal="center" vertical="center"/>
    </xf>
    <xf numFmtId="0" fontId="18" fillId="4" borderId="4" xfId="0" applyNumberFormat="1" applyFont="1" applyFill="1" applyBorder="1" applyAlignment="1">
      <alignment horizontal="center" vertical="center"/>
    </xf>
    <xf numFmtId="0" fontId="44" fillId="6" borderId="0" xfId="0" applyFont="1" applyFill="1" applyAlignment="1">
      <alignment vertical="center"/>
    </xf>
    <xf numFmtId="0" fontId="0" fillId="6" borderId="0" xfId="0" applyFill="1" applyBorder="1"/>
    <xf numFmtId="0" fontId="14" fillId="4" borderId="3" xfId="0" applyFont="1" applyFill="1" applyBorder="1" applyAlignment="1">
      <alignment horizontal="center" vertical="center"/>
    </xf>
    <xf numFmtId="0" fontId="17" fillId="7" borderId="6" xfId="0" applyFont="1" applyFill="1" applyBorder="1" applyAlignment="1">
      <alignment horizontal="left" vertical="center"/>
    </xf>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2" fillId="6" borderId="21" xfId="0" applyFont="1" applyFill="1" applyBorder="1"/>
    <xf numFmtId="0" fontId="0" fillId="6" borderId="20" xfId="0" applyFill="1" applyBorder="1"/>
    <xf numFmtId="0" fontId="0" fillId="6" borderId="23" xfId="0" applyFill="1" applyBorder="1"/>
    <xf numFmtId="0" fontId="0" fillId="6" borderId="24" xfId="0" applyFill="1" applyBorder="1"/>
    <xf numFmtId="0" fontId="0" fillId="6" borderId="25" xfId="0" applyFill="1" applyBorder="1"/>
    <xf numFmtId="0" fontId="0" fillId="6" borderId="27" xfId="0" applyFill="1" applyBorder="1"/>
    <xf numFmtId="0" fontId="0" fillId="6" borderId="28" xfId="0" applyFill="1" applyBorder="1"/>
    <xf numFmtId="0" fontId="47" fillId="6" borderId="26" xfId="0" applyFont="1" applyFill="1" applyBorder="1"/>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6" fillId="3" borderId="3" xfId="199" applyFont="1" applyFill="1" applyBorder="1" applyAlignment="1">
      <alignment horizontal="left" vertical="center" wrapText="1"/>
    </xf>
    <xf numFmtId="0" fontId="14" fillId="4" borderId="3" xfId="199" applyFont="1" applyFill="1" applyBorder="1" applyAlignment="1">
      <alignment vertical="center" wrapText="1"/>
    </xf>
    <xf numFmtId="0" fontId="14" fillId="4" borderId="3" xfId="199" applyFont="1" applyFill="1" applyBorder="1" applyAlignment="1">
      <alignment horizontal="center" vertical="center"/>
    </xf>
    <xf numFmtId="0" fontId="14" fillId="5" borderId="3" xfId="199" applyFont="1" applyFill="1" applyBorder="1" applyAlignment="1">
      <alignment horizontal="center" vertical="center"/>
    </xf>
    <xf numFmtId="0" fontId="23" fillId="4" borderId="3" xfId="199" applyFont="1" applyFill="1" applyBorder="1" applyAlignment="1">
      <alignment horizontal="center" vertical="center"/>
    </xf>
    <xf numFmtId="0" fontId="23" fillId="5" borderId="3" xfId="199" applyFont="1" applyFill="1" applyBorder="1" applyAlignment="1">
      <alignment horizontal="center" vertical="center"/>
    </xf>
    <xf numFmtId="0" fontId="14" fillId="5" borderId="3" xfId="199" applyFont="1" applyFill="1" applyBorder="1" applyAlignment="1">
      <alignment horizontal="center" vertical="center" wrapText="1"/>
    </xf>
    <xf numFmtId="49" fontId="14" fillId="4" borderId="3" xfId="199" applyNumberFormat="1" applyFont="1" applyFill="1" applyBorder="1" applyAlignment="1">
      <alignment horizontal="center" vertical="center"/>
    </xf>
    <xf numFmtId="17" fontId="14" fillId="4" borderId="4" xfId="199" applyNumberFormat="1" applyFont="1" applyFill="1" applyBorder="1" applyAlignment="1">
      <alignment horizontal="center" vertical="center" wrapText="1"/>
    </xf>
    <xf numFmtId="0" fontId="48" fillId="6" borderId="0" xfId="0" applyFont="1" applyFill="1"/>
    <xf numFmtId="0" fontId="14" fillId="6" borderId="0" xfId="0" applyFont="1" applyFill="1"/>
    <xf numFmtId="0" fontId="49" fillId="6" borderId="0" xfId="0" applyFont="1" applyFill="1" applyAlignment="1">
      <alignment horizontal="left" vertical="center" indent="2"/>
    </xf>
    <xf numFmtId="0" fontId="51" fillId="6" borderId="0" xfId="0" applyFont="1" applyFill="1"/>
    <xf numFmtId="0" fontId="17" fillId="4" borderId="3" xfId="0" applyNumberFormat="1" applyFont="1" applyFill="1" applyBorder="1" applyAlignment="1">
      <alignment horizontal="center" vertical="center"/>
    </xf>
    <xf numFmtId="0" fontId="17" fillId="5" borderId="3" xfId="0" applyNumberFormat="1" applyFont="1" applyFill="1" applyBorder="1" applyAlignment="1">
      <alignment horizontal="center" vertical="center"/>
    </xf>
    <xf numFmtId="0" fontId="22" fillId="8" borderId="8" xfId="0" applyFont="1" applyFill="1" applyBorder="1" applyAlignment="1">
      <alignment vertical="center" wrapText="1"/>
    </xf>
    <xf numFmtId="3" fontId="22" fillId="8" borderId="8" xfId="0" applyNumberFormat="1" applyFont="1" applyFill="1" applyBorder="1" applyAlignment="1">
      <alignment vertical="center" wrapText="1"/>
    </xf>
    <xf numFmtId="0" fontId="14" fillId="5" borderId="3" xfId="0" applyFont="1" applyFill="1" applyBorder="1" applyAlignment="1">
      <alignment horizontal="center" vertical="center" wrapText="1"/>
    </xf>
    <xf numFmtId="0" fontId="12" fillId="6" borderId="22" xfId="0" applyFont="1" applyFill="1" applyBorder="1" applyAlignment="1">
      <alignment horizontal="left" vertical="center"/>
    </xf>
    <xf numFmtId="0" fontId="14" fillId="5" borderId="3" xfId="0" applyFont="1" applyFill="1" applyBorder="1" applyAlignment="1">
      <alignment vertical="center" wrapText="1"/>
    </xf>
    <xf numFmtId="0" fontId="14" fillId="4" borderId="4" xfId="0" applyFont="1" applyFill="1" applyBorder="1" applyAlignment="1">
      <alignment vertical="center" wrapText="1"/>
    </xf>
    <xf numFmtId="3" fontId="0" fillId="6" borderId="0" xfId="0" applyNumberFormat="1" applyFill="1"/>
    <xf numFmtId="0" fontId="12" fillId="8" borderId="0" xfId="0" applyFont="1" applyFill="1" applyAlignment="1">
      <alignment vertical="center"/>
    </xf>
    <xf numFmtId="0" fontId="53" fillId="8" borderId="0" xfId="0" applyFont="1" applyFill="1" applyAlignment="1">
      <alignment vertical="center"/>
    </xf>
    <xf numFmtId="2" fontId="17" fillId="4" borderId="3" xfId="0" applyNumberFormat="1" applyFont="1" applyFill="1" applyBorder="1" applyAlignment="1">
      <alignment horizontal="center" vertical="center"/>
    </xf>
    <xf numFmtId="0" fontId="14" fillId="5" borderId="3" xfId="0" applyNumberFormat="1" applyFont="1" applyFill="1" applyBorder="1" applyAlignment="1">
      <alignment horizontal="center" wrapText="1"/>
    </xf>
    <xf numFmtId="0" fontId="0" fillId="6" borderId="0" xfId="0" applyFont="1" applyFill="1"/>
    <xf numFmtId="0" fontId="16" fillId="3" borderId="3" xfId="199" applyFont="1" applyFill="1" applyBorder="1" applyAlignment="1">
      <alignment horizontal="left" vertical="center" wrapText="1"/>
    </xf>
    <xf numFmtId="0" fontId="2" fillId="6" borderId="20" xfId="0" applyFont="1" applyFill="1" applyBorder="1"/>
    <xf numFmtId="0" fontId="55" fillId="6" borderId="0" xfId="0" applyFont="1" applyFill="1"/>
    <xf numFmtId="0" fontId="18" fillId="5" borderId="0" xfId="0" applyFont="1" applyFill="1" applyBorder="1" applyAlignment="1">
      <alignment horizontal="center" vertical="center" wrapText="1"/>
    </xf>
    <xf numFmtId="0" fontId="43" fillId="6" borderId="0" xfId="0" applyFont="1" applyFill="1" applyAlignment="1">
      <alignment horizontal="left" vertical="center" wrapText="1"/>
    </xf>
    <xf numFmtId="0" fontId="8" fillId="6" borderId="0" xfId="0" applyFont="1" applyFill="1" applyAlignment="1">
      <alignment horizontal="left" vertical="center" wrapText="1"/>
    </xf>
    <xf numFmtId="0" fontId="43" fillId="6" borderId="0" xfId="0" applyFont="1" applyFill="1"/>
    <xf numFmtId="0" fontId="14" fillId="4" borderId="3" xfId="199" applyNumberFormat="1" applyFont="1" applyFill="1" applyBorder="1" applyAlignment="1">
      <alignment horizontal="center" vertical="center"/>
    </xf>
    <xf numFmtId="49" fontId="18" fillId="5" borderId="3" xfId="0" applyNumberFormat="1" applyFont="1" applyFill="1" applyBorder="1" applyAlignment="1">
      <alignment horizontal="center" vertical="center"/>
    </xf>
    <xf numFmtId="0" fontId="18" fillId="4" borderId="3" xfId="199" applyFont="1" applyFill="1" applyBorder="1" applyAlignment="1">
      <alignment horizontal="center" vertical="center"/>
    </xf>
    <xf numFmtId="0" fontId="18" fillId="5" borderId="3" xfId="199" applyFont="1" applyFill="1" applyBorder="1" applyAlignment="1">
      <alignment horizontal="center" vertical="center"/>
    </xf>
    <xf numFmtId="0" fontId="56" fillId="4" borderId="3" xfId="199" applyFont="1" applyFill="1" applyBorder="1" applyAlignment="1">
      <alignment horizontal="center" vertical="center"/>
    </xf>
    <xf numFmtId="0" fontId="56" fillId="5" borderId="3" xfId="199" applyFont="1" applyFill="1" applyBorder="1" applyAlignment="1">
      <alignment horizontal="center" vertical="center"/>
    </xf>
    <xf numFmtId="0" fontId="18" fillId="5" borderId="3" xfId="199" applyFont="1" applyFill="1" applyBorder="1" applyAlignment="1">
      <alignment horizontal="center" vertical="center" wrapText="1"/>
    </xf>
    <xf numFmtId="49" fontId="18" fillId="4" borderId="3" xfId="199" applyNumberFormat="1" applyFont="1" applyFill="1" applyBorder="1" applyAlignment="1">
      <alignment horizontal="center" vertical="center"/>
    </xf>
    <xf numFmtId="17" fontId="18" fillId="4" borderId="4" xfId="199" applyNumberFormat="1" applyFont="1" applyFill="1" applyBorder="1" applyAlignment="1">
      <alignment horizontal="center" vertical="center" wrapText="1"/>
    </xf>
    <xf numFmtId="0" fontId="43" fillId="6" borderId="0" xfId="0" applyFont="1" applyFill="1" applyAlignment="1">
      <alignment vertical="center" wrapText="1"/>
    </xf>
    <xf numFmtId="0" fontId="9" fillId="6" borderId="0" xfId="0" applyFont="1" applyFill="1" applyAlignment="1">
      <alignment vertical="center" wrapText="1"/>
    </xf>
    <xf numFmtId="0" fontId="18" fillId="4" borderId="4" xfId="0" applyFont="1" applyFill="1" applyBorder="1" applyAlignment="1">
      <alignment horizontal="center" vertical="center" wrapText="1"/>
    </xf>
    <xf numFmtId="0" fontId="18" fillId="4" borderId="3" xfId="0" applyNumberFormat="1" applyFont="1" applyFill="1" applyBorder="1" applyAlignment="1">
      <alignment horizontal="center" vertical="center" wrapText="1"/>
    </xf>
    <xf numFmtId="0" fontId="9" fillId="6" borderId="0" xfId="0" applyFont="1" applyFill="1" applyAlignment="1">
      <alignment horizontal="left" vertical="center" wrapText="1"/>
    </xf>
    <xf numFmtId="0" fontId="43" fillId="6" borderId="0" xfId="0" applyFont="1" applyFill="1" applyAlignment="1">
      <alignment horizontal="left" vertical="center" wrapText="1"/>
    </xf>
    <xf numFmtId="0" fontId="54" fillId="8" borderId="0" xfId="0" applyFont="1" applyFill="1" applyAlignment="1">
      <alignment horizontal="left" vertical="center"/>
    </xf>
    <xf numFmtId="0" fontId="43" fillId="6" borderId="0" xfId="0" applyFont="1" applyFill="1" applyAlignment="1">
      <alignment horizontal="left" wrapText="1"/>
    </xf>
    <xf numFmtId="0" fontId="44" fillId="6" borderId="0" xfId="0" applyFont="1" applyFill="1" applyAlignment="1">
      <alignment horizontal="left" vertical="center"/>
    </xf>
    <xf numFmtId="0" fontId="9" fillId="6" borderId="0" xfId="0" applyFont="1" applyFill="1" applyAlignment="1">
      <alignment horizontal="left" vertical="center"/>
    </xf>
    <xf numFmtId="0" fontId="8" fillId="6" borderId="0" xfId="0" applyFont="1" applyFill="1" applyAlignment="1">
      <alignment horizontal="left" vertical="center" wrapText="1"/>
    </xf>
    <xf numFmtId="0" fontId="44" fillId="6" borderId="0" xfId="0" applyFont="1" applyFill="1" applyAlignment="1">
      <alignment horizontal="left" vertical="center" wrapText="1"/>
    </xf>
    <xf numFmtId="0" fontId="12" fillId="8" borderId="0" xfId="0" applyFont="1" applyFill="1" applyAlignment="1">
      <alignment horizontal="left" vertical="center"/>
    </xf>
    <xf numFmtId="0" fontId="21" fillId="3" borderId="0" xfId="0" applyFont="1" applyFill="1" applyBorder="1" applyAlignment="1">
      <alignment horizontal="left"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21" fillId="3" borderId="32" xfId="0" applyFont="1" applyFill="1" applyBorder="1" applyAlignment="1">
      <alignment horizontal="left"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8" xfId="0" applyFont="1" applyFill="1" applyBorder="1" applyAlignment="1">
      <alignment horizontal="left" vertical="center" wrapText="1" indent="1"/>
    </xf>
    <xf numFmtId="0" fontId="24" fillId="6" borderId="0" xfId="1" applyFill="1" applyAlignment="1">
      <alignment horizontal="center"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6" fillId="3" borderId="29" xfId="199" applyFont="1" applyFill="1" applyBorder="1" applyAlignment="1">
      <alignment horizontal="left" vertical="center" wrapText="1"/>
    </xf>
    <xf numFmtId="0" fontId="16" fillId="3" borderId="3" xfId="199" applyFont="1" applyFill="1" applyBorder="1" applyAlignment="1">
      <alignment horizontal="left" vertical="center" wrapText="1"/>
    </xf>
    <xf numFmtId="0" fontId="14" fillId="4" borderId="30" xfId="199" applyFont="1" applyFill="1" applyBorder="1" applyAlignment="1">
      <alignment horizontal="center" vertical="center" wrapText="1"/>
    </xf>
    <xf numFmtId="0" fontId="14" fillId="4" borderId="31" xfId="199" applyFont="1" applyFill="1" applyBorder="1" applyAlignment="1">
      <alignment horizontal="center" vertical="center" wrapText="1"/>
    </xf>
    <xf numFmtId="0" fontId="49"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cellXfs>
  <cellStyles count="200">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rmal 3" xfId="199"/>
    <cellStyle name="Normal 3 2" xfId="198"/>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31">
    <dxf>
      <numFmt numFmtId="3" formatCode="#,##0"/>
    </dxf>
    <dxf>
      <numFmt numFmtId="164" formatCode="#,##0.0"/>
    </dxf>
    <dxf>
      <numFmt numFmtId="3" formatCode="#,##0"/>
    </dxf>
    <dxf>
      <numFmt numFmtId="164" formatCode="#,##0.0"/>
    </dxf>
    <dxf>
      <numFmt numFmtId="3" formatCode="#,##0"/>
    </dxf>
    <dxf>
      <numFmt numFmtId="164" formatCode="#,##0.0"/>
    </dxf>
    <dxf>
      <numFmt numFmtId="165" formatCode="#,##0.0;#,##0"/>
    </dxf>
    <dxf>
      <numFmt numFmtId="165" formatCode="#,##0.0;#,##0"/>
    </dxf>
    <dxf>
      <numFmt numFmtId="165" formatCode="#,##0.0;#,##0"/>
    </dxf>
    <dxf>
      <numFmt numFmtId="165" formatCode="#,##0.0;#,##0"/>
    </dxf>
    <dxf>
      <numFmt numFmtId="165" formatCode="#,##0.0;#,##0"/>
    </dxf>
    <dxf>
      <numFmt numFmtId="166" formatCode="#,##0.0;\-#,##0"/>
    </dxf>
    <dxf>
      <numFmt numFmtId="166" formatCode="#,##0.0;\-#,##0"/>
    </dxf>
    <dxf>
      <numFmt numFmtId="165" formatCode="#,##0.0;#,##0"/>
    </dxf>
    <dxf>
      <numFmt numFmtId="3" formatCode="#,##0"/>
    </dxf>
    <dxf>
      <numFmt numFmtId="164" formatCode="#,##0.0"/>
    </dxf>
    <dxf>
      <numFmt numFmtId="3" formatCode="#,##0"/>
    </dxf>
    <dxf>
      <numFmt numFmtId="164" formatCode="#,##0.0"/>
    </dxf>
    <dxf>
      <numFmt numFmtId="166" formatCode="#,##0.0;\-#,##0"/>
    </dxf>
    <dxf>
      <numFmt numFmtId="166" formatCode="#,##0.0;\-#,##0"/>
    </dxf>
    <dxf>
      <numFmt numFmtId="166" formatCode="#,##0.0;\-#,##0"/>
    </dxf>
    <dxf>
      <numFmt numFmtId="166" formatCode="#,##0.0;\-#,##0"/>
    </dxf>
    <dxf>
      <numFmt numFmtId="166" formatCode="#,##0.0;\-#,##0"/>
    </dxf>
    <dxf>
      <numFmt numFmtId="166" formatCode="#,##0.0;\-#,##0"/>
    </dxf>
    <dxf>
      <numFmt numFmtId="165" formatCode="#,##0.0;#,##0"/>
    </dxf>
    <dxf>
      <numFmt numFmtId="165" formatCode="#,##0.0;#,##0"/>
    </dxf>
    <dxf>
      <numFmt numFmtId="166" formatCode="#,##0.0;\-#,##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11</xdr:col>
      <xdr:colOff>65618</xdr:colOff>
      <xdr:row>67</xdr:row>
      <xdr:rowOff>113518</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400" y="7343775"/>
          <a:ext cx="8457143" cy="62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topLeftCell="A10" zoomScaleNormal="100" workbookViewId="0">
      <selection activeCell="B1" sqref="B1"/>
    </sheetView>
  </sheetViews>
  <sheetFormatPr defaultRowHeight="14.25" x14ac:dyDescent="0.2"/>
  <cols>
    <col min="1" max="1" width="2" style="6" customWidth="1"/>
    <col min="2" max="2" width="20.25" style="6" customWidth="1"/>
    <col min="3" max="3" width="9" style="6" customWidth="1"/>
    <col min="4" max="4" width="9" style="6"/>
    <col min="5" max="5" width="9" style="6" customWidth="1"/>
    <col min="6" max="6" width="9.125" style="6" customWidth="1"/>
    <col min="7" max="7" width="8.75" style="6" customWidth="1"/>
    <col min="8" max="8" width="9" style="6"/>
    <col min="9" max="9" width="17.5" style="6" customWidth="1"/>
    <col min="10" max="10" width="9" style="6"/>
    <col min="11" max="11" width="9.5" style="6" customWidth="1"/>
    <col min="12" max="12" width="9" style="6" customWidth="1"/>
    <col min="13" max="16384" width="9" style="6"/>
  </cols>
  <sheetData>
    <row r="1" spans="1:24" ht="15" thickBot="1" x14ac:dyDescent="0.25">
      <c r="R1" s="95"/>
      <c r="S1" s="95"/>
      <c r="T1" s="95"/>
      <c r="U1" s="95"/>
      <c r="V1" s="95"/>
    </row>
    <row r="2" spans="1:24" ht="15.75" customHeight="1" thickTop="1" x14ac:dyDescent="0.2">
      <c r="B2" s="87" t="s">
        <v>210</v>
      </c>
      <c r="C2" s="60"/>
      <c r="D2" s="60"/>
      <c r="E2" s="60"/>
      <c r="F2" s="60"/>
      <c r="G2" s="60"/>
      <c r="H2" s="60"/>
      <c r="I2" s="61"/>
      <c r="R2" s="95"/>
      <c r="S2" s="95"/>
      <c r="T2" s="95"/>
      <c r="U2" s="95"/>
      <c r="V2" s="95"/>
    </row>
    <row r="3" spans="1:24" ht="14.25" customHeight="1" x14ac:dyDescent="0.2">
      <c r="B3" s="58" t="s">
        <v>211</v>
      </c>
      <c r="C3" s="59"/>
      <c r="D3" s="53"/>
      <c r="E3" s="53"/>
      <c r="F3" s="53"/>
      <c r="G3" s="53"/>
      <c r="H3" s="53"/>
      <c r="I3" s="62"/>
      <c r="R3" s="95"/>
      <c r="S3" s="95"/>
      <c r="T3" s="95"/>
      <c r="U3" s="95"/>
      <c r="V3" s="95"/>
    </row>
    <row r="4" spans="1:24" ht="14.25" customHeight="1" x14ac:dyDescent="0.2">
      <c r="B4" s="97" t="s">
        <v>317</v>
      </c>
      <c r="C4" s="59"/>
      <c r="D4" s="53"/>
      <c r="E4" s="53"/>
      <c r="F4" s="53"/>
      <c r="G4" s="53"/>
      <c r="H4" s="53"/>
      <c r="I4" s="62"/>
      <c r="R4" s="95"/>
      <c r="S4" s="95"/>
      <c r="T4" s="95"/>
      <c r="U4" s="95"/>
      <c r="V4" s="95"/>
    </row>
    <row r="5" spans="1:24" ht="9.75" customHeight="1" thickBot="1" x14ac:dyDescent="0.25">
      <c r="B5" s="65"/>
      <c r="C5" s="63"/>
      <c r="D5" s="63"/>
      <c r="E5" s="63"/>
      <c r="F5" s="63"/>
      <c r="G5" s="63"/>
      <c r="H5" s="63"/>
      <c r="I5" s="64"/>
      <c r="R5" s="95"/>
      <c r="S5" s="95"/>
      <c r="T5" s="95"/>
      <c r="U5" s="95"/>
      <c r="V5" s="95"/>
    </row>
    <row r="6" spans="1:24" ht="12.75" customHeight="1" thickTop="1" x14ac:dyDescent="0.2">
      <c r="A6" s="53"/>
      <c r="R6" s="95"/>
      <c r="S6" s="95"/>
      <c r="T6" s="95"/>
      <c r="U6" s="95"/>
      <c r="V6" s="95"/>
    </row>
    <row r="7" spans="1:24" ht="19.5" x14ac:dyDescent="0.2">
      <c r="B7" s="12" t="s">
        <v>180</v>
      </c>
      <c r="R7" s="118"/>
      <c r="S7" s="118"/>
      <c r="T7" s="118"/>
      <c r="U7" s="118"/>
      <c r="V7" s="118"/>
    </row>
    <row r="8" spans="1:24" ht="15.75" customHeight="1" x14ac:dyDescent="0.2">
      <c r="B8" s="12"/>
      <c r="R8" s="95"/>
      <c r="S8" s="95"/>
      <c r="T8" s="95"/>
      <c r="U8" s="95"/>
      <c r="V8" s="95"/>
    </row>
    <row r="9" spans="1:24" ht="20.25" customHeight="1" x14ac:dyDescent="0.2">
      <c r="B9" s="18" t="s">
        <v>320</v>
      </c>
    </row>
    <row r="10" spans="1:24" ht="18.75" customHeight="1" x14ac:dyDescent="0.2">
      <c r="B10" s="123" t="s">
        <v>305</v>
      </c>
      <c r="C10" s="123"/>
      <c r="D10" s="123"/>
      <c r="E10" s="123"/>
      <c r="F10" s="123"/>
      <c r="G10" s="123"/>
      <c r="H10" s="123"/>
      <c r="I10" s="123"/>
      <c r="J10" s="123"/>
      <c r="K10" s="123"/>
      <c r="L10" s="123"/>
      <c r="M10" s="123"/>
      <c r="N10" s="119"/>
      <c r="O10" s="119"/>
      <c r="P10" s="119"/>
      <c r="Q10" s="119"/>
      <c r="R10" s="119"/>
      <c r="S10" s="119"/>
      <c r="T10" s="119"/>
      <c r="U10" s="119"/>
      <c r="V10" s="119"/>
      <c r="W10" s="119"/>
      <c r="X10" s="119"/>
    </row>
    <row r="11" spans="1:24" ht="40.5" customHeight="1" x14ac:dyDescent="0.2">
      <c r="B11" s="117" t="s">
        <v>339</v>
      </c>
      <c r="C11" s="117"/>
      <c r="D11" s="117"/>
      <c r="E11" s="117"/>
      <c r="F11" s="117"/>
      <c r="G11" s="117"/>
      <c r="H11" s="117"/>
      <c r="I11" s="117"/>
      <c r="J11" s="117"/>
      <c r="K11" s="117"/>
      <c r="L11" s="112"/>
      <c r="M11" s="112"/>
      <c r="N11" s="119"/>
      <c r="O11" s="119"/>
      <c r="P11" s="119"/>
      <c r="Q11" s="119"/>
      <c r="R11" s="119"/>
      <c r="S11" s="119"/>
      <c r="T11" s="119"/>
      <c r="U11" s="119"/>
      <c r="V11" s="119"/>
      <c r="W11" s="119"/>
      <c r="X11" s="119"/>
    </row>
    <row r="12" spans="1:24" ht="15.75" customHeight="1" x14ac:dyDescent="0.2">
      <c r="B12" s="18"/>
      <c r="N12" s="18"/>
    </row>
    <row r="13" spans="1:24" ht="15.75" customHeight="1" x14ac:dyDescent="0.2">
      <c r="B13" s="124" t="s">
        <v>321</v>
      </c>
      <c r="C13" s="124"/>
      <c r="D13" s="124"/>
      <c r="E13" s="124"/>
      <c r="F13" s="124"/>
    </row>
    <row r="14" spans="1:24" ht="15.75" customHeight="1" x14ac:dyDescent="0.2">
      <c r="B14" s="92" t="s">
        <v>322</v>
      </c>
      <c r="N14" s="92"/>
    </row>
    <row r="15" spans="1:24" ht="29.25" customHeight="1" x14ac:dyDescent="0.2">
      <c r="B15" s="123" t="s">
        <v>330</v>
      </c>
      <c r="C15" s="122"/>
      <c r="D15" s="122"/>
      <c r="E15" s="122"/>
      <c r="F15" s="122"/>
      <c r="G15" s="122"/>
      <c r="H15" s="122"/>
      <c r="I15" s="122"/>
      <c r="J15" s="122"/>
      <c r="K15" s="122"/>
      <c r="L15" s="122"/>
      <c r="M15" s="122"/>
      <c r="N15" s="91"/>
    </row>
    <row r="16" spans="1:24" ht="15.75" customHeight="1" x14ac:dyDescent="0.2">
      <c r="B16" s="91"/>
    </row>
    <row r="17" spans="1:24" ht="15.75" customHeight="1" x14ac:dyDescent="0.2">
      <c r="B17" s="92" t="s">
        <v>323</v>
      </c>
      <c r="N17" s="120"/>
      <c r="O17" s="120"/>
      <c r="P17" s="120"/>
      <c r="Q17" s="120"/>
      <c r="R17" s="120"/>
      <c r="S17" s="120"/>
      <c r="T17" s="120"/>
      <c r="U17" s="120"/>
      <c r="V17" s="120"/>
      <c r="W17" s="120"/>
      <c r="X17" s="120"/>
    </row>
    <row r="18" spans="1:24" ht="26.25" customHeight="1" x14ac:dyDescent="0.2">
      <c r="B18" s="123" t="s">
        <v>305</v>
      </c>
      <c r="C18" s="123"/>
      <c r="D18" s="123"/>
      <c r="E18" s="123"/>
      <c r="F18" s="123"/>
      <c r="G18" s="123"/>
      <c r="H18" s="123"/>
      <c r="I18" s="123"/>
      <c r="J18" s="123"/>
      <c r="K18" s="123"/>
      <c r="L18" s="123"/>
      <c r="M18" s="123"/>
      <c r="N18" s="121"/>
      <c r="O18" s="121"/>
      <c r="P18" s="121"/>
      <c r="Q18" s="121"/>
      <c r="R18" s="121"/>
      <c r="S18" s="121"/>
      <c r="T18" s="121"/>
      <c r="U18" s="121"/>
      <c r="V18" s="121"/>
      <c r="W18" s="121"/>
      <c r="X18" s="121"/>
    </row>
    <row r="19" spans="1:24" ht="26.25" customHeight="1" x14ac:dyDescent="0.2">
      <c r="B19" s="116" t="s">
        <v>341</v>
      </c>
      <c r="C19" s="116"/>
      <c r="D19" s="116"/>
      <c r="E19" s="116"/>
      <c r="F19" s="116"/>
      <c r="G19" s="116"/>
      <c r="H19" s="116"/>
      <c r="I19" s="116"/>
      <c r="J19" s="116"/>
      <c r="K19" s="116"/>
      <c r="L19" s="116"/>
      <c r="M19" s="116"/>
      <c r="N19" s="121"/>
      <c r="O19" s="121"/>
      <c r="P19" s="121"/>
      <c r="Q19" s="121"/>
      <c r="R19" s="121"/>
      <c r="S19" s="121"/>
      <c r="T19" s="121"/>
      <c r="U19" s="121"/>
      <c r="V19" s="121"/>
      <c r="W19" s="121"/>
      <c r="X19" s="121"/>
    </row>
    <row r="20" spans="1:24" ht="36" customHeight="1" x14ac:dyDescent="0.2">
      <c r="B20" s="116" t="s">
        <v>291</v>
      </c>
      <c r="C20" s="116"/>
      <c r="D20" s="116"/>
      <c r="E20" s="116"/>
      <c r="F20" s="116"/>
      <c r="G20" s="116"/>
      <c r="H20" s="116"/>
      <c r="I20" s="116"/>
      <c r="J20" s="116"/>
      <c r="K20" s="116"/>
      <c r="L20" s="113"/>
      <c r="M20" s="113"/>
      <c r="N20" s="91"/>
    </row>
    <row r="21" spans="1:24" ht="21" customHeight="1" x14ac:dyDescent="0.2">
      <c r="B21" s="91"/>
    </row>
    <row r="22" spans="1:24" ht="15.75" customHeight="1" x14ac:dyDescent="0.2">
      <c r="B22" s="91" t="s">
        <v>331</v>
      </c>
      <c r="N22" s="117"/>
      <c r="O22" s="117"/>
      <c r="P22" s="117"/>
      <c r="Q22" s="117"/>
      <c r="R22" s="117"/>
      <c r="S22" s="117"/>
      <c r="T22" s="117"/>
      <c r="U22" s="117"/>
      <c r="V22" s="117"/>
      <c r="W22" s="117"/>
    </row>
    <row r="23" spans="1:24" ht="15.75" customHeight="1" x14ac:dyDescent="0.2">
      <c r="B23" s="117" t="s">
        <v>332</v>
      </c>
      <c r="C23" s="117"/>
      <c r="D23" s="117"/>
      <c r="E23" s="117"/>
      <c r="F23" s="117"/>
      <c r="G23" s="117"/>
      <c r="H23" s="117"/>
      <c r="I23" s="117"/>
      <c r="J23" s="117"/>
      <c r="K23" s="117"/>
      <c r="N23" s="100"/>
      <c r="O23" s="100"/>
      <c r="P23" s="100"/>
      <c r="Q23" s="100"/>
      <c r="R23" s="100"/>
      <c r="S23" s="100"/>
      <c r="T23" s="100"/>
      <c r="U23" s="100"/>
      <c r="V23" s="100"/>
      <c r="W23" s="100"/>
    </row>
    <row r="24" spans="1:24" ht="15.75" customHeight="1" x14ac:dyDescent="0.2">
      <c r="B24" s="117" t="s">
        <v>327</v>
      </c>
      <c r="C24" s="117"/>
      <c r="D24" s="117"/>
      <c r="E24" s="117"/>
      <c r="F24" s="117"/>
      <c r="G24" s="117"/>
      <c r="H24" s="117"/>
      <c r="I24" s="117"/>
      <c r="J24" s="117"/>
      <c r="K24" s="117"/>
      <c r="L24" s="117"/>
      <c r="M24" s="117"/>
      <c r="N24" s="100"/>
      <c r="O24" s="100"/>
      <c r="P24" s="100"/>
      <c r="Q24" s="100"/>
      <c r="R24" s="100"/>
      <c r="S24" s="100"/>
      <c r="T24" s="100"/>
      <c r="U24" s="100"/>
      <c r="V24" s="100"/>
      <c r="W24" s="100"/>
    </row>
    <row r="25" spans="1:24" ht="15.75" customHeight="1" x14ac:dyDescent="0.2">
      <c r="B25" s="117"/>
      <c r="C25" s="117"/>
      <c r="D25" s="117"/>
      <c r="E25" s="117"/>
      <c r="F25" s="117"/>
      <c r="G25" s="117"/>
      <c r="H25" s="117"/>
      <c r="I25" s="117"/>
      <c r="J25" s="117"/>
      <c r="K25" s="117"/>
      <c r="N25" s="100"/>
      <c r="O25" s="100"/>
      <c r="P25" s="100"/>
      <c r="Q25" s="100"/>
      <c r="R25" s="100"/>
      <c r="S25" s="100"/>
      <c r="T25" s="100"/>
      <c r="U25" s="100"/>
      <c r="V25" s="100"/>
      <c r="W25" s="100"/>
    </row>
    <row r="26" spans="1:24" ht="15.75" customHeight="1" x14ac:dyDescent="0.2">
      <c r="B26" s="91" t="s">
        <v>324</v>
      </c>
      <c r="N26" s="117"/>
      <c r="O26" s="117"/>
      <c r="P26" s="117"/>
      <c r="Q26" s="117"/>
      <c r="R26" s="117"/>
      <c r="S26" s="117"/>
      <c r="T26" s="117"/>
      <c r="U26" s="117"/>
      <c r="V26" s="117"/>
      <c r="W26" s="117"/>
    </row>
    <row r="27" spans="1:24" ht="15.75" customHeight="1" x14ac:dyDescent="0.2">
      <c r="B27" s="102" t="s">
        <v>325</v>
      </c>
      <c r="N27" s="101"/>
      <c r="O27" s="101"/>
      <c r="P27" s="101"/>
      <c r="Q27" s="101"/>
      <c r="R27" s="101"/>
      <c r="S27" s="101"/>
      <c r="T27" s="101"/>
      <c r="U27" s="101"/>
      <c r="V27" s="101"/>
      <c r="W27" s="101"/>
    </row>
    <row r="28" spans="1:24" ht="15.75" customHeight="1" x14ac:dyDescent="0.2">
      <c r="B28" s="91"/>
      <c r="N28" s="91"/>
      <c r="O28" s="101"/>
      <c r="P28" s="101"/>
      <c r="Q28" s="101"/>
      <c r="R28" s="101"/>
      <c r="S28" s="101"/>
      <c r="T28" s="101"/>
      <c r="U28" s="101"/>
      <c r="V28" s="101"/>
      <c r="W28" s="101"/>
    </row>
    <row r="29" spans="1:24" ht="15.75" customHeight="1" x14ac:dyDescent="0.2">
      <c r="B29" s="18" t="s">
        <v>326</v>
      </c>
      <c r="N29" s="102"/>
      <c r="O29" s="101"/>
      <c r="P29" s="101"/>
      <c r="Q29" s="101"/>
      <c r="R29" s="101"/>
      <c r="S29" s="101"/>
      <c r="T29" s="101"/>
      <c r="U29" s="101"/>
      <c r="V29" s="101"/>
      <c r="W29" s="101"/>
    </row>
    <row r="30" spans="1:24" s="9" customFormat="1" ht="15.75" customHeight="1" x14ac:dyDescent="0.2">
      <c r="A30" s="6"/>
      <c r="B30" s="117" t="s">
        <v>333</v>
      </c>
      <c r="C30" s="122"/>
      <c r="D30" s="122"/>
      <c r="E30" s="122"/>
      <c r="F30" s="122"/>
      <c r="G30" s="122"/>
      <c r="H30" s="122"/>
      <c r="I30" s="122"/>
      <c r="J30" s="122"/>
      <c r="K30" s="122"/>
      <c r="L30" s="122"/>
      <c r="M30" s="122"/>
      <c r="N30" s="101"/>
      <c r="O30" s="101"/>
      <c r="P30" s="101"/>
      <c r="Q30" s="101"/>
      <c r="R30" s="101"/>
      <c r="S30" s="101"/>
      <c r="T30" s="101"/>
      <c r="U30" s="101"/>
      <c r="V30" s="101"/>
      <c r="W30" s="101"/>
      <c r="X30" s="6"/>
    </row>
    <row r="31" spans="1:24" s="9" customFormat="1" ht="15.75" customHeight="1" x14ac:dyDescent="0.2">
      <c r="A31" s="6"/>
      <c r="B31" s="116" t="s">
        <v>342</v>
      </c>
      <c r="C31" s="116"/>
      <c r="D31" s="116"/>
      <c r="E31" s="116"/>
      <c r="F31" s="116"/>
      <c r="G31" s="116"/>
      <c r="H31" s="116"/>
      <c r="I31" s="116"/>
      <c r="J31" s="116"/>
      <c r="K31" s="116"/>
      <c r="L31" s="116"/>
      <c r="M31" s="116"/>
      <c r="N31" s="91"/>
      <c r="O31" s="6"/>
      <c r="P31" s="6"/>
      <c r="Q31" s="6"/>
      <c r="R31" s="6"/>
      <c r="S31" s="6"/>
      <c r="T31" s="6"/>
      <c r="U31" s="6"/>
      <c r="V31" s="6"/>
      <c r="W31" s="6"/>
      <c r="X31" s="6"/>
    </row>
    <row r="32" spans="1:24" ht="15.75" customHeight="1" x14ac:dyDescent="0.2">
      <c r="B32" s="18" t="s">
        <v>240</v>
      </c>
      <c r="C32" s="9"/>
      <c r="D32" s="9"/>
      <c r="E32" s="9"/>
      <c r="F32" s="9"/>
      <c r="G32" s="9"/>
      <c r="H32" s="9"/>
      <c r="I32" s="9"/>
      <c r="J32" s="9"/>
      <c r="K32" s="9"/>
      <c r="L32" s="9"/>
      <c r="N32" s="18"/>
    </row>
    <row r="33" spans="2:24" ht="15.75" customHeight="1" x14ac:dyDescent="0.2">
      <c r="B33" s="18"/>
      <c r="C33" s="9"/>
      <c r="D33" s="9"/>
      <c r="E33" s="9"/>
      <c r="F33" s="9"/>
      <c r="G33" s="9"/>
      <c r="H33" s="9"/>
      <c r="I33" s="9"/>
      <c r="J33" s="9"/>
      <c r="K33" s="9"/>
      <c r="L33" s="9"/>
      <c r="N33" s="18"/>
    </row>
    <row r="34" spans="2:24" ht="15.75" customHeight="1" x14ac:dyDescent="0.2">
      <c r="B34" s="18"/>
      <c r="C34" s="9"/>
      <c r="D34" s="9"/>
      <c r="E34" s="9"/>
      <c r="F34" s="9"/>
      <c r="G34" s="9"/>
      <c r="H34" s="9"/>
      <c r="I34" s="9"/>
      <c r="J34" s="9"/>
      <c r="K34" s="9"/>
      <c r="L34" s="9"/>
      <c r="N34" s="18"/>
    </row>
    <row r="35" spans="2:24" s="9" customFormat="1" ht="15.75" customHeight="1" x14ac:dyDescent="0.2">
      <c r="C35" s="6"/>
      <c r="D35" s="6"/>
      <c r="E35" s="6"/>
      <c r="F35" s="6"/>
      <c r="G35" s="6"/>
      <c r="H35" s="6"/>
      <c r="I35" s="6"/>
      <c r="J35" s="6"/>
      <c r="K35" s="6"/>
      <c r="L35" s="6"/>
      <c r="N35" s="102"/>
      <c r="O35" s="101"/>
      <c r="P35" s="101"/>
      <c r="Q35" s="101"/>
      <c r="R35" s="101"/>
      <c r="S35" s="101"/>
      <c r="T35" s="101"/>
      <c r="U35" s="101"/>
      <c r="V35" s="101"/>
      <c r="W35" s="101"/>
      <c r="X35" s="6"/>
    </row>
    <row r="36" spans="2:24" s="9" customFormat="1" ht="15.75" customHeight="1" x14ac:dyDescent="0.2">
      <c r="N36" s="6"/>
      <c r="O36" s="6"/>
      <c r="P36" s="6"/>
      <c r="Q36" s="6"/>
      <c r="R36" s="6"/>
      <c r="S36" s="6"/>
      <c r="T36" s="6"/>
      <c r="U36" s="6"/>
      <c r="V36" s="6"/>
      <c r="W36" s="6"/>
      <c r="X36" s="6"/>
    </row>
    <row r="37" spans="2:24" s="9" customFormat="1" ht="15.75" customHeight="1" x14ac:dyDescent="0.2">
      <c r="B37" s="8"/>
    </row>
    <row r="38" spans="2:24" ht="15.75" customHeight="1" x14ac:dyDescent="0.2">
      <c r="B38" s="9"/>
      <c r="C38" s="9"/>
      <c r="D38" s="9"/>
      <c r="E38" s="9"/>
      <c r="F38" s="9"/>
      <c r="G38" s="9"/>
      <c r="H38" s="9"/>
      <c r="I38" s="9"/>
      <c r="J38" s="9"/>
      <c r="K38" s="9"/>
      <c r="L38" s="9"/>
    </row>
    <row r="39" spans="2:24" ht="15.75" customHeight="1" x14ac:dyDescent="0.2">
      <c r="B39" s="9"/>
    </row>
    <row r="40" spans="2:24" s="9" customFormat="1" ht="15.75" customHeight="1" x14ac:dyDescent="0.2">
      <c r="C40" s="6"/>
      <c r="D40" s="6"/>
      <c r="E40" s="6"/>
      <c r="F40" s="6"/>
      <c r="G40" s="6"/>
      <c r="H40" s="6"/>
      <c r="I40" s="6"/>
      <c r="J40" s="6"/>
      <c r="K40" s="6"/>
      <c r="L40" s="6"/>
    </row>
    <row r="41" spans="2:24" s="9" customFormat="1" ht="15.75" customHeight="1" x14ac:dyDescent="0.2"/>
    <row r="42" spans="2:24" s="9" customFormat="1" ht="15.75" customHeight="1" x14ac:dyDescent="0.2">
      <c r="B42" s="6"/>
    </row>
    <row r="43" spans="2:24" ht="15.75" customHeight="1" x14ac:dyDescent="0.2">
      <c r="C43" s="9"/>
      <c r="D43" s="9"/>
      <c r="E43" s="9"/>
      <c r="F43" s="9"/>
      <c r="G43" s="9"/>
      <c r="H43" s="9"/>
      <c r="I43" s="9"/>
      <c r="J43" s="9"/>
      <c r="K43" s="9"/>
      <c r="L43" s="9"/>
    </row>
    <row r="44" spans="2:24" ht="15.75" customHeight="1" x14ac:dyDescent="0.2"/>
    <row r="45" spans="2:24" ht="15.75" customHeight="1" x14ac:dyDescent="0.2"/>
    <row r="53" spans="2:14" x14ac:dyDescent="0.2">
      <c r="N53" s="78"/>
    </row>
    <row r="56" spans="2:14" ht="11.25" customHeight="1" x14ac:dyDescent="0.2"/>
    <row r="57" spans="2:14" x14ac:dyDescent="0.2">
      <c r="B57" s="79"/>
    </row>
  </sheetData>
  <mergeCells count="20">
    <mergeCell ref="B20:K20"/>
    <mergeCell ref="B23:K23"/>
    <mergeCell ref="B24:M24"/>
    <mergeCell ref="B25:K25"/>
    <mergeCell ref="B31:M31"/>
    <mergeCell ref="N22:W22"/>
    <mergeCell ref="N26:W26"/>
    <mergeCell ref="R7:V7"/>
    <mergeCell ref="N10:X10"/>
    <mergeCell ref="N11:X11"/>
    <mergeCell ref="N17:X17"/>
    <mergeCell ref="N18:X18"/>
    <mergeCell ref="N19:X19"/>
    <mergeCell ref="B30:M30"/>
    <mergeCell ref="B10:M10"/>
    <mergeCell ref="B18:M18"/>
    <mergeCell ref="B11:K11"/>
    <mergeCell ref="B13:F13"/>
    <mergeCell ref="B15:M15"/>
    <mergeCell ref="B19:M19"/>
  </mergeCells>
  <pageMargins left="0.70866141732283472" right="0.70866141732283472" top="0.74803149606299213" bottom="0.74803149606299213"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topLeftCell="A52" workbookViewId="0">
      <selection activeCell="D73" sqref="D73"/>
    </sheetView>
  </sheetViews>
  <sheetFormatPr defaultRowHeight="14.25" x14ac:dyDescent="0.2"/>
  <cols>
    <col min="1" max="1" width="2.5" style="36" customWidth="1"/>
    <col min="2" max="2" width="9" customWidth="1"/>
  </cols>
  <sheetData>
    <row r="1" spans="2:23" ht="19.5" x14ac:dyDescent="0.2">
      <c r="B1" s="12" t="s">
        <v>183</v>
      </c>
      <c r="C1" s="6"/>
      <c r="D1" s="6"/>
      <c r="E1" s="36"/>
      <c r="F1" s="36"/>
      <c r="G1" s="36"/>
      <c r="H1" s="36"/>
      <c r="I1" s="36"/>
      <c r="J1" s="36"/>
      <c r="K1" s="36"/>
      <c r="L1" s="36"/>
      <c r="M1" s="36"/>
      <c r="N1" s="36"/>
      <c r="O1" s="36"/>
      <c r="P1" s="36"/>
      <c r="Q1" s="36"/>
      <c r="R1" s="36"/>
      <c r="S1" s="36"/>
      <c r="T1" s="36"/>
      <c r="U1" s="36"/>
      <c r="V1" s="36"/>
      <c r="W1" s="36"/>
    </row>
    <row r="2" spans="2:23" x14ac:dyDescent="0.2">
      <c r="B2" s="36" t="s">
        <v>249</v>
      </c>
      <c r="C2" s="6"/>
      <c r="D2" s="6"/>
      <c r="E2" s="36"/>
      <c r="F2" s="36"/>
      <c r="G2" s="36"/>
      <c r="H2" s="36"/>
      <c r="I2" s="36"/>
      <c r="J2" s="36"/>
      <c r="K2" s="36"/>
      <c r="L2" s="36"/>
      <c r="M2" s="36"/>
      <c r="N2" s="36"/>
      <c r="O2" s="36"/>
      <c r="P2" s="36"/>
      <c r="Q2" s="36"/>
      <c r="R2" s="36"/>
      <c r="S2" s="36"/>
      <c r="T2" s="36"/>
      <c r="U2" s="36"/>
      <c r="V2" s="36"/>
      <c r="W2" s="36"/>
    </row>
    <row r="3" spans="2:23" x14ac:dyDescent="0.2">
      <c r="B3" s="6"/>
      <c r="C3" s="6"/>
      <c r="D3" s="6"/>
      <c r="E3" s="36"/>
      <c r="F3" s="36"/>
      <c r="G3" s="36"/>
      <c r="H3" s="36"/>
      <c r="I3" s="36"/>
      <c r="J3" s="36"/>
      <c r="K3" s="36"/>
      <c r="L3" s="36"/>
      <c r="M3" s="36"/>
      <c r="N3" s="36"/>
      <c r="O3" s="36"/>
      <c r="P3" s="36"/>
      <c r="Q3" s="36"/>
      <c r="R3" s="36"/>
      <c r="S3" s="36"/>
      <c r="T3" s="36"/>
      <c r="U3" s="36"/>
      <c r="V3" s="36"/>
      <c r="W3" s="36"/>
    </row>
    <row r="4" spans="2:23" ht="15" x14ac:dyDescent="0.2">
      <c r="B4" s="18" t="s">
        <v>182</v>
      </c>
      <c r="C4" s="6"/>
      <c r="D4" s="37">
        <v>41263</v>
      </c>
      <c r="E4" s="36"/>
      <c r="F4" s="36"/>
      <c r="G4" s="36"/>
      <c r="H4" s="36"/>
      <c r="I4" s="36"/>
      <c r="J4" s="36"/>
      <c r="K4" s="36"/>
      <c r="L4" s="36"/>
      <c r="M4" s="36"/>
      <c r="N4" s="36"/>
      <c r="O4" s="36"/>
      <c r="P4" s="36"/>
      <c r="Q4" s="36"/>
      <c r="R4" s="36"/>
      <c r="S4" s="36"/>
      <c r="T4" s="36"/>
      <c r="U4" s="36"/>
      <c r="V4" s="36"/>
      <c r="W4" s="36"/>
    </row>
    <row r="5" spans="2:23" x14ac:dyDescent="0.2">
      <c r="B5" s="36" t="s">
        <v>184</v>
      </c>
      <c r="C5" s="36"/>
      <c r="D5" s="36"/>
      <c r="E5" s="36"/>
      <c r="F5" s="36"/>
      <c r="G5" s="36"/>
      <c r="H5" s="36"/>
      <c r="I5" s="36"/>
      <c r="J5" s="36"/>
      <c r="K5" s="36"/>
      <c r="L5" s="36"/>
      <c r="M5" s="36"/>
      <c r="N5" s="36"/>
      <c r="O5" s="36"/>
      <c r="P5" s="36"/>
      <c r="Q5" s="36"/>
      <c r="R5" s="36"/>
      <c r="S5" s="36"/>
      <c r="T5" s="36"/>
      <c r="U5" s="36"/>
      <c r="V5" s="36"/>
      <c r="W5" s="36"/>
    </row>
    <row r="6" spans="2:23" x14ac:dyDescent="0.2">
      <c r="B6" s="36" t="s">
        <v>208</v>
      </c>
      <c r="C6" s="36"/>
      <c r="D6" s="36"/>
      <c r="E6" s="36"/>
      <c r="F6" s="36"/>
      <c r="G6" s="36"/>
      <c r="H6" s="36"/>
      <c r="I6" s="36"/>
      <c r="J6" s="36"/>
      <c r="K6" s="36"/>
      <c r="L6" s="36"/>
      <c r="M6" s="36"/>
      <c r="N6" s="41"/>
      <c r="O6" s="36"/>
      <c r="P6" s="36"/>
      <c r="Q6" s="36"/>
      <c r="R6" s="36"/>
      <c r="S6" s="36"/>
      <c r="T6" s="36"/>
      <c r="U6" s="36"/>
      <c r="V6" s="36"/>
      <c r="W6" s="36"/>
    </row>
    <row r="7" spans="2:23" x14ac:dyDescent="0.2">
      <c r="B7" s="36"/>
      <c r="C7" s="36"/>
      <c r="D7" s="36"/>
      <c r="E7" s="36"/>
      <c r="F7" s="36"/>
      <c r="G7" s="36"/>
      <c r="H7" s="36"/>
      <c r="I7" s="36"/>
      <c r="J7" s="36"/>
      <c r="K7" s="36"/>
      <c r="L7" s="36"/>
      <c r="M7" s="36"/>
      <c r="N7" s="36"/>
      <c r="O7" s="36"/>
      <c r="P7" s="36"/>
      <c r="Q7" s="36"/>
      <c r="R7" s="36"/>
      <c r="S7" s="36"/>
      <c r="T7" s="36"/>
      <c r="U7" s="36"/>
      <c r="V7" s="36"/>
      <c r="W7" s="36"/>
    </row>
    <row r="8" spans="2:23" ht="15" x14ac:dyDescent="0.2">
      <c r="B8" s="18" t="s">
        <v>182</v>
      </c>
      <c r="C8" s="36"/>
      <c r="D8" s="37">
        <v>41455</v>
      </c>
      <c r="E8" s="36"/>
      <c r="F8" s="36"/>
      <c r="G8" s="36"/>
      <c r="H8" s="36"/>
      <c r="I8" s="36"/>
      <c r="J8" s="36"/>
      <c r="K8" s="36"/>
      <c r="L8" s="36"/>
      <c r="M8" s="36"/>
      <c r="N8" s="36"/>
      <c r="O8" s="36"/>
      <c r="P8" s="36"/>
      <c r="Q8" s="36"/>
      <c r="R8" s="36"/>
      <c r="S8" s="36"/>
      <c r="T8" s="36"/>
      <c r="U8" s="36"/>
      <c r="V8" s="36"/>
      <c r="W8" s="36"/>
    </row>
    <row r="9" spans="2:23" x14ac:dyDescent="0.2">
      <c r="B9" s="52" t="s">
        <v>206</v>
      </c>
      <c r="C9" s="36"/>
      <c r="D9" s="36"/>
      <c r="E9" s="36"/>
      <c r="F9" s="36"/>
      <c r="G9" s="36"/>
      <c r="H9" s="36"/>
      <c r="I9" s="36"/>
      <c r="J9" s="36"/>
      <c r="K9" s="36"/>
      <c r="L9" s="36"/>
      <c r="M9" s="36"/>
      <c r="N9" s="36"/>
      <c r="O9" s="36"/>
      <c r="P9" s="36"/>
      <c r="Q9" s="36"/>
      <c r="R9" s="36"/>
      <c r="S9" s="36"/>
      <c r="T9" s="36"/>
      <c r="U9" s="36"/>
      <c r="V9" s="36"/>
      <c r="W9" s="36"/>
    </row>
    <row r="10" spans="2:23" x14ac:dyDescent="0.2">
      <c r="B10" s="36" t="s">
        <v>207</v>
      </c>
      <c r="C10" s="36"/>
      <c r="D10" s="36"/>
      <c r="E10" s="36"/>
      <c r="F10" s="36"/>
      <c r="G10" s="36"/>
      <c r="H10" s="36"/>
      <c r="I10" s="36"/>
      <c r="J10" s="36"/>
      <c r="K10" s="36"/>
      <c r="L10" s="36"/>
      <c r="M10" s="36"/>
      <c r="N10" s="36"/>
      <c r="O10" s="36"/>
      <c r="P10" s="36"/>
      <c r="Q10" s="36"/>
      <c r="R10" s="36"/>
      <c r="S10" s="36"/>
      <c r="T10" s="36"/>
      <c r="U10" s="36"/>
      <c r="V10" s="36"/>
      <c r="W10" s="36"/>
    </row>
    <row r="11" spans="2:23" x14ac:dyDescent="0.2">
      <c r="B11" s="36" t="s">
        <v>219</v>
      </c>
      <c r="C11" s="36"/>
      <c r="D11" s="36"/>
      <c r="E11" s="36"/>
      <c r="F11" s="36"/>
      <c r="G11" s="36"/>
      <c r="H11" s="36"/>
      <c r="I11" s="36"/>
      <c r="J11" s="36"/>
      <c r="K11" s="36"/>
      <c r="L11" s="36"/>
      <c r="M11" s="36"/>
      <c r="N11" s="36"/>
      <c r="O11" s="36"/>
      <c r="P11" s="36"/>
      <c r="Q11" s="36"/>
      <c r="R11" s="36"/>
      <c r="S11" s="36"/>
      <c r="T11" s="36"/>
      <c r="U11" s="36"/>
      <c r="V11" s="36"/>
      <c r="W11" s="36"/>
    </row>
    <row r="12" spans="2:23" x14ac:dyDescent="0.2">
      <c r="B12" s="52" t="s">
        <v>213</v>
      </c>
      <c r="C12" s="36"/>
      <c r="D12" s="36"/>
      <c r="E12" s="36"/>
      <c r="F12" s="36"/>
      <c r="G12" s="36"/>
      <c r="H12" s="36"/>
      <c r="I12" s="36"/>
      <c r="J12" s="36"/>
      <c r="K12" s="36"/>
      <c r="L12" s="36"/>
      <c r="M12" s="36"/>
      <c r="N12" s="36"/>
      <c r="O12" s="36"/>
      <c r="P12" s="36"/>
      <c r="Q12" s="36"/>
      <c r="R12" s="36"/>
      <c r="S12" s="36"/>
      <c r="T12" s="36"/>
      <c r="U12" s="36"/>
      <c r="V12" s="36"/>
      <c r="W12" s="36"/>
    </row>
    <row r="13" spans="2:23" x14ac:dyDescent="0.2">
      <c r="B13" s="36" t="s">
        <v>214</v>
      </c>
      <c r="C13" s="36"/>
      <c r="D13" s="36"/>
      <c r="E13" s="36"/>
      <c r="F13" s="36"/>
      <c r="G13" s="36"/>
      <c r="H13" s="36"/>
      <c r="I13" s="36"/>
      <c r="J13" s="36"/>
      <c r="K13" s="36"/>
      <c r="L13" s="36"/>
      <c r="M13" s="36"/>
      <c r="N13" s="36"/>
      <c r="O13" s="36"/>
      <c r="P13" s="36"/>
      <c r="Q13" s="36"/>
      <c r="R13" s="36"/>
      <c r="S13" s="36"/>
      <c r="T13" s="36"/>
      <c r="U13" s="36"/>
      <c r="V13" s="36"/>
      <c r="W13" s="36"/>
    </row>
    <row r="14" spans="2:23" x14ac:dyDescent="0.2">
      <c r="B14" s="52" t="s">
        <v>215</v>
      </c>
      <c r="C14" s="36"/>
      <c r="D14" s="36"/>
      <c r="E14" s="36"/>
      <c r="F14" s="36"/>
      <c r="G14" s="36"/>
      <c r="H14" s="36"/>
      <c r="I14" s="36"/>
      <c r="J14" s="36"/>
      <c r="K14" s="36"/>
      <c r="L14" s="36"/>
      <c r="M14" s="36"/>
      <c r="N14" s="36"/>
      <c r="O14" s="36"/>
      <c r="P14" s="36"/>
      <c r="Q14" s="36"/>
      <c r="R14" s="36"/>
      <c r="S14" s="36"/>
      <c r="T14" s="36"/>
      <c r="U14" s="36"/>
      <c r="V14" s="36"/>
      <c r="W14" s="36"/>
    </row>
    <row r="15" spans="2:23" x14ac:dyDescent="0.2">
      <c r="B15" s="36" t="s">
        <v>214</v>
      </c>
      <c r="C15" s="36"/>
      <c r="D15" s="36"/>
      <c r="E15" s="36"/>
      <c r="F15" s="36"/>
      <c r="G15" s="36"/>
      <c r="H15" s="36"/>
      <c r="I15" s="36"/>
      <c r="J15" s="36"/>
      <c r="K15" s="36"/>
      <c r="L15" s="36"/>
      <c r="M15" s="36"/>
      <c r="N15" s="36"/>
      <c r="O15" s="36"/>
      <c r="P15" s="36"/>
      <c r="Q15" s="36"/>
      <c r="R15" s="36"/>
      <c r="S15" s="36"/>
      <c r="T15" s="36"/>
      <c r="U15" s="36"/>
      <c r="V15" s="36"/>
      <c r="W15" s="36"/>
    </row>
    <row r="16" spans="2:23" x14ac:dyDescent="0.2">
      <c r="B16" s="42"/>
      <c r="C16" s="36"/>
      <c r="D16" s="36"/>
      <c r="E16" s="36"/>
      <c r="F16" s="36"/>
      <c r="G16" s="36"/>
      <c r="H16" s="36"/>
      <c r="I16" s="36"/>
      <c r="J16" s="36"/>
      <c r="K16" s="36"/>
      <c r="L16" s="36"/>
      <c r="M16" s="36"/>
      <c r="N16" s="36"/>
      <c r="O16" s="36"/>
      <c r="P16" s="36"/>
      <c r="Q16" s="36"/>
      <c r="R16" s="36"/>
      <c r="S16" s="36"/>
      <c r="T16" s="36"/>
      <c r="U16" s="36"/>
      <c r="V16" s="36"/>
      <c r="W16" s="36"/>
    </row>
    <row r="17" spans="1:23" ht="15" x14ac:dyDescent="0.2">
      <c r="B17" s="18" t="s">
        <v>182</v>
      </c>
      <c r="C17" s="6"/>
      <c r="D17" s="37">
        <v>41593</v>
      </c>
      <c r="E17" s="36"/>
      <c r="F17" s="36"/>
      <c r="G17" s="36"/>
      <c r="H17" s="36"/>
      <c r="I17" s="36"/>
      <c r="J17" s="36"/>
      <c r="K17" s="36"/>
      <c r="L17" s="36"/>
      <c r="M17" s="36"/>
      <c r="N17" s="36"/>
      <c r="O17" s="36"/>
      <c r="P17" s="36"/>
      <c r="Q17" s="36"/>
      <c r="R17" s="36"/>
      <c r="S17" s="36"/>
      <c r="T17" s="36"/>
      <c r="U17" s="36"/>
      <c r="V17" s="36"/>
      <c r="W17" s="36"/>
    </row>
    <row r="18" spans="1:23" s="6" customFormat="1" ht="25.5" customHeight="1" x14ac:dyDescent="0.2">
      <c r="A18" s="36"/>
      <c r="B18" s="116" t="s">
        <v>241</v>
      </c>
      <c r="C18" s="116"/>
      <c r="D18" s="116"/>
      <c r="E18" s="116"/>
      <c r="F18" s="116"/>
      <c r="G18" s="116"/>
      <c r="H18" s="116"/>
      <c r="I18" s="116"/>
      <c r="J18" s="116"/>
      <c r="K18" s="116"/>
      <c r="L18" s="116"/>
      <c r="M18" s="116"/>
      <c r="N18" s="36"/>
      <c r="O18" s="36"/>
      <c r="P18" s="36"/>
      <c r="Q18" s="36"/>
      <c r="R18" s="36"/>
      <c r="S18" s="36"/>
      <c r="T18" s="36"/>
      <c r="U18" s="36"/>
      <c r="V18" s="36"/>
      <c r="W18" s="36"/>
    </row>
    <row r="19" spans="1:23" s="6" customFormat="1" ht="26.25" customHeight="1" x14ac:dyDescent="0.2">
      <c r="A19" s="36"/>
      <c r="B19" s="117" t="s">
        <v>284</v>
      </c>
      <c r="C19" s="117"/>
      <c r="D19" s="117"/>
      <c r="E19" s="117"/>
      <c r="F19" s="117"/>
      <c r="G19" s="117"/>
      <c r="H19" s="117"/>
      <c r="I19" s="117"/>
      <c r="J19" s="117"/>
      <c r="K19" s="117"/>
      <c r="L19" s="117"/>
      <c r="M19" s="117"/>
      <c r="N19" s="36"/>
      <c r="O19" s="36"/>
      <c r="P19" s="36"/>
      <c r="Q19" s="36"/>
      <c r="R19" s="36"/>
      <c r="S19" s="36"/>
      <c r="T19" s="36"/>
      <c r="U19" s="36"/>
      <c r="V19" s="36"/>
      <c r="W19" s="36"/>
    </row>
    <row r="20" spans="1:23" x14ac:dyDescent="0.2">
      <c r="B20" s="36"/>
      <c r="C20" s="36"/>
      <c r="D20" s="36"/>
      <c r="E20" s="36"/>
      <c r="F20" s="36"/>
      <c r="G20" s="36"/>
      <c r="H20" s="36"/>
      <c r="I20" s="36"/>
      <c r="J20" s="36"/>
      <c r="K20" s="36"/>
      <c r="L20" s="36"/>
      <c r="M20" s="36"/>
      <c r="N20" s="36"/>
      <c r="O20" s="36"/>
      <c r="P20" s="36"/>
      <c r="Q20" s="36"/>
      <c r="R20" s="36"/>
      <c r="S20" s="36"/>
      <c r="T20" s="36"/>
      <c r="U20" s="36"/>
      <c r="V20" s="36"/>
      <c r="W20" s="36"/>
    </row>
    <row r="21" spans="1:23" ht="15" x14ac:dyDescent="0.2">
      <c r="B21" s="18" t="s">
        <v>182</v>
      </c>
      <c r="C21" s="6"/>
      <c r="D21" s="37">
        <v>41698</v>
      </c>
      <c r="E21" s="36"/>
      <c r="F21" s="36"/>
      <c r="G21" s="36"/>
      <c r="H21" s="36"/>
      <c r="I21" s="36"/>
      <c r="J21" s="36"/>
      <c r="K21" s="36"/>
      <c r="L21" s="36"/>
      <c r="M21" s="36"/>
      <c r="N21" s="36"/>
      <c r="O21" s="36"/>
      <c r="P21" s="36"/>
      <c r="Q21" s="36"/>
      <c r="R21" s="36"/>
      <c r="S21" s="36"/>
      <c r="T21" s="36"/>
      <c r="U21" s="36"/>
      <c r="V21" s="36"/>
      <c r="W21" s="36"/>
    </row>
    <row r="22" spans="1:23" ht="22.5" customHeight="1" x14ac:dyDescent="0.2">
      <c r="B22" s="117" t="s">
        <v>285</v>
      </c>
      <c r="C22" s="117"/>
      <c r="D22" s="117"/>
      <c r="E22" s="117"/>
      <c r="F22" s="117"/>
      <c r="G22" s="117"/>
      <c r="H22" s="117"/>
      <c r="I22" s="117"/>
      <c r="J22" s="117"/>
      <c r="K22" s="117"/>
      <c r="L22" s="117"/>
      <c r="M22" s="117"/>
      <c r="N22" s="36"/>
      <c r="O22" s="36"/>
      <c r="P22" s="36"/>
      <c r="Q22" s="36"/>
      <c r="R22" s="36"/>
      <c r="S22" s="36"/>
      <c r="T22" s="36"/>
      <c r="U22" s="36"/>
      <c r="V22" s="36"/>
      <c r="W22" s="36"/>
    </row>
    <row r="23" spans="1:23" x14ac:dyDescent="0.2">
      <c r="B23" s="36"/>
      <c r="C23" s="36"/>
      <c r="D23" s="36"/>
      <c r="E23" s="36"/>
      <c r="F23" s="36"/>
      <c r="G23" s="36"/>
      <c r="H23" s="36"/>
      <c r="I23" s="36"/>
      <c r="J23" s="36"/>
      <c r="K23" s="36"/>
      <c r="L23" s="36"/>
      <c r="M23" s="36"/>
      <c r="N23" s="36"/>
      <c r="O23" s="36"/>
      <c r="P23" s="36"/>
      <c r="Q23" s="36"/>
      <c r="R23" s="36"/>
      <c r="S23" s="36"/>
      <c r="T23" s="36"/>
      <c r="U23" s="36"/>
      <c r="V23" s="36"/>
      <c r="W23" s="36"/>
    </row>
    <row r="24" spans="1:23" ht="15" x14ac:dyDescent="0.2">
      <c r="B24" s="18" t="s">
        <v>182</v>
      </c>
      <c r="C24" s="6"/>
      <c r="D24" s="37">
        <v>41789</v>
      </c>
      <c r="E24" s="36"/>
      <c r="F24" s="36"/>
      <c r="G24" s="36"/>
      <c r="H24" s="36"/>
      <c r="I24" s="36"/>
      <c r="J24" s="36"/>
      <c r="K24" s="36"/>
      <c r="L24" s="36"/>
      <c r="M24" s="36"/>
      <c r="N24" s="36"/>
      <c r="O24" s="36"/>
      <c r="P24" s="36"/>
      <c r="Q24" s="36"/>
      <c r="R24" s="36"/>
      <c r="S24" s="36"/>
      <c r="T24" s="36"/>
      <c r="U24" s="36"/>
      <c r="V24" s="36"/>
      <c r="W24" s="36"/>
    </row>
    <row r="25" spans="1:23" ht="30" customHeight="1" x14ac:dyDescent="0.2">
      <c r="B25" s="117" t="s">
        <v>248</v>
      </c>
      <c r="C25" s="117"/>
      <c r="D25" s="117"/>
      <c r="E25" s="117"/>
      <c r="F25" s="117"/>
      <c r="G25" s="117"/>
      <c r="H25" s="117"/>
      <c r="I25" s="117"/>
      <c r="J25" s="117"/>
      <c r="K25" s="117"/>
      <c r="L25" s="117"/>
      <c r="M25" s="117"/>
      <c r="N25" s="36"/>
      <c r="O25" s="36"/>
      <c r="P25" s="36"/>
      <c r="Q25" s="36"/>
      <c r="R25" s="36"/>
      <c r="S25" s="36"/>
      <c r="T25" s="36"/>
      <c r="U25" s="36"/>
      <c r="V25" s="36"/>
      <c r="W25" s="36"/>
    </row>
    <row r="26" spans="1:23" x14ac:dyDescent="0.2">
      <c r="B26" s="36"/>
      <c r="C26" s="36"/>
      <c r="D26" s="36"/>
      <c r="E26" s="36"/>
      <c r="F26" s="36"/>
      <c r="G26" s="36"/>
      <c r="H26" s="36"/>
      <c r="I26" s="36"/>
      <c r="J26" s="36"/>
      <c r="K26" s="36"/>
      <c r="L26" s="36"/>
      <c r="M26" s="36"/>
      <c r="N26" s="36"/>
      <c r="O26" s="36"/>
      <c r="P26" s="36"/>
      <c r="Q26" s="36"/>
      <c r="R26" s="36"/>
      <c r="S26" s="36"/>
      <c r="T26" s="36"/>
      <c r="U26" s="36"/>
      <c r="V26" s="36"/>
      <c r="W26" s="36"/>
    </row>
    <row r="27" spans="1:23" ht="15" x14ac:dyDescent="0.2">
      <c r="B27" s="18" t="s">
        <v>182</v>
      </c>
      <c r="C27" s="36"/>
      <c r="D27" s="37">
        <v>41858</v>
      </c>
      <c r="E27" s="36"/>
      <c r="F27" s="36"/>
      <c r="G27" s="36"/>
      <c r="H27" s="36"/>
      <c r="I27" s="36"/>
      <c r="J27" s="36"/>
      <c r="K27" s="36"/>
      <c r="L27" s="36"/>
      <c r="M27" s="36"/>
      <c r="N27" s="36"/>
      <c r="O27" s="36"/>
      <c r="P27" s="36"/>
      <c r="Q27" s="36"/>
      <c r="R27" s="36"/>
      <c r="S27" s="36"/>
      <c r="T27" s="36"/>
      <c r="U27" s="36"/>
      <c r="V27" s="36"/>
      <c r="W27" s="36"/>
    </row>
    <row r="28" spans="1:23" x14ac:dyDescent="0.2">
      <c r="B28" s="36" t="s">
        <v>286</v>
      </c>
      <c r="C28" s="36"/>
      <c r="D28" s="36"/>
      <c r="E28" s="36"/>
      <c r="F28" s="36"/>
      <c r="G28" s="36"/>
      <c r="H28" s="36"/>
      <c r="I28" s="36"/>
      <c r="J28" s="36"/>
      <c r="K28" s="36"/>
      <c r="L28" s="36"/>
      <c r="M28" s="36"/>
      <c r="N28" s="36"/>
      <c r="O28" s="36"/>
      <c r="P28" s="36"/>
      <c r="Q28" s="36"/>
      <c r="R28" s="36"/>
      <c r="S28" s="36"/>
      <c r="T28" s="36"/>
      <c r="U28" s="36"/>
      <c r="V28" s="36"/>
      <c r="W28" s="36"/>
    </row>
    <row r="29" spans="1:23" x14ac:dyDescent="0.2">
      <c r="B29" s="36" t="s">
        <v>287</v>
      </c>
      <c r="C29" s="36"/>
      <c r="D29" s="36"/>
      <c r="E29" s="36"/>
      <c r="F29" s="36"/>
      <c r="G29" s="36"/>
      <c r="H29" s="36"/>
      <c r="I29" s="36"/>
      <c r="J29" s="36"/>
      <c r="K29" s="36"/>
      <c r="L29" s="36"/>
      <c r="M29" s="36"/>
      <c r="N29" s="36"/>
      <c r="O29" s="36"/>
      <c r="P29" s="36"/>
      <c r="Q29" s="36"/>
      <c r="R29" s="36"/>
      <c r="S29" s="36"/>
      <c r="T29" s="36"/>
      <c r="U29" s="36"/>
      <c r="V29" s="36"/>
      <c r="W29" s="36"/>
    </row>
    <row r="30" spans="1:23" x14ac:dyDescent="0.2">
      <c r="B30" s="36"/>
      <c r="C30" s="36"/>
      <c r="D30" s="36"/>
      <c r="E30" s="36"/>
      <c r="F30" s="36"/>
      <c r="G30" s="36"/>
      <c r="H30" s="36"/>
      <c r="I30" s="36"/>
      <c r="J30" s="36"/>
      <c r="K30" s="36"/>
      <c r="L30" s="36"/>
      <c r="M30" s="36"/>
      <c r="N30" s="36"/>
      <c r="O30" s="36"/>
      <c r="P30" s="36"/>
      <c r="Q30" s="36"/>
      <c r="R30" s="36"/>
      <c r="S30" s="36"/>
      <c r="T30" s="36"/>
      <c r="U30" s="36"/>
      <c r="V30" s="36"/>
      <c r="W30" s="36"/>
    </row>
    <row r="31" spans="1:23" ht="15" x14ac:dyDescent="0.2">
      <c r="B31" s="18" t="s">
        <v>182</v>
      </c>
      <c r="C31" s="36"/>
      <c r="D31" s="37">
        <v>41983</v>
      </c>
      <c r="E31" s="36"/>
      <c r="F31" s="36"/>
      <c r="G31" s="36"/>
      <c r="H31" s="36"/>
      <c r="I31" s="36"/>
      <c r="J31" s="36"/>
      <c r="K31" s="36"/>
      <c r="L31" s="36"/>
      <c r="M31" s="36"/>
      <c r="N31" s="36"/>
      <c r="O31" s="36"/>
      <c r="P31" s="36"/>
      <c r="Q31" s="36"/>
      <c r="R31" s="36"/>
      <c r="S31" s="36"/>
      <c r="T31" s="36"/>
      <c r="U31" s="36"/>
      <c r="V31" s="36"/>
      <c r="W31" s="36"/>
    </row>
    <row r="32" spans="1:23" x14ac:dyDescent="0.2">
      <c r="B32" s="116" t="s">
        <v>288</v>
      </c>
      <c r="C32" s="116"/>
      <c r="D32" s="116"/>
      <c r="E32" s="116"/>
      <c r="F32" s="116"/>
      <c r="G32" s="116"/>
      <c r="H32" s="116"/>
      <c r="I32" s="116"/>
      <c r="J32" s="116"/>
      <c r="K32" s="116"/>
      <c r="L32" s="116"/>
      <c r="M32" s="116"/>
      <c r="N32" s="36"/>
      <c r="O32" s="36"/>
      <c r="P32" s="36"/>
      <c r="Q32" s="36"/>
      <c r="R32" s="36"/>
      <c r="S32" s="36"/>
      <c r="T32" s="36"/>
      <c r="U32" s="36"/>
      <c r="V32" s="36"/>
      <c r="W32" s="36"/>
    </row>
    <row r="33" spans="2:23" ht="24" customHeight="1" x14ac:dyDescent="0.2">
      <c r="B33" s="123" t="s">
        <v>289</v>
      </c>
      <c r="C33" s="116"/>
      <c r="D33" s="116"/>
      <c r="E33" s="116"/>
      <c r="F33" s="116"/>
      <c r="G33" s="116"/>
      <c r="H33" s="116"/>
      <c r="I33" s="116"/>
      <c r="J33" s="116"/>
      <c r="K33" s="116"/>
      <c r="L33" s="116"/>
      <c r="M33" s="116"/>
      <c r="N33" s="36"/>
      <c r="O33" s="36"/>
      <c r="P33" s="36"/>
      <c r="Q33" s="36"/>
      <c r="R33" s="36"/>
      <c r="S33" s="36"/>
      <c r="T33" s="36"/>
      <c r="U33" s="36"/>
      <c r="V33" s="36"/>
      <c r="W33" s="36"/>
    </row>
    <row r="34" spans="2:23" x14ac:dyDescent="0.2">
      <c r="B34" s="36"/>
      <c r="C34" s="36"/>
      <c r="D34" s="36"/>
      <c r="E34" s="36"/>
      <c r="F34" s="36"/>
      <c r="G34" s="36"/>
      <c r="H34" s="36"/>
      <c r="I34" s="36"/>
      <c r="J34" s="36"/>
      <c r="K34" s="36"/>
      <c r="L34" s="36"/>
      <c r="M34" s="36"/>
      <c r="N34" s="36"/>
      <c r="O34" s="36"/>
      <c r="P34" s="36"/>
      <c r="Q34" s="36"/>
      <c r="R34" s="36"/>
      <c r="S34" s="36"/>
      <c r="T34" s="36"/>
      <c r="U34" s="36"/>
      <c r="V34" s="36"/>
      <c r="W34" s="36"/>
    </row>
    <row r="35" spans="2:23" ht="15" x14ac:dyDescent="0.2">
      <c r="B35" s="18" t="s">
        <v>182</v>
      </c>
      <c r="C35" s="36"/>
      <c r="D35" s="37">
        <v>42109</v>
      </c>
      <c r="E35" s="36"/>
      <c r="F35" s="36"/>
      <c r="G35" s="36"/>
      <c r="H35" s="36"/>
      <c r="I35" s="36"/>
      <c r="J35" s="36"/>
      <c r="K35" s="36"/>
      <c r="L35" s="36"/>
      <c r="M35" s="36"/>
      <c r="N35" s="36"/>
      <c r="O35" s="36"/>
      <c r="P35" s="36"/>
      <c r="Q35" s="36"/>
      <c r="R35" s="36"/>
      <c r="S35" s="36"/>
      <c r="T35" s="36"/>
      <c r="U35" s="36"/>
      <c r="V35" s="36"/>
      <c r="W35" s="36"/>
    </row>
    <row r="36" spans="2:23" ht="24" customHeight="1" x14ac:dyDescent="0.2">
      <c r="B36" s="116" t="s">
        <v>254</v>
      </c>
      <c r="C36" s="116"/>
      <c r="D36" s="116"/>
      <c r="E36" s="116"/>
      <c r="F36" s="116"/>
      <c r="G36" s="116"/>
      <c r="H36" s="116"/>
      <c r="I36" s="116"/>
      <c r="J36" s="116"/>
      <c r="K36" s="116"/>
      <c r="L36" s="116"/>
      <c r="M36" s="116"/>
      <c r="N36" s="36"/>
      <c r="O36" s="36"/>
      <c r="P36" s="36"/>
      <c r="Q36" s="36"/>
      <c r="R36" s="36"/>
      <c r="S36" s="36"/>
      <c r="T36" s="36"/>
      <c r="U36" s="36"/>
      <c r="V36" s="36"/>
      <c r="W36" s="36"/>
    </row>
    <row r="37" spans="2:23" ht="16.5" customHeight="1" x14ac:dyDescent="0.2">
      <c r="B37" s="116" t="s">
        <v>251</v>
      </c>
      <c r="C37" s="116"/>
      <c r="D37" s="116"/>
      <c r="E37" s="116"/>
      <c r="F37" s="116"/>
      <c r="G37" s="116"/>
      <c r="H37" s="116"/>
      <c r="I37" s="116"/>
      <c r="J37" s="116"/>
      <c r="K37" s="116"/>
      <c r="L37" s="116"/>
      <c r="M37" s="116"/>
      <c r="N37" s="36"/>
      <c r="O37" s="36"/>
      <c r="P37" s="36"/>
      <c r="Q37" s="36"/>
      <c r="R37" s="36"/>
      <c r="S37" s="36"/>
      <c r="T37" s="36"/>
      <c r="U37" s="36"/>
      <c r="V37" s="36"/>
      <c r="W37" s="36"/>
    </row>
    <row r="38" spans="2:23" x14ac:dyDescent="0.2">
      <c r="B38" s="36" t="s">
        <v>290</v>
      </c>
      <c r="C38" s="36"/>
      <c r="D38" s="36"/>
      <c r="E38" s="36"/>
      <c r="F38" s="36"/>
      <c r="G38" s="36"/>
      <c r="H38" s="36"/>
      <c r="I38" s="36"/>
      <c r="J38" s="36"/>
      <c r="K38" s="36"/>
      <c r="L38" s="36"/>
      <c r="M38" s="36"/>
      <c r="N38" s="36"/>
      <c r="O38" s="36"/>
      <c r="P38" s="36"/>
      <c r="Q38" s="36"/>
      <c r="R38" s="36"/>
      <c r="S38" s="36"/>
      <c r="T38" s="36"/>
      <c r="U38" s="36"/>
      <c r="V38" s="36"/>
      <c r="W38" s="36"/>
    </row>
    <row r="39" spans="2:23" x14ac:dyDescent="0.2">
      <c r="B39" s="36"/>
      <c r="C39" s="36"/>
      <c r="D39" s="36"/>
      <c r="E39" s="36"/>
      <c r="F39" s="36"/>
      <c r="G39" s="36"/>
      <c r="H39" s="36"/>
      <c r="I39" s="36"/>
      <c r="J39" s="36"/>
      <c r="K39" s="36"/>
      <c r="L39" s="36"/>
      <c r="M39" s="36"/>
      <c r="N39" s="36"/>
      <c r="O39" s="36"/>
      <c r="P39" s="36"/>
      <c r="Q39" s="36"/>
      <c r="R39" s="36"/>
      <c r="S39" s="36"/>
      <c r="T39" s="36"/>
      <c r="U39" s="36"/>
      <c r="V39" s="36"/>
      <c r="W39" s="36"/>
    </row>
    <row r="40" spans="2:23" ht="15" x14ac:dyDescent="0.2">
      <c r="B40" s="18" t="s">
        <v>182</v>
      </c>
      <c r="C40" s="36"/>
      <c r="D40" s="37">
        <v>42229</v>
      </c>
      <c r="E40" s="36"/>
      <c r="F40" s="36"/>
      <c r="G40" s="36"/>
      <c r="H40" s="36"/>
      <c r="I40" s="36"/>
      <c r="J40" s="36"/>
      <c r="K40" s="36"/>
      <c r="L40" s="36"/>
      <c r="M40" s="36"/>
      <c r="N40" s="36"/>
      <c r="O40" s="36"/>
      <c r="P40" s="36"/>
      <c r="Q40" s="36"/>
      <c r="R40" s="36"/>
      <c r="S40" s="36"/>
      <c r="T40" s="36"/>
      <c r="U40" s="36"/>
      <c r="V40" s="36"/>
      <c r="W40" s="36"/>
    </row>
    <row r="41" spans="2:23" ht="25.5" customHeight="1" x14ac:dyDescent="0.2">
      <c r="B41" s="116" t="s">
        <v>258</v>
      </c>
      <c r="C41" s="116"/>
      <c r="D41" s="116"/>
      <c r="E41" s="116"/>
      <c r="F41" s="116"/>
      <c r="G41" s="116"/>
      <c r="H41" s="116"/>
      <c r="I41" s="116"/>
      <c r="J41" s="116"/>
      <c r="K41" s="116"/>
      <c r="L41" s="116"/>
      <c r="M41" s="116"/>
      <c r="N41" s="36"/>
      <c r="O41" s="36"/>
      <c r="P41" s="36"/>
      <c r="Q41" s="36"/>
      <c r="R41" s="36"/>
      <c r="S41" s="36"/>
      <c r="T41" s="36"/>
      <c r="U41" s="36"/>
      <c r="V41" s="36"/>
      <c r="W41" s="36"/>
    </row>
    <row r="42" spans="2:23" x14ac:dyDescent="0.2">
      <c r="B42" s="123" t="s">
        <v>259</v>
      </c>
      <c r="C42" s="123"/>
      <c r="D42" s="123"/>
      <c r="E42" s="123"/>
      <c r="F42" s="123"/>
      <c r="G42" s="123"/>
      <c r="H42" s="123"/>
      <c r="I42" s="123"/>
      <c r="J42" s="123"/>
      <c r="K42" s="123"/>
      <c r="L42" s="123"/>
      <c r="M42" s="123"/>
      <c r="N42" s="36"/>
      <c r="O42" s="36"/>
      <c r="P42" s="36"/>
      <c r="Q42" s="36"/>
      <c r="R42" s="36"/>
      <c r="S42" s="36"/>
      <c r="T42" s="36"/>
      <c r="U42" s="36"/>
      <c r="V42" s="36"/>
      <c r="W42" s="36"/>
    </row>
    <row r="43" spans="2:23" x14ac:dyDescent="0.2">
      <c r="B43" s="36"/>
      <c r="C43" s="36"/>
      <c r="D43" s="36"/>
      <c r="E43" s="36"/>
      <c r="F43" s="36"/>
      <c r="G43" s="36"/>
      <c r="H43" s="36"/>
      <c r="I43" s="36"/>
      <c r="J43" s="36"/>
      <c r="K43" s="36"/>
      <c r="L43" s="36"/>
      <c r="M43" s="36"/>
      <c r="N43" s="36"/>
      <c r="O43" s="36"/>
      <c r="P43" s="36"/>
      <c r="Q43" s="36"/>
      <c r="R43" s="36"/>
      <c r="S43" s="36"/>
      <c r="T43" s="36"/>
      <c r="U43" s="36"/>
      <c r="V43" s="36"/>
      <c r="W43" s="36"/>
    </row>
    <row r="44" spans="2:23" ht="15" x14ac:dyDescent="0.2">
      <c r="B44" s="18" t="s">
        <v>182</v>
      </c>
      <c r="C44" s="36"/>
      <c r="D44" s="37">
        <v>42300</v>
      </c>
      <c r="E44" s="36"/>
      <c r="F44" s="36"/>
      <c r="G44" s="36"/>
      <c r="H44" s="36"/>
      <c r="I44" s="36"/>
      <c r="J44" s="36"/>
      <c r="K44" s="36"/>
      <c r="L44" s="36"/>
      <c r="M44" s="36"/>
      <c r="N44" s="36"/>
      <c r="O44" s="36"/>
      <c r="P44" s="36"/>
      <c r="Q44" s="36"/>
      <c r="R44" s="36"/>
      <c r="S44" s="36"/>
      <c r="T44" s="36"/>
      <c r="U44" s="36"/>
      <c r="V44" s="36"/>
      <c r="W44" s="36"/>
    </row>
    <row r="45" spans="2:23" x14ac:dyDescent="0.2">
      <c r="B45" s="116" t="s">
        <v>274</v>
      </c>
      <c r="C45" s="116"/>
      <c r="D45" s="116"/>
      <c r="E45" s="116"/>
      <c r="F45" s="116"/>
      <c r="G45" s="116"/>
      <c r="H45" s="116"/>
      <c r="I45" s="116"/>
      <c r="J45" s="116"/>
      <c r="K45" s="116"/>
      <c r="L45" s="116"/>
      <c r="M45" s="116"/>
      <c r="N45" s="36"/>
      <c r="O45" s="36"/>
      <c r="P45" s="36"/>
      <c r="Q45" s="36"/>
      <c r="R45" s="36"/>
      <c r="S45" s="36"/>
      <c r="T45" s="36"/>
      <c r="U45" s="36"/>
      <c r="V45" s="36"/>
      <c r="W45" s="36"/>
    </row>
    <row r="46" spans="2:23" x14ac:dyDescent="0.2">
      <c r="B46" s="116" t="s">
        <v>276</v>
      </c>
      <c r="C46" s="116"/>
      <c r="D46" s="116"/>
      <c r="E46" s="116"/>
      <c r="F46" s="116"/>
      <c r="G46" s="116"/>
      <c r="H46" s="116"/>
      <c r="I46" s="116"/>
      <c r="J46" s="116"/>
      <c r="K46" s="116"/>
      <c r="L46" s="116"/>
      <c r="M46" s="116"/>
      <c r="N46" s="36"/>
      <c r="O46" s="36"/>
      <c r="P46" s="36"/>
      <c r="Q46" s="36"/>
      <c r="R46" s="36"/>
      <c r="S46" s="36"/>
      <c r="T46" s="36"/>
      <c r="U46" s="36"/>
      <c r="V46" s="36"/>
      <c r="W46" s="36"/>
    </row>
    <row r="47" spans="2:23" ht="24.75" customHeight="1" x14ac:dyDescent="0.2">
      <c r="B47" s="123" t="s">
        <v>313</v>
      </c>
      <c r="C47" s="116"/>
      <c r="D47" s="116"/>
      <c r="E47" s="116"/>
      <c r="F47" s="116"/>
      <c r="G47" s="116"/>
      <c r="H47" s="116"/>
      <c r="I47" s="116"/>
      <c r="J47" s="116"/>
      <c r="K47" s="116"/>
      <c r="L47" s="116"/>
      <c r="M47" s="116"/>
      <c r="N47" s="36"/>
      <c r="O47" s="36"/>
      <c r="P47" s="36"/>
      <c r="Q47" s="36"/>
      <c r="R47" s="36"/>
      <c r="S47" s="36"/>
      <c r="T47" s="36"/>
      <c r="U47" s="36"/>
      <c r="V47" s="36"/>
      <c r="W47" s="36"/>
    </row>
    <row r="48" spans="2:23" ht="26.25" customHeight="1" x14ac:dyDescent="0.2">
      <c r="B48" s="117" t="s">
        <v>275</v>
      </c>
      <c r="C48" s="117"/>
      <c r="D48" s="117"/>
      <c r="E48" s="117"/>
      <c r="F48" s="117"/>
      <c r="G48" s="117"/>
      <c r="H48" s="117"/>
      <c r="I48" s="117"/>
      <c r="J48" s="117"/>
      <c r="K48" s="117"/>
      <c r="L48" s="117"/>
      <c r="M48" s="117"/>
      <c r="N48" s="36"/>
      <c r="O48" s="36"/>
      <c r="P48" s="36"/>
      <c r="Q48" s="36"/>
      <c r="R48" s="36"/>
      <c r="S48" s="36"/>
      <c r="T48" s="36"/>
      <c r="U48" s="36"/>
      <c r="V48" s="36"/>
      <c r="W48" s="36"/>
    </row>
    <row r="49" spans="2:23" ht="14.25" customHeight="1" x14ac:dyDescent="0.2">
      <c r="B49" s="123" t="s">
        <v>282</v>
      </c>
      <c r="C49" s="116"/>
      <c r="D49" s="116"/>
      <c r="E49" s="116"/>
      <c r="F49" s="116"/>
      <c r="G49" s="116"/>
      <c r="H49" s="116"/>
      <c r="I49" s="116"/>
      <c r="J49" s="116"/>
      <c r="K49" s="116"/>
      <c r="L49" s="116"/>
      <c r="M49" s="116"/>
      <c r="N49" s="36"/>
      <c r="O49" s="36"/>
      <c r="P49" s="36"/>
      <c r="Q49" s="36"/>
      <c r="R49" s="36"/>
      <c r="S49" s="36"/>
      <c r="T49" s="36"/>
      <c r="U49" s="36"/>
      <c r="V49" s="36"/>
      <c r="W49" s="36"/>
    </row>
    <row r="50" spans="2:23" x14ac:dyDescent="0.2">
      <c r="B50" s="52" t="s">
        <v>283</v>
      </c>
      <c r="C50" s="36"/>
      <c r="D50" s="36"/>
      <c r="E50" s="36"/>
      <c r="F50" s="36"/>
      <c r="G50" s="36"/>
      <c r="H50" s="36"/>
      <c r="I50" s="36"/>
      <c r="J50" s="36"/>
      <c r="K50" s="36"/>
      <c r="L50" s="36"/>
      <c r="M50" s="36"/>
      <c r="N50" s="36"/>
      <c r="O50" s="36"/>
      <c r="P50" s="36"/>
      <c r="Q50" s="36"/>
      <c r="R50" s="36"/>
      <c r="S50" s="36"/>
      <c r="T50" s="36"/>
      <c r="U50" s="36"/>
      <c r="V50" s="36"/>
      <c r="W50" s="36"/>
    </row>
    <row r="51" spans="2:23" x14ac:dyDescent="0.2">
      <c r="B51" s="36"/>
      <c r="C51" s="36"/>
      <c r="D51" s="36"/>
      <c r="E51" s="36"/>
      <c r="F51" s="36"/>
      <c r="G51" s="36"/>
      <c r="H51" s="36"/>
      <c r="I51" s="36"/>
      <c r="J51" s="36"/>
      <c r="K51" s="36"/>
      <c r="L51" s="36"/>
      <c r="M51" s="36"/>
      <c r="N51" s="36"/>
      <c r="O51" s="36"/>
      <c r="P51" s="36"/>
      <c r="Q51" s="36"/>
      <c r="R51" s="36"/>
      <c r="S51" s="36"/>
      <c r="T51" s="36"/>
      <c r="U51" s="36"/>
      <c r="V51" s="36"/>
      <c r="W51" s="36"/>
    </row>
    <row r="52" spans="2:23" ht="15" x14ac:dyDescent="0.2">
      <c r="B52" s="18" t="s">
        <v>182</v>
      </c>
      <c r="C52" s="36"/>
      <c r="D52" s="37">
        <v>42432</v>
      </c>
      <c r="E52" s="36"/>
      <c r="F52" s="36"/>
      <c r="G52" s="36"/>
      <c r="H52" s="36"/>
      <c r="I52" s="36"/>
      <c r="J52" s="36"/>
      <c r="K52" s="36"/>
      <c r="L52" s="36"/>
      <c r="M52" s="36"/>
      <c r="N52" s="36"/>
      <c r="O52" s="36"/>
      <c r="P52" s="36"/>
      <c r="Q52" s="36"/>
      <c r="R52" s="36"/>
      <c r="S52" s="36"/>
      <c r="T52" s="36"/>
      <c r="U52" s="36"/>
      <c r="V52" s="36"/>
      <c r="W52" s="36"/>
    </row>
    <row r="53" spans="2:23" ht="42.75" customHeight="1" x14ac:dyDescent="0.2">
      <c r="B53" s="117" t="s">
        <v>304</v>
      </c>
      <c r="C53" s="117"/>
      <c r="D53" s="117"/>
      <c r="E53" s="117"/>
      <c r="F53" s="117"/>
      <c r="G53" s="117"/>
      <c r="H53" s="117"/>
      <c r="I53" s="117"/>
      <c r="J53" s="117"/>
      <c r="K53" s="117"/>
      <c r="L53" s="117"/>
      <c r="M53" s="117"/>
      <c r="N53" s="36"/>
      <c r="O53" s="36"/>
      <c r="P53" s="36"/>
      <c r="Q53" s="36"/>
      <c r="R53" s="36"/>
      <c r="S53" s="36"/>
      <c r="T53" s="36"/>
      <c r="U53" s="36"/>
      <c r="V53" s="36"/>
      <c r="W53" s="36"/>
    </row>
    <row r="54" spans="2:23" x14ac:dyDescent="0.2">
      <c r="B54" s="123" t="s">
        <v>305</v>
      </c>
      <c r="C54" s="123"/>
      <c r="D54" s="123"/>
      <c r="E54" s="123"/>
      <c r="F54" s="123"/>
      <c r="G54" s="123"/>
      <c r="H54" s="123"/>
      <c r="I54" s="123"/>
      <c r="J54" s="123"/>
      <c r="K54" s="123"/>
      <c r="L54" s="123"/>
      <c r="M54" s="123"/>
      <c r="N54" s="36"/>
      <c r="O54" s="36"/>
      <c r="P54" s="36"/>
      <c r="Q54" s="36"/>
      <c r="R54" s="36"/>
      <c r="S54" s="36"/>
      <c r="T54" s="36"/>
      <c r="U54" s="36"/>
      <c r="V54" s="36"/>
      <c r="W54" s="36"/>
    </row>
    <row r="55" spans="2:23" ht="39.75" customHeight="1" x14ac:dyDescent="0.2">
      <c r="B55" s="117" t="s">
        <v>328</v>
      </c>
      <c r="C55" s="117"/>
      <c r="D55" s="117"/>
      <c r="E55" s="117"/>
      <c r="F55" s="117"/>
      <c r="G55" s="117"/>
      <c r="H55" s="117"/>
      <c r="I55" s="117"/>
      <c r="J55" s="117"/>
      <c r="K55" s="117"/>
      <c r="L55" s="117"/>
      <c r="M55" s="117"/>
      <c r="N55" s="117"/>
      <c r="O55" s="36"/>
      <c r="P55" s="36"/>
      <c r="Q55" s="36"/>
      <c r="R55" s="36"/>
      <c r="S55" s="36"/>
      <c r="T55" s="36"/>
      <c r="U55" s="36"/>
      <c r="V55" s="36"/>
      <c r="W55" s="36"/>
    </row>
    <row r="56" spans="2:23" s="36" customFormat="1" ht="12" x14ac:dyDescent="0.2"/>
    <row r="57" spans="2:23" s="36" customFormat="1" ht="12" x14ac:dyDescent="0.2"/>
    <row r="58" spans="2:23" s="36" customFormat="1" ht="15" x14ac:dyDescent="0.2">
      <c r="B58" s="18" t="s">
        <v>182</v>
      </c>
      <c r="D58" s="37">
        <v>42475</v>
      </c>
    </row>
    <row r="59" spans="2:23" s="36" customFormat="1" ht="29.25" customHeight="1" x14ac:dyDescent="0.2">
      <c r="B59" s="117" t="s">
        <v>304</v>
      </c>
      <c r="C59" s="117"/>
      <c r="D59" s="117"/>
      <c r="E59" s="117"/>
      <c r="F59" s="117"/>
      <c r="G59" s="117"/>
      <c r="H59" s="117"/>
      <c r="I59" s="117"/>
      <c r="J59" s="117"/>
      <c r="K59" s="117"/>
      <c r="L59" s="117"/>
      <c r="M59" s="117"/>
    </row>
    <row r="60" spans="2:23" s="36" customFormat="1" ht="15" customHeight="1" x14ac:dyDescent="0.2">
      <c r="B60" s="123" t="s">
        <v>305</v>
      </c>
      <c r="C60" s="123"/>
      <c r="D60" s="123"/>
      <c r="E60" s="123"/>
      <c r="F60" s="123"/>
      <c r="G60" s="123"/>
      <c r="H60" s="123"/>
      <c r="I60" s="123"/>
      <c r="J60" s="123"/>
      <c r="K60" s="123"/>
      <c r="L60" s="123"/>
      <c r="M60" s="123"/>
    </row>
    <row r="61" spans="2:23" s="36" customFormat="1" ht="15" customHeight="1" x14ac:dyDescent="0.2">
      <c r="B61" s="116" t="s">
        <v>340</v>
      </c>
      <c r="C61" s="116"/>
      <c r="D61" s="116"/>
      <c r="E61" s="116"/>
      <c r="F61" s="116"/>
      <c r="G61" s="116"/>
      <c r="H61" s="116"/>
      <c r="I61" s="116"/>
      <c r="J61" s="116"/>
      <c r="K61" s="116"/>
      <c r="L61" s="116"/>
      <c r="M61" s="116"/>
    </row>
    <row r="62" spans="2:23" s="36" customFormat="1" ht="41.25" customHeight="1" x14ac:dyDescent="0.2">
      <c r="B62" s="117" t="s">
        <v>338</v>
      </c>
      <c r="C62" s="117"/>
      <c r="D62" s="117"/>
      <c r="E62" s="117"/>
      <c r="F62" s="117"/>
      <c r="G62" s="117"/>
      <c r="H62" s="117"/>
      <c r="I62" s="117"/>
      <c r="J62" s="117"/>
      <c r="K62" s="117"/>
      <c r="L62" s="117"/>
      <c r="M62" s="117"/>
      <c r="N62" s="117"/>
    </row>
    <row r="63" spans="2:23" s="36" customFormat="1" ht="12" x14ac:dyDescent="0.2"/>
    <row r="64" spans="2:23" s="36" customFormat="1" ht="12" x14ac:dyDescent="0.2"/>
    <row r="65" s="36" customFormat="1" ht="12" x14ac:dyDescent="0.2"/>
    <row r="66" s="36" customFormat="1" ht="12" x14ac:dyDescent="0.2"/>
    <row r="67" s="36" customFormat="1" ht="12" x14ac:dyDescent="0.2"/>
    <row r="68" s="36" customFormat="1" ht="12" x14ac:dyDescent="0.2"/>
    <row r="69" s="36" customFormat="1" ht="12" x14ac:dyDescent="0.2"/>
    <row r="70" s="36" customFormat="1" ht="12" x14ac:dyDescent="0.2"/>
    <row r="71" s="36" customFormat="1" ht="12" x14ac:dyDescent="0.2"/>
    <row r="72" s="36" customFormat="1" ht="12" x14ac:dyDescent="0.2"/>
    <row r="73" s="36" customFormat="1" ht="12" x14ac:dyDescent="0.2"/>
    <row r="74" s="36" customFormat="1" ht="12" x14ac:dyDescent="0.2"/>
    <row r="75" s="36" customFormat="1" ht="12" x14ac:dyDescent="0.2"/>
    <row r="76" s="36" customFormat="1" ht="12" x14ac:dyDescent="0.2"/>
    <row r="77" s="36" customFormat="1" ht="12" x14ac:dyDescent="0.2"/>
    <row r="78" s="36" customFormat="1" ht="12" x14ac:dyDescent="0.2"/>
    <row r="79" s="36" customFormat="1" ht="12" x14ac:dyDescent="0.2"/>
    <row r="80" s="36" customFormat="1" ht="12" x14ac:dyDescent="0.2"/>
    <row r="81" s="36" customFormat="1" ht="12" x14ac:dyDescent="0.2"/>
    <row r="82" s="36" customFormat="1" ht="12" x14ac:dyDescent="0.2"/>
    <row r="83" s="36" customFormat="1" ht="12" x14ac:dyDescent="0.2"/>
    <row r="84" s="36" customFormat="1" ht="12" x14ac:dyDescent="0.2"/>
    <row r="85" s="36" customFormat="1" ht="12" x14ac:dyDescent="0.2"/>
    <row r="86" s="36" customFormat="1" ht="12" x14ac:dyDescent="0.2"/>
    <row r="87" s="36" customFormat="1" ht="12" x14ac:dyDescent="0.2"/>
    <row r="88" s="36" customFormat="1" ht="12" x14ac:dyDescent="0.2"/>
    <row r="89" s="36" customFormat="1" ht="12" x14ac:dyDescent="0.2"/>
    <row r="90" s="36" customFormat="1" ht="12" x14ac:dyDescent="0.2"/>
    <row r="91" s="36" customFormat="1" ht="12" x14ac:dyDescent="0.2"/>
    <row r="92" s="36" customFormat="1" ht="12" x14ac:dyDescent="0.2"/>
    <row r="93" s="36" customFormat="1" ht="12" x14ac:dyDescent="0.2"/>
    <row r="94" s="36" customFormat="1" ht="12" x14ac:dyDescent="0.2"/>
    <row r="95" s="36" customFormat="1" ht="12" x14ac:dyDescent="0.2"/>
    <row r="96" s="36" customFormat="1" ht="12" x14ac:dyDescent="0.2"/>
    <row r="97" s="36" customFormat="1" ht="12" x14ac:dyDescent="0.2"/>
    <row r="98" s="36" customFormat="1" ht="12" x14ac:dyDescent="0.2"/>
    <row r="99" s="36" customFormat="1" ht="12" x14ac:dyDescent="0.2"/>
    <row r="100" s="36" customFormat="1" ht="12" x14ac:dyDescent="0.2"/>
    <row r="101" s="36" customFormat="1" ht="12" x14ac:dyDescent="0.2"/>
    <row r="102" s="36" customFormat="1" ht="12" x14ac:dyDescent="0.2"/>
    <row r="103" s="36" customFormat="1" ht="12" x14ac:dyDescent="0.2"/>
  </sheetData>
  <mergeCells count="22">
    <mergeCell ref="B46:M46"/>
    <mergeCell ref="B59:M59"/>
    <mergeCell ref="B60:M60"/>
    <mergeCell ref="B55:N55"/>
    <mergeCell ref="B53:M53"/>
    <mergeCell ref="B54:M54"/>
    <mergeCell ref="B62:N62"/>
    <mergeCell ref="B61:M61"/>
    <mergeCell ref="B33:M33"/>
    <mergeCell ref="B18:M18"/>
    <mergeCell ref="B19:M19"/>
    <mergeCell ref="B22:M22"/>
    <mergeCell ref="B25:M25"/>
    <mergeCell ref="B32:M32"/>
    <mergeCell ref="B41:M41"/>
    <mergeCell ref="B42:M42"/>
    <mergeCell ref="B36:M36"/>
    <mergeCell ref="B37:M37"/>
    <mergeCell ref="B49:M49"/>
    <mergeCell ref="B47:M47"/>
    <mergeCell ref="B48:M48"/>
    <mergeCell ref="B45:M4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opLeftCell="A10" zoomScaleNormal="100" workbookViewId="0">
      <selection activeCell="A34" sqref="A34"/>
    </sheetView>
  </sheetViews>
  <sheetFormatPr defaultRowHeight="14.25" x14ac:dyDescent="0.2"/>
  <cols>
    <col min="1" max="1" width="19" customWidth="1"/>
    <col min="2" max="2" width="22.5" customWidth="1"/>
    <col min="3" max="3" width="12.375" customWidth="1"/>
    <col min="4" max="4" width="10.625" customWidth="1"/>
    <col min="5" max="5" width="12.125" customWidth="1"/>
    <col min="6" max="6" width="13.625" customWidth="1"/>
    <col min="7" max="7" width="7.125" customWidth="1"/>
    <col min="8" max="8" width="17.625" style="6" customWidth="1"/>
    <col min="9" max="9" width="24.125" style="6" customWidth="1"/>
    <col min="10" max="19" width="9" style="6"/>
  </cols>
  <sheetData>
    <row r="1" spans="1:8" ht="19.5" x14ac:dyDescent="0.2">
      <c r="A1" s="12" t="s">
        <v>212</v>
      </c>
      <c r="B1" s="6"/>
      <c r="C1" s="6"/>
      <c r="D1" s="6"/>
      <c r="E1" s="6"/>
      <c r="F1" s="6"/>
      <c r="G1" s="6"/>
    </row>
    <row r="2" spans="1:8" x14ac:dyDescent="0.2">
      <c r="A2" s="130" t="s">
        <v>33</v>
      </c>
      <c r="B2" s="132" t="s">
        <v>63</v>
      </c>
      <c r="C2" s="132" t="s">
        <v>65</v>
      </c>
      <c r="D2" s="132" t="s">
        <v>54</v>
      </c>
      <c r="E2" s="126" t="s">
        <v>64</v>
      </c>
      <c r="F2" s="126" t="s">
        <v>47</v>
      </c>
      <c r="G2" s="128" t="s">
        <v>40</v>
      </c>
      <c r="H2" s="126" t="s">
        <v>307</v>
      </c>
    </row>
    <row r="3" spans="1:8" ht="21.75" customHeight="1" thickBot="1" x14ac:dyDescent="0.25">
      <c r="A3" s="131"/>
      <c r="B3" s="133"/>
      <c r="C3" s="133"/>
      <c r="D3" s="133"/>
      <c r="E3" s="127"/>
      <c r="F3" s="127"/>
      <c r="G3" s="129"/>
      <c r="H3" s="127"/>
    </row>
    <row r="4" spans="1:8" ht="15.75" thickTop="1" thickBot="1" x14ac:dyDescent="0.25">
      <c r="A4" s="5" t="s">
        <v>75</v>
      </c>
      <c r="B4" s="39" t="s">
        <v>92</v>
      </c>
      <c r="C4" s="40" t="s">
        <v>93</v>
      </c>
      <c r="D4" s="38">
        <v>56.7</v>
      </c>
      <c r="E4" s="40" t="s">
        <v>195</v>
      </c>
      <c r="F4" s="38" t="s">
        <v>55</v>
      </c>
      <c r="G4" s="99" t="s">
        <v>56</v>
      </c>
      <c r="H4" s="38" t="s">
        <v>308</v>
      </c>
    </row>
    <row r="5" spans="1:8" ht="15" thickBot="1" x14ac:dyDescent="0.25">
      <c r="A5" s="5" t="s">
        <v>76</v>
      </c>
      <c r="B5" s="39" t="s">
        <v>106</v>
      </c>
      <c r="C5" s="40" t="s">
        <v>68</v>
      </c>
      <c r="D5" s="38">
        <v>156</v>
      </c>
      <c r="E5" s="40" t="s">
        <v>58</v>
      </c>
      <c r="F5" s="38" t="s">
        <v>94</v>
      </c>
      <c r="G5" s="99" t="s">
        <v>42</v>
      </c>
      <c r="H5" s="38" t="s">
        <v>308</v>
      </c>
    </row>
    <row r="6" spans="1:8" ht="15" thickBot="1" x14ac:dyDescent="0.25">
      <c r="A6" s="5" t="s">
        <v>189</v>
      </c>
      <c r="B6" s="39" t="s">
        <v>99</v>
      </c>
      <c r="C6" s="40" t="s">
        <v>100</v>
      </c>
      <c r="D6" s="38">
        <v>132.30000000000001</v>
      </c>
      <c r="E6" s="40" t="s">
        <v>195</v>
      </c>
      <c r="F6" s="38" t="s">
        <v>55</v>
      </c>
      <c r="G6" s="99" t="s">
        <v>56</v>
      </c>
      <c r="H6" s="38" t="s">
        <v>308</v>
      </c>
    </row>
    <row r="7" spans="1:8" ht="15" thickBot="1" x14ac:dyDescent="0.25">
      <c r="A7" s="5" t="s">
        <v>190</v>
      </c>
      <c r="B7" s="39" t="s">
        <v>115</v>
      </c>
      <c r="C7" s="40" t="s">
        <v>101</v>
      </c>
      <c r="D7" s="38">
        <v>52.5</v>
      </c>
      <c r="E7" s="40" t="s">
        <v>195</v>
      </c>
      <c r="F7" s="38" t="s">
        <v>55</v>
      </c>
      <c r="G7" s="99" t="s">
        <v>56</v>
      </c>
      <c r="H7" s="38" t="s">
        <v>308</v>
      </c>
    </row>
    <row r="8" spans="1:8" ht="57" thickBot="1" x14ac:dyDescent="0.25">
      <c r="A8" s="5" t="s">
        <v>77</v>
      </c>
      <c r="B8" s="39" t="s">
        <v>196</v>
      </c>
      <c r="C8" s="40" t="s">
        <v>198</v>
      </c>
      <c r="D8" s="38">
        <v>228.3</v>
      </c>
      <c r="E8" s="40" t="s">
        <v>58</v>
      </c>
      <c r="F8" s="38" t="s">
        <v>94</v>
      </c>
      <c r="G8" s="99" t="s">
        <v>42</v>
      </c>
      <c r="H8" s="38" t="s">
        <v>308</v>
      </c>
    </row>
    <row r="9" spans="1:8" ht="15" thickBot="1" x14ac:dyDescent="0.25">
      <c r="A9" s="5" t="s">
        <v>191</v>
      </c>
      <c r="B9" s="39" t="s">
        <v>95</v>
      </c>
      <c r="C9" s="40" t="s">
        <v>96</v>
      </c>
      <c r="D9" s="38">
        <v>94.5</v>
      </c>
      <c r="E9" s="40" t="s">
        <v>195</v>
      </c>
      <c r="F9" s="38" t="s">
        <v>55</v>
      </c>
      <c r="G9" s="99" t="s">
        <v>56</v>
      </c>
      <c r="H9" s="38" t="s">
        <v>308</v>
      </c>
    </row>
    <row r="10" spans="1:8" ht="15" thickBot="1" x14ac:dyDescent="0.25">
      <c r="A10" s="5" t="s">
        <v>192</v>
      </c>
      <c r="B10" s="39" t="s">
        <v>97</v>
      </c>
      <c r="C10" s="40" t="s">
        <v>98</v>
      </c>
      <c r="D10" s="38">
        <v>71.400000000000006</v>
      </c>
      <c r="E10" s="40" t="s">
        <v>195</v>
      </c>
      <c r="F10" s="38" t="s">
        <v>55</v>
      </c>
      <c r="G10" s="99" t="s">
        <v>56</v>
      </c>
      <c r="H10" s="38" t="s">
        <v>308</v>
      </c>
    </row>
    <row r="11" spans="1:8" ht="15" thickBot="1" x14ac:dyDescent="0.25">
      <c r="A11" s="5" t="s">
        <v>78</v>
      </c>
      <c r="B11" s="39" t="s">
        <v>102</v>
      </c>
      <c r="C11" s="40" t="s">
        <v>71</v>
      </c>
      <c r="D11" s="38">
        <v>80</v>
      </c>
      <c r="E11" s="40" t="s">
        <v>58</v>
      </c>
      <c r="F11" s="38" t="s">
        <v>94</v>
      </c>
      <c r="G11" s="99" t="s">
        <v>42</v>
      </c>
      <c r="H11" s="38" t="s">
        <v>308</v>
      </c>
    </row>
    <row r="12" spans="1:8" ht="15" thickBot="1" x14ac:dyDescent="0.25">
      <c r="A12" s="5" t="s">
        <v>193</v>
      </c>
      <c r="B12" s="39" t="s">
        <v>103</v>
      </c>
      <c r="C12" s="40" t="s">
        <v>104</v>
      </c>
      <c r="D12" s="38">
        <v>159</v>
      </c>
      <c r="E12" s="40" t="s">
        <v>195</v>
      </c>
      <c r="F12" s="38" t="s">
        <v>55</v>
      </c>
      <c r="G12" s="99" t="s">
        <v>56</v>
      </c>
      <c r="H12" s="38" t="s">
        <v>308</v>
      </c>
    </row>
    <row r="13" spans="1:8" ht="15" thickBot="1" x14ac:dyDescent="0.25">
      <c r="A13" s="5" t="s">
        <v>194</v>
      </c>
      <c r="B13" s="39" t="s">
        <v>103</v>
      </c>
      <c r="C13" s="40" t="s">
        <v>105</v>
      </c>
      <c r="D13" s="38">
        <v>39</v>
      </c>
      <c r="E13" s="40" t="s">
        <v>195</v>
      </c>
      <c r="F13" s="38" t="s">
        <v>55</v>
      </c>
      <c r="G13" s="99" t="s">
        <v>56</v>
      </c>
      <c r="H13" s="38" t="s">
        <v>308</v>
      </c>
    </row>
    <row r="14" spans="1:8" ht="34.5" thickBot="1" x14ac:dyDescent="0.25">
      <c r="A14" s="5" t="s">
        <v>166</v>
      </c>
      <c r="B14" s="39" t="s">
        <v>156</v>
      </c>
      <c r="C14" s="40" t="s">
        <v>298</v>
      </c>
      <c r="D14" s="38">
        <v>20.7</v>
      </c>
      <c r="E14" s="40" t="s">
        <v>155</v>
      </c>
      <c r="F14" s="38" t="s">
        <v>67</v>
      </c>
      <c r="G14" s="99" t="s">
        <v>42</v>
      </c>
      <c r="H14" s="38" t="s">
        <v>308</v>
      </c>
    </row>
    <row r="15" spans="1:8" ht="15" thickBot="1" x14ac:dyDescent="0.25">
      <c r="A15" s="5" t="s">
        <v>79</v>
      </c>
      <c r="B15" s="39" t="s">
        <v>106</v>
      </c>
      <c r="C15" s="40" t="s">
        <v>69</v>
      </c>
      <c r="D15" s="38">
        <v>90</v>
      </c>
      <c r="E15" s="40" t="s">
        <v>58</v>
      </c>
      <c r="F15" s="38" t="s">
        <v>94</v>
      </c>
      <c r="G15" s="99" t="s">
        <v>42</v>
      </c>
      <c r="H15" s="38" t="s">
        <v>308</v>
      </c>
    </row>
    <row r="16" spans="1:8" ht="15" thickBot="1" x14ac:dyDescent="0.25">
      <c r="A16" s="5" t="s">
        <v>80</v>
      </c>
      <c r="B16" s="39" t="s">
        <v>107</v>
      </c>
      <c r="C16" s="40" t="s">
        <v>242</v>
      </c>
      <c r="D16" s="38">
        <v>546</v>
      </c>
      <c r="E16" s="40" t="s">
        <v>108</v>
      </c>
      <c r="F16" s="38" t="s">
        <v>109</v>
      </c>
      <c r="G16" s="99" t="s">
        <v>42</v>
      </c>
      <c r="H16" s="38" t="s">
        <v>314</v>
      </c>
    </row>
    <row r="17" spans="1:8" ht="23.25" thickBot="1" x14ac:dyDescent="0.25">
      <c r="A17" s="5" t="s">
        <v>81</v>
      </c>
      <c r="B17" s="39" t="s">
        <v>197</v>
      </c>
      <c r="C17" s="40" t="s">
        <v>199</v>
      </c>
      <c r="D17" s="38">
        <v>180</v>
      </c>
      <c r="E17" s="40" t="s">
        <v>62</v>
      </c>
      <c r="F17" s="38" t="s">
        <v>94</v>
      </c>
      <c r="G17" s="99" t="s">
        <v>42</v>
      </c>
      <c r="H17" s="38" t="s">
        <v>308</v>
      </c>
    </row>
    <row r="18" spans="1:8" ht="15" thickBot="1" x14ac:dyDescent="0.25">
      <c r="A18" s="5" t="s">
        <v>334</v>
      </c>
      <c r="B18" s="39" t="s">
        <v>110</v>
      </c>
      <c r="C18" s="40" t="s">
        <v>252</v>
      </c>
      <c r="D18" s="38">
        <v>239</v>
      </c>
      <c r="E18" s="40" t="s">
        <v>62</v>
      </c>
      <c r="F18" s="38" t="s">
        <v>94</v>
      </c>
      <c r="G18" s="99" t="s">
        <v>42</v>
      </c>
      <c r="H18" s="38" t="s">
        <v>337</v>
      </c>
    </row>
    <row r="19" spans="1:8" ht="15" thickBot="1" x14ac:dyDescent="0.25">
      <c r="A19" s="5" t="s">
        <v>83</v>
      </c>
      <c r="B19" s="39" t="s">
        <v>107</v>
      </c>
      <c r="C19" s="40" t="s">
        <v>72</v>
      </c>
      <c r="D19" s="38">
        <v>240</v>
      </c>
      <c r="E19" s="40" t="s">
        <v>108</v>
      </c>
      <c r="F19" s="38" t="s">
        <v>109</v>
      </c>
      <c r="G19" s="99" t="s">
        <v>42</v>
      </c>
      <c r="H19" s="38" t="s">
        <v>314</v>
      </c>
    </row>
    <row r="20" spans="1:8" ht="23.25" thickBot="1" x14ac:dyDescent="0.25">
      <c r="A20" s="5" t="s">
        <v>84</v>
      </c>
      <c r="B20" s="39" t="s">
        <v>106</v>
      </c>
      <c r="C20" s="40" t="s">
        <v>116</v>
      </c>
      <c r="D20" s="38">
        <v>73.5</v>
      </c>
      <c r="E20" s="40" t="s">
        <v>58</v>
      </c>
      <c r="F20" s="38" t="s">
        <v>67</v>
      </c>
      <c r="G20" s="99" t="s">
        <v>42</v>
      </c>
      <c r="H20" s="38" t="s">
        <v>308</v>
      </c>
    </row>
    <row r="21" spans="1:8" ht="34.5" thickBot="1" x14ac:dyDescent="0.25">
      <c r="A21" s="5" t="s">
        <v>309</v>
      </c>
      <c r="B21" s="39" t="s">
        <v>156</v>
      </c>
      <c r="C21" s="40" t="s">
        <v>319</v>
      </c>
      <c r="D21" s="38">
        <v>28.8</v>
      </c>
      <c r="E21" s="40" t="s">
        <v>155</v>
      </c>
      <c r="F21" s="38" t="s">
        <v>67</v>
      </c>
      <c r="G21" s="99" t="s">
        <v>42</v>
      </c>
      <c r="H21" s="38" t="s">
        <v>308</v>
      </c>
    </row>
    <row r="22" spans="1:8" ht="34.5" thickBot="1" x14ac:dyDescent="0.25">
      <c r="A22" s="5" t="s">
        <v>310</v>
      </c>
      <c r="B22" s="39" t="s">
        <v>156</v>
      </c>
      <c r="C22" s="40" t="s">
        <v>319</v>
      </c>
      <c r="D22" s="38">
        <v>28.8</v>
      </c>
      <c r="E22" s="40" t="s">
        <v>155</v>
      </c>
      <c r="F22" s="38" t="s">
        <v>67</v>
      </c>
      <c r="G22" s="99" t="s">
        <v>42</v>
      </c>
      <c r="H22" s="38" t="s">
        <v>308</v>
      </c>
    </row>
    <row r="23" spans="1:8" ht="23.25" thickBot="1" x14ac:dyDescent="0.25">
      <c r="A23" s="5" t="s">
        <v>85</v>
      </c>
      <c r="B23" s="39" t="s">
        <v>102</v>
      </c>
      <c r="C23" s="40" t="s">
        <v>117</v>
      </c>
      <c r="D23" s="38">
        <v>224</v>
      </c>
      <c r="E23" s="40" t="s">
        <v>58</v>
      </c>
      <c r="F23" s="38" t="s">
        <v>94</v>
      </c>
      <c r="G23" s="99" t="s">
        <v>42</v>
      </c>
      <c r="H23" s="38" t="s">
        <v>308</v>
      </c>
    </row>
    <row r="24" spans="1:8" ht="15" thickBot="1" x14ac:dyDescent="0.25">
      <c r="A24" s="5" t="s">
        <v>86</v>
      </c>
      <c r="B24" s="39" t="s">
        <v>111</v>
      </c>
      <c r="C24" s="40" t="s">
        <v>112</v>
      </c>
      <c r="D24" s="38">
        <v>98.7</v>
      </c>
      <c r="E24" s="40" t="s">
        <v>195</v>
      </c>
      <c r="F24" s="38" t="s">
        <v>55</v>
      </c>
      <c r="G24" s="99" t="s">
        <v>56</v>
      </c>
      <c r="H24" s="38" t="s">
        <v>308</v>
      </c>
    </row>
    <row r="25" spans="1:8" ht="15" thickBot="1" x14ac:dyDescent="0.25">
      <c r="A25" s="5" t="s">
        <v>185</v>
      </c>
      <c r="B25" s="39" t="s">
        <v>111</v>
      </c>
      <c r="C25" s="40" t="s">
        <v>187</v>
      </c>
      <c r="D25" s="38">
        <v>144</v>
      </c>
      <c r="E25" s="40" t="s">
        <v>195</v>
      </c>
      <c r="F25" s="38" t="s">
        <v>55</v>
      </c>
      <c r="G25" s="99" t="s">
        <v>56</v>
      </c>
      <c r="H25" s="38" t="s">
        <v>308</v>
      </c>
    </row>
    <row r="26" spans="1:8" ht="15" thickBot="1" x14ac:dyDescent="0.25">
      <c r="A26" s="5" t="s">
        <v>186</v>
      </c>
      <c r="B26" s="39" t="s">
        <v>111</v>
      </c>
      <c r="C26" s="40" t="s">
        <v>188</v>
      </c>
      <c r="D26" s="38">
        <v>126</v>
      </c>
      <c r="E26" s="40" t="s">
        <v>195</v>
      </c>
      <c r="F26" s="38" t="s">
        <v>55</v>
      </c>
      <c r="G26" s="99" t="s">
        <v>56</v>
      </c>
      <c r="H26" s="38" t="s">
        <v>308</v>
      </c>
    </row>
    <row r="27" spans="1:8" ht="15" thickBot="1" x14ac:dyDescent="0.25">
      <c r="A27" s="5" t="s">
        <v>87</v>
      </c>
      <c r="B27" s="39" t="s">
        <v>106</v>
      </c>
      <c r="C27" s="40" t="s">
        <v>70</v>
      </c>
      <c r="D27" s="38">
        <v>63</v>
      </c>
      <c r="E27" s="40" t="s">
        <v>58</v>
      </c>
      <c r="F27" s="38" t="s">
        <v>67</v>
      </c>
      <c r="G27" s="99" t="s">
        <v>42</v>
      </c>
      <c r="H27" s="38" t="s">
        <v>308</v>
      </c>
    </row>
    <row r="28" spans="1:8" ht="15" thickBot="1" x14ac:dyDescent="0.25">
      <c r="A28" s="5" t="s">
        <v>88</v>
      </c>
      <c r="B28" s="39" t="s">
        <v>60</v>
      </c>
      <c r="C28" s="40" t="s">
        <v>66</v>
      </c>
      <c r="D28" s="38">
        <v>480</v>
      </c>
      <c r="E28" s="40" t="s">
        <v>108</v>
      </c>
      <c r="F28" s="38" t="s">
        <v>94</v>
      </c>
      <c r="G28" s="99" t="s">
        <v>42</v>
      </c>
      <c r="H28" s="38" t="s">
        <v>314</v>
      </c>
    </row>
    <row r="29" spans="1:8" ht="15" thickBot="1" x14ac:dyDescent="0.25">
      <c r="A29" s="5" t="s">
        <v>89</v>
      </c>
      <c r="B29" s="39" t="s">
        <v>60</v>
      </c>
      <c r="C29" s="40" t="s">
        <v>205</v>
      </c>
      <c r="D29" s="38">
        <v>800</v>
      </c>
      <c r="E29" s="40" t="s">
        <v>108</v>
      </c>
      <c r="F29" s="38" t="s">
        <v>94</v>
      </c>
      <c r="G29" s="99" t="s">
        <v>42</v>
      </c>
      <c r="H29" s="38" t="s">
        <v>308</v>
      </c>
    </row>
    <row r="30" spans="1:8" ht="15" thickBot="1" x14ac:dyDescent="0.25">
      <c r="A30" s="5" t="s">
        <v>90</v>
      </c>
      <c r="B30" s="39" t="s">
        <v>113</v>
      </c>
      <c r="C30" s="40" t="s">
        <v>114</v>
      </c>
      <c r="D30" s="38">
        <v>111</v>
      </c>
      <c r="E30" s="40" t="s">
        <v>195</v>
      </c>
      <c r="F30" s="38" t="s">
        <v>55</v>
      </c>
      <c r="G30" s="99" t="s">
        <v>56</v>
      </c>
      <c r="H30" s="38" t="s">
        <v>308</v>
      </c>
    </row>
    <row r="31" spans="1:8" x14ac:dyDescent="0.2">
      <c r="A31" s="125" t="s">
        <v>273</v>
      </c>
      <c r="B31" s="125"/>
      <c r="C31" s="125"/>
      <c r="D31" s="125"/>
      <c r="E31" s="125"/>
      <c r="F31" s="125"/>
      <c r="G31" s="125"/>
      <c r="H31" s="125"/>
    </row>
    <row r="32" spans="1:8" ht="15" thickBot="1" x14ac:dyDescent="0.25">
      <c r="A32" s="5" t="s">
        <v>329</v>
      </c>
      <c r="B32" s="39" t="s">
        <v>294</v>
      </c>
      <c r="C32" s="40">
        <v>102.4</v>
      </c>
      <c r="D32" s="115">
        <v>102.4</v>
      </c>
      <c r="E32" s="40" t="s">
        <v>195</v>
      </c>
      <c r="F32" s="114" t="s">
        <v>55</v>
      </c>
      <c r="G32" s="99" t="s">
        <v>56</v>
      </c>
      <c r="H32" s="114" t="s">
        <v>336</v>
      </c>
    </row>
    <row r="33" spans="1:8" ht="15" thickBot="1" x14ac:dyDescent="0.25">
      <c r="A33" s="29" t="s">
        <v>43</v>
      </c>
      <c r="B33" s="25"/>
      <c r="C33" s="86"/>
      <c r="D33" s="93">
        <f>SUM(D4:D32)</f>
        <v>4665.5999999999995</v>
      </c>
      <c r="E33" s="88"/>
      <c r="F33" s="89"/>
      <c r="G33" s="88"/>
      <c r="H33" s="89"/>
    </row>
    <row r="34" spans="1:8" x14ac:dyDescent="0.2">
      <c r="A34" s="79" t="s">
        <v>335</v>
      </c>
      <c r="B34" s="6"/>
      <c r="C34" s="6"/>
      <c r="D34" s="6"/>
      <c r="E34" s="6"/>
      <c r="F34" s="6"/>
      <c r="G34" s="6"/>
    </row>
    <row r="35" spans="1:8" x14ac:dyDescent="0.2">
      <c r="A35" s="6"/>
      <c r="B35" s="6"/>
      <c r="C35" s="6"/>
      <c r="D35" s="6"/>
      <c r="E35" s="6"/>
      <c r="F35" s="6"/>
      <c r="G35" s="6"/>
    </row>
    <row r="36" spans="1:8" x14ac:dyDescent="0.2">
      <c r="A36" s="6"/>
      <c r="B36" s="6"/>
      <c r="C36" s="6"/>
      <c r="D36" s="6"/>
      <c r="E36" s="6"/>
      <c r="F36" s="6"/>
      <c r="G36" s="6"/>
    </row>
    <row r="37" spans="1:8" x14ac:dyDescent="0.2">
      <c r="A37" s="6"/>
      <c r="B37" s="6"/>
      <c r="C37" s="6"/>
      <c r="D37" s="6"/>
      <c r="E37" s="6"/>
      <c r="F37" s="6"/>
      <c r="G37" s="6"/>
    </row>
    <row r="38" spans="1:8" x14ac:dyDescent="0.2">
      <c r="A38" s="6"/>
      <c r="B38" s="6"/>
      <c r="C38" s="6"/>
      <c r="D38" s="6"/>
      <c r="E38" s="6"/>
      <c r="F38" s="6"/>
      <c r="G38" s="6"/>
    </row>
    <row r="39" spans="1:8" x14ac:dyDescent="0.2">
      <c r="A39" s="6"/>
      <c r="B39" s="6"/>
      <c r="C39" s="6"/>
      <c r="D39" s="6"/>
      <c r="E39" s="6"/>
      <c r="F39" s="6"/>
      <c r="G39" s="6"/>
    </row>
    <row r="40" spans="1:8" x14ac:dyDescent="0.2">
      <c r="A40" s="6"/>
      <c r="B40" s="6"/>
      <c r="C40" s="6"/>
      <c r="D40" s="6"/>
      <c r="E40" s="6"/>
      <c r="F40" s="6"/>
      <c r="G40" s="6"/>
    </row>
    <row r="41" spans="1:8" x14ac:dyDescent="0.2">
      <c r="A41" s="6"/>
      <c r="B41" s="6"/>
      <c r="C41" s="6"/>
      <c r="D41" s="6"/>
      <c r="E41" s="6"/>
      <c r="F41" s="6"/>
      <c r="G41" s="6"/>
    </row>
    <row r="42" spans="1:8" x14ac:dyDescent="0.2">
      <c r="A42" s="6"/>
      <c r="B42" s="6"/>
      <c r="C42" s="6"/>
      <c r="D42" s="6"/>
      <c r="E42" s="6"/>
      <c r="F42" s="6"/>
      <c r="G42" s="6"/>
    </row>
    <row r="43" spans="1:8" x14ac:dyDescent="0.2">
      <c r="A43" s="6"/>
      <c r="B43" s="6"/>
      <c r="C43" s="6"/>
      <c r="D43" s="6"/>
      <c r="E43" s="6"/>
      <c r="F43" s="6"/>
      <c r="G43" s="6"/>
    </row>
    <row r="44" spans="1:8" x14ac:dyDescent="0.2">
      <c r="A44" s="6"/>
      <c r="B44" s="6"/>
      <c r="C44" s="6"/>
      <c r="D44" s="6"/>
      <c r="E44" s="6"/>
      <c r="F44" s="6"/>
      <c r="G44" s="6"/>
    </row>
    <row r="45" spans="1:8" x14ac:dyDescent="0.2">
      <c r="A45" s="6"/>
      <c r="B45" s="6"/>
      <c r="C45" s="6"/>
      <c r="D45" s="6"/>
      <c r="E45" s="6"/>
      <c r="F45" s="6"/>
      <c r="G45" s="6"/>
    </row>
    <row r="46" spans="1:8" x14ac:dyDescent="0.2">
      <c r="A46" s="6"/>
      <c r="B46" s="6"/>
      <c r="C46" s="6"/>
      <c r="D46" s="6"/>
      <c r="E46" s="6"/>
      <c r="F46" s="6"/>
      <c r="G46" s="6"/>
    </row>
    <row r="47" spans="1:8" x14ac:dyDescent="0.2">
      <c r="A47" s="6"/>
      <c r="B47" s="6"/>
      <c r="C47" s="6"/>
      <c r="D47" s="6"/>
      <c r="E47" s="6"/>
      <c r="F47" s="6"/>
      <c r="G47" s="6"/>
    </row>
    <row r="48" spans="1:8" x14ac:dyDescent="0.2">
      <c r="A48" s="6"/>
      <c r="B48" s="6"/>
      <c r="C48" s="6"/>
      <c r="D48" s="6"/>
      <c r="E48" s="6"/>
      <c r="F48" s="6"/>
      <c r="G48" s="6"/>
    </row>
    <row r="49" spans="1:7" x14ac:dyDescent="0.2">
      <c r="A49" s="6"/>
      <c r="B49" s="6"/>
      <c r="C49" s="6"/>
      <c r="D49" s="6"/>
      <c r="E49" s="6"/>
      <c r="F49" s="6"/>
      <c r="G49" s="6"/>
    </row>
    <row r="50" spans="1:7" x14ac:dyDescent="0.2">
      <c r="A50" s="6"/>
      <c r="B50" s="6"/>
      <c r="C50" s="6"/>
      <c r="D50" s="6"/>
      <c r="E50" s="6"/>
      <c r="F50" s="6"/>
      <c r="G50" s="6"/>
    </row>
    <row r="51" spans="1:7" x14ac:dyDescent="0.2">
      <c r="A51" s="6"/>
      <c r="B51" s="6"/>
      <c r="C51" s="6"/>
      <c r="D51" s="6"/>
      <c r="E51" s="6"/>
      <c r="F51" s="6"/>
      <c r="G51" s="6"/>
    </row>
    <row r="52" spans="1:7" x14ac:dyDescent="0.2">
      <c r="A52" s="6"/>
      <c r="B52" s="6"/>
      <c r="C52" s="6"/>
      <c r="D52" s="6"/>
      <c r="E52" s="6"/>
      <c r="F52" s="6"/>
      <c r="G52" s="6"/>
    </row>
    <row r="53" spans="1:7" x14ac:dyDescent="0.2">
      <c r="A53" s="6"/>
      <c r="B53" s="6"/>
      <c r="C53" s="6"/>
      <c r="D53" s="6"/>
      <c r="E53" s="6"/>
      <c r="F53" s="6"/>
      <c r="G53" s="6"/>
    </row>
    <row r="54" spans="1:7" x14ac:dyDescent="0.2">
      <c r="A54" s="6"/>
      <c r="B54" s="6"/>
      <c r="C54" s="6"/>
      <c r="D54" s="6"/>
      <c r="E54" s="6"/>
      <c r="F54" s="6"/>
      <c r="G54" s="6"/>
    </row>
    <row r="55" spans="1:7" x14ac:dyDescent="0.2">
      <c r="A55" s="6"/>
      <c r="B55" s="6"/>
      <c r="C55" s="6"/>
      <c r="D55" s="6"/>
      <c r="E55" s="6"/>
      <c r="F55" s="6"/>
      <c r="G55" s="6"/>
    </row>
    <row r="56" spans="1:7" x14ac:dyDescent="0.2">
      <c r="A56" s="6"/>
      <c r="B56" s="6"/>
      <c r="C56" s="6"/>
      <c r="D56" s="6"/>
      <c r="E56" s="6"/>
      <c r="F56" s="6"/>
      <c r="G56" s="6"/>
    </row>
    <row r="57" spans="1:7" x14ac:dyDescent="0.2">
      <c r="A57" s="6"/>
      <c r="B57" s="6"/>
      <c r="C57" s="6"/>
      <c r="D57" s="6"/>
      <c r="E57" s="6"/>
      <c r="F57" s="6"/>
      <c r="G57" s="6"/>
    </row>
    <row r="58" spans="1:7" x14ac:dyDescent="0.2">
      <c r="A58" s="6"/>
      <c r="B58" s="6"/>
      <c r="C58" s="6"/>
      <c r="D58" s="6"/>
      <c r="E58" s="6"/>
      <c r="F58" s="6"/>
      <c r="G58" s="6"/>
    </row>
    <row r="59" spans="1:7" x14ac:dyDescent="0.2">
      <c r="A59" s="6"/>
      <c r="B59" s="6"/>
      <c r="C59" s="6"/>
      <c r="D59" s="6"/>
      <c r="E59" s="6"/>
      <c r="F59" s="6"/>
      <c r="G59" s="6"/>
    </row>
    <row r="60" spans="1:7" x14ac:dyDescent="0.2">
      <c r="A60" s="6"/>
      <c r="B60" s="6"/>
      <c r="C60" s="6"/>
      <c r="D60" s="6"/>
      <c r="E60" s="6"/>
      <c r="F60" s="6"/>
      <c r="G60" s="6"/>
    </row>
    <row r="61" spans="1:7" x14ac:dyDescent="0.2">
      <c r="A61" s="6"/>
      <c r="B61" s="6"/>
      <c r="C61" s="6"/>
      <c r="D61" s="6"/>
      <c r="E61" s="6"/>
      <c r="F61" s="6"/>
      <c r="G61" s="6"/>
    </row>
    <row r="62" spans="1:7" x14ac:dyDescent="0.2">
      <c r="A62" s="6"/>
      <c r="B62" s="6"/>
      <c r="C62" s="6"/>
      <c r="D62" s="6"/>
      <c r="E62" s="6"/>
      <c r="F62" s="6"/>
      <c r="G62" s="6"/>
    </row>
    <row r="63" spans="1:7" x14ac:dyDescent="0.2">
      <c r="A63" s="6"/>
      <c r="B63" s="6"/>
      <c r="C63" s="6"/>
      <c r="D63" s="6"/>
      <c r="E63" s="6"/>
      <c r="F63" s="6"/>
      <c r="G63" s="6"/>
    </row>
    <row r="64" spans="1:7" x14ac:dyDescent="0.2">
      <c r="A64" s="6"/>
      <c r="B64" s="6"/>
      <c r="C64" s="6"/>
      <c r="D64" s="6"/>
      <c r="E64" s="6"/>
      <c r="F64" s="6"/>
      <c r="G64" s="6"/>
    </row>
    <row r="65" spans="1:7" x14ac:dyDescent="0.2">
      <c r="A65" s="6"/>
      <c r="B65" s="6"/>
      <c r="C65" s="6"/>
      <c r="D65" s="6"/>
      <c r="E65" s="6"/>
      <c r="F65" s="6"/>
      <c r="G65" s="6"/>
    </row>
    <row r="66" spans="1:7" x14ac:dyDescent="0.2">
      <c r="A66" s="6"/>
      <c r="B66" s="6"/>
      <c r="C66" s="6"/>
      <c r="D66" s="6"/>
      <c r="E66" s="6"/>
      <c r="F66" s="6"/>
      <c r="G66" s="6"/>
    </row>
    <row r="67" spans="1:7" x14ac:dyDescent="0.2">
      <c r="A67" s="6"/>
      <c r="B67" s="6"/>
      <c r="C67" s="6"/>
      <c r="D67" s="6"/>
      <c r="E67" s="6"/>
      <c r="F67" s="6"/>
      <c r="G67" s="6"/>
    </row>
    <row r="68" spans="1:7" x14ac:dyDescent="0.2">
      <c r="A68" s="6"/>
      <c r="B68" s="6"/>
      <c r="C68" s="6"/>
      <c r="D68" s="6"/>
      <c r="E68" s="6"/>
      <c r="F68" s="6"/>
      <c r="G68" s="6"/>
    </row>
    <row r="69" spans="1:7" x14ac:dyDescent="0.2">
      <c r="A69" s="6"/>
      <c r="B69" s="6"/>
      <c r="C69" s="6"/>
      <c r="D69" s="6"/>
      <c r="E69" s="6"/>
      <c r="F69" s="6"/>
      <c r="G69" s="6"/>
    </row>
    <row r="70" spans="1:7" x14ac:dyDescent="0.2">
      <c r="A70" s="6"/>
      <c r="B70" s="6"/>
      <c r="C70" s="6"/>
      <c r="D70" s="6"/>
      <c r="E70" s="6"/>
      <c r="F70" s="6"/>
      <c r="G70" s="6"/>
    </row>
  </sheetData>
  <sortState ref="A4:H30">
    <sortCondition ref="A4:A30"/>
  </sortState>
  <mergeCells count="9">
    <mergeCell ref="A31:H31"/>
    <mergeCell ref="H2:H3"/>
    <mergeCell ref="G2:G3"/>
    <mergeCell ref="A2:A3"/>
    <mergeCell ref="B2:B3"/>
    <mergeCell ref="C2:C3"/>
    <mergeCell ref="E2:E3"/>
    <mergeCell ref="F2:F3"/>
    <mergeCell ref="D2:D3"/>
  </mergeCells>
  <conditionalFormatting sqref="D33 C4:D30 C32:D32">
    <cfRule type="expression" dxfId="30" priority="9">
      <formula>MOD($D4,1)&lt;&gt;0</formula>
    </cfRule>
    <cfRule type="expression" dxfId="29" priority="10">
      <formula>MOD($D4,1)=0</formula>
    </cfRule>
  </conditionalFormatting>
  <conditionalFormatting sqref="C35">
    <cfRule type="expression" dxfId="28" priority="7">
      <formula>MOD($C35,1)&lt;&gt;0</formula>
    </cfRule>
    <cfRule type="expression" dxfId="27" priority="8">
      <formula>MOD($C35,1)=0</formula>
    </cfRule>
  </conditionalFormatting>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7"/>
  <sheetViews>
    <sheetView zoomScaleNormal="100" workbookViewId="0">
      <selection activeCell="B19" sqref="B19"/>
    </sheetView>
  </sheetViews>
  <sheetFormatPr defaultRowHeight="14.25" x14ac:dyDescent="0.2"/>
  <cols>
    <col min="1" max="1" width="18.625" style="6" customWidth="1"/>
    <col min="2" max="11" width="9" style="6"/>
    <col min="12" max="12" width="10.375" style="6" customWidth="1"/>
    <col min="13" max="13" width="12.5" style="6" customWidth="1"/>
    <col min="14" max="16384" width="9" style="6"/>
  </cols>
  <sheetData>
    <row r="1" spans="1:38" ht="19.5" x14ac:dyDescent="0.2">
      <c r="A1" s="12" t="s">
        <v>181</v>
      </c>
    </row>
    <row r="2" spans="1:38" x14ac:dyDescent="0.2">
      <c r="A2" s="135" t="s">
        <v>33</v>
      </c>
      <c r="B2" s="19">
        <v>2015</v>
      </c>
      <c r="C2" s="19">
        <v>2016</v>
      </c>
      <c r="D2" s="19">
        <v>2017</v>
      </c>
      <c r="E2" s="19">
        <v>2018</v>
      </c>
      <c r="F2" s="19">
        <v>2019</v>
      </c>
      <c r="G2" s="19">
        <v>2020</v>
      </c>
      <c r="H2" s="19">
        <v>2021</v>
      </c>
      <c r="I2" s="19">
        <v>2022</v>
      </c>
      <c r="J2" s="19">
        <v>2023</v>
      </c>
      <c r="K2" s="19">
        <v>2024</v>
      </c>
      <c r="L2" s="137" t="s">
        <v>40</v>
      </c>
    </row>
    <row r="3" spans="1:38" ht="15" thickBot="1" x14ac:dyDescent="0.25">
      <c r="A3" s="136" t="s">
        <v>41</v>
      </c>
      <c r="B3" s="20" t="s">
        <v>34</v>
      </c>
      <c r="C3" s="20" t="s">
        <v>35</v>
      </c>
      <c r="D3" s="20" t="s">
        <v>36</v>
      </c>
      <c r="E3" s="20" t="s">
        <v>37</v>
      </c>
      <c r="F3" s="20" t="s">
        <v>38</v>
      </c>
      <c r="G3" s="20" t="s">
        <v>39</v>
      </c>
      <c r="H3" s="20">
        <v>-22</v>
      </c>
      <c r="I3" s="20">
        <v>-23</v>
      </c>
      <c r="J3" s="20">
        <v>-24</v>
      </c>
      <c r="K3" s="20">
        <v>-25</v>
      </c>
      <c r="L3" s="138" t="s">
        <v>42</v>
      </c>
    </row>
    <row r="4" spans="1:38" ht="15.75" thickTop="1" thickBot="1" x14ac:dyDescent="0.25">
      <c r="A4" s="3" t="s">
        <v>75</v>
      </c>
      <c r="B4" s="49">
        <v>56.7</v>
      </c>
      <c r="C4" s="50">
        <v>56.7</v>
      </c>
      <c r="D4" s="49">
        <v>56.7</v>
      </c>
      <c r="E4" s="50">
        <v>56.7</v>
      </c>
      <c r="F4" s="49">
        <v>56.7</v>
      </c>
      <c r="G4" s="50">
        <v>56.7</v>
      </c>
      <c r="H4" s="49">
        <v>56.7</v>
      </c>
      <c r="I4" s="50">
        <v>56.7</v>
      </c>
      <c r="J4" s="49">
        <v>56.7</v>
      </c>
      <c r="K4" s="50">
        <v>56.7</v>
      </c>
      <c r="L4" s="45" t="s">
        <v>56</v>
      </c>
    </row>
    <row r="5" spans="1:38" ht="13.5" customHeight="1" thickBot="1" x14ac:dyDescent="0.25">
      <c r="A5" s="3" t="s">
        <v>76</v>
      </c>
      <c r="B5" s="49">
        <v>112</v>
      </c>
      <c r="C5" s="50">
        <v>112</v>
      </c>
      <c r="D5" s="49">
        <v>112</v>
      </c>
      <c r="E5" s="50">
        <v>112</v>
      </c>
      <c r="F5" s="49">
        <v>112</v>
      </c>
      <c r="G5" s="50">
        <v>112</v>
      </c>
      <c r="H5" s="49">
        <v>112</v>
      </c>
      <c r="I5" s="50">
        <v>112</v>
      </c>
      <c r="J5" s="49">
        <v>112</v>
      </c>
      <c r="K5" s="50">
        <v>112</v>
      </c>
      <c r="L5" s="45" t="s">
        <v>42</v>
      </c>
    </row>
    <row r="6" spans="1:38" ht="15" thickBot="1" x14ac:dyDescent="0.25">
      <c r="A6" s="3" t="s">
        <v>189</v>
      </c>
      <c r="B6" s="49">
        <v>92.2</v>
      </c>
      <c r="C6" s="50">
        <v>92.2</v>
      </c>
      <c r="D6" s="49">
        <v>92.2</v>
      </c>
      <c r="E6" s="50">
        <v>92.2</v>
      </c>
      <c r="F6" s="49">
        <v>92.2</v>
      </c>
      <c r="G6" s="50">
        <v>92.2</v>
      </c>
      <c r="H6" s="49">
        <v>92.2</v>
      </c>
      <c r="I6" s="50">
        <v>92.2</v>
      </c>
      <c r="J6" s="49">
        <v>92.2</v>
      </c>
      <c r="K6" s="50">
        <v>92.2</v>
      </c>
      <c r="L6" s="45" t="s">
        <v>56</v>
      </c>
    </row>
    <row r="7" spans="1:38" ht="15" thickBot="1" x14ac:dyDescent="0.25">
      <c r="A7" s="3" t="s">
        <v>190</v>
      </c>
      <c r="B7" s="49">
        <v>39.4</v>
      </c>
      <c r="C7" s="50">
        <v>39.4</v>
      </c>
      <c r="D7" s="49">
        <v>39.4</v>
      </c>
      <c r="E7" s="50">
        <v>39.4</v>
      </c>
      <c r="F7" s="49">
        <v>39.4</v>
      </c>
      <c r="G7" s="50">
        <v>39.4</v>
      </c>
      <c r="H7" s="49">
        <v>39.4</v>
      </c>
      <c r="I7" s="50">
        <v>39.4</v>
      </c>
      <c r="J7" s="49">
        <v>39.4</v>
      </c>
      <c r="K7" s="50">
        <v>39.4</v>
      </c>
      <c r="L7" s="45" t="s">
        <v>56</v>
      </c>
    </row>
    <row r="8" spans="1:38" ht="15" thickBot="1" x14ac:dyDescent="0.25">
      <c r="A8" s="3" t="s">
        <v>77</v>
      </c>
      <c r="B8" s="49">
        <v>198</v>
      </c>
      <c r="C8" s="50">
        <v>198</v>
      </c>
      <c r="D8" s="49">
        <v>198</v>
      </c>
      <c r="E8" s="50">
        <v>198</v>
      </c>
      <c r="F8" s="49">
        <v>198</v>
      </c>
      <c r="G8" s="50">
        <v>198</v>
      </c>
      <c r="H8" s="49">
        <v>198</v>
      </c>
      <c r="I8" s="50">
        <v>198</v>
      </c>
      <c r="J8" s="49">
        <v>198</v>
      </c>
      <c r="K8" s="50">
        <v>198</v>
      </c>
      <c r="L8" s="45" t="s">
        <v>42</v>
      </c>
    </row>
    <row r="9" spans="1:38" ht="15" thickBot="1" x14ac:dyDescent="0.25">
      <c r="A9" s="3" t="s">
        <v>191</v>
      </c>
      <c r="B9" s="49">
        <v>70.900000000000006</v>
      </c>
      <c r="C9" s="50">
        <v>70.900000000000006</v>
      </c>
      <c r="D9" s="49">
        <v>70.900000000000006</v>
      </c>
      <c r="E9" s="50">
        <v>70.900000000000006</v>
      </c>
      <c r="F9" s="49">
        <v>70.900000000000006</v>
      </c>
      <c r="G9" s="50">
        <v>70.900000000000006</v>
      </c>
      <c r="H9" s="49">
        <v>70.900000000000006</v>
      </c>
      <c r="I9" s="50">
        <v>70.900000000000006</v>
      </c>
      <c r="J9" s="49">
        <v>70.900000000000006</v>
      </c>
      <c r="K9" s="50">
        <v>70.900000000000006</v>
      </c>
      <c r="L9" s="45" t="s">
        <v>56</v>
      </c>
    </row>
    <row r="10" spans="1:38" ht="15" thickBot="1" x14ac:dyDescent="0.25">
      <c r="A10" s="3" t="s">
        <v>192</v>
      </c>
      <c r="B10" s="49">
        <v>53.5</v>
      </c>
      <c r="C10" s="50">
        <v>53.5</v>
      </c>
      <c r="D10" s="49">
        <v>53.5</v>
      </c>
      <c r="E10" s="50">
        <v>53.5</v>
      </c>
      <c r="F10" s="49">
        <v>53.5</v>
      </c>
      <c r="G10" s="50">
        <v>53.5</v>
      </c>
      <c r="H10" s="49">
        <v>53.5</v>
      </c>
      <c r="I10" s="50">
        <v>53.5</v>
      </c>
      <c r="J10" s="49">
        <v>53.5</v>
      </c>
      <c r="K10" s="50">
        <v>53.5</v>
      </c>
      <c r="L10" s="45" t="s">
        <v>56</v>
      </c>
    </row>
    <row r="11" spans="1:38" ht="15" thickBot="1" x14ac:dyDescent="0.25">
      <c r="A11" s="3" t="s">
        <v>78</v>
      </c>
      <c r="B11" s="49">
        <v>68</v>
      </c>
      <c r="C11" s="50">
        <v>68</v>
      </c>
      <c r="D11" s="49">
        <v>68</v>
      </c>
      <c r="E11" s="50">
        <v>68</v>
      </c>
      <c r="F11" s="49">
        <v>68</v>
      </c>
      <c r="G11" s="50">
        <v>68</v>
      </c>
      <c r="H11" s="49">
        <v>68</v>
      </c>
      <c r="I11" s="50">
        <v>68</v>
      </c>
      <c r="J11" s="49">
        <v>68</v>
      </c>
      <c r="K11" s="50">
        <v>68</v>
      </c>
      <c r="L11" s="45" t="s">
        <v>42</v>
      </c>
    </row>
    <row r="12" spans="1:38" ht="15" thickBot="1" x14ac:dyDescent="0.25">
      <c r="A12" s="3" t="s">
        <v>193</v>
      </c>
      <c r="B12" s="49">
        <v>146</v>
      </c>
      <c r="C12" s="50">
        <v>146</v>
      </c>
      <c r="D12" s="49">
        <v>146</v>
      </c>
      <c r="E12" s="50">
        <v>146</v>
      </c>
      <c r="F12" s="49">
        <v>146</v>
      </c>
      <c r="G12" s="50">
        <v>146</v>
      </c>
      <c r="H12" s="49">
        <v>146</v>
      </c>
      <c r="I12" s="50">
        <v>146</v>
      </c>
      <c r="J12" s="49">
        <v>146</v>
      </c>
      <c r="K12" s="50">
        <v>146</v>
      </c>
      <c r="L12" s="45" t="s">
        <v>56</v>
      </c>
    </row>
    <row r="13" spans="1:38" ht="15" thickBot="1" x14ac:dyDescent="0.25">
      <c r="A13" s="3" t="s">
        <v>194</v>
      </c>
      <c r="B13" s="49">
        <v>36</v>
      </c>
      <c r="C13" s="50">
        <v>36</v>
      </c>
      <c r="D13" s="49">
        <v>36</v>
      </c>
      <c r="E13" s="50">
        <v>36</v>
      </c>
      <c r="F13" s="49">
        <v>36</v>
      </c>
      <c r="G13" s="50">
        <v>36</v>
      </c>
      <c r="H13" s="49">
        <v>36</v>
      </c>
      <c r="I13" s="50">
        <v>36</v>
      </c>
      <c r="J13" s="49">
        <v>36</v>
      </c>
      <c r="K13" s="50">
        <v>36</v>
      </c>
      <c r="L13" s="45" t="s">
        <v>56</v>
      </c>
    </row>
    <row r="14" spans="1:38" customFormat="1" ht="15" thickBot="1" x14ac:dyDescent="0.25">
      <c r="A14" s="3" t="s">
        <v>166</v>
      </c>
      <c r="B14" s="49">
        <v>20.7</v>
      </c>
      <c r="C14" s="50">
        <v>20.7</v>
      </c>
      <c r="D14" s="49">
        <v>20.7</v>
      </c>
      <c r="E14" s="50">
        <v>20.7</v>
      </c>
      <c r="F14" s="49">
        <v>20.7</v>
      </c>
      <c r="G14" s="50">
        <v>20.7</v>
      </c>
      <c r="H14" s="49">
        <v>20.7</v>
      </c>
      <c r="I14" s="50">
        <v>20.7</v>
      </c>
      <c r="J14" s="49">
        <v>20.7</v>
      </c>
      <c r="K14" s="50">
        <v>20.7</v>
      </c>
      <c r="L14" s="45" t="s">
        <v>42</v>
      </c>
      <c r="M14" s="6"/>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5" thickBot="1" x14ac:dyDescent="0.25">
      <c r="A15" s="3" t="s">
        <v>79</v>
      </c>
      <c r="B15" s="49">
        <v>68</v>
      </c>
      <c r="C15" s="50">
        <v>68</v>
      </c>
      <c r="D15" s="49">
        <v>68</v>
      </c>
      <c r="E15" s="50">
        <v>68</v>
      </c>
      <c r="F15" s="49">
        <v>68</v>
      </c>
      <c r="G15" s="50">
        <v>68</v>
      </c>
      <c r="H15" s="49">
        <v>68</v>
      </c>
      <c r="I15" s="50">
        <v>68</v>
      </c>
      <c r="J15" s="49">
        <v>68</v>
      </c>
      <c r="K15" s="50">
        <v>68</v>
      </c>
      <c r="L15" s="45" t="s">
        <v>42</v>
      </c>
    </row>
    <row r="16" spans="1:38" ht="15" thickBot="1" x14ac:dyDescent="0.25">
      <c r="A16" s="3" t="s">
        <v>80</v>
      </c>
      <c r="B16" s="49">
        <v>546</v>
      </c>
      <c r="C16" s="50">
        <v>546</v>
      </c>
      <c r="D16" s="49">
        <v>0</v>
      </c>
      <c r="E16" s="50">
        <v>0</v>
      </c>
      <c r="F16" s="49">
        <v>0</v>
      </c>
      <c r="G16" s="50">
        <v>0</v>
      </c>
      <c r="H16" s="49">
        <v>0</v>
      </c>
      <c r="I16" s="50">
        <v>0</v>
      </c>
      <c r="J16" s="49">
        <v>0</v>
      </c>
      <c r="K16" s="50">
        <v>0</v>
      </c>
      <c r="L16" s="45" t="s">
        <v>42</v>
      </c>
    </row>
    <row r="17" spans="1:66" ht="15" thickBot="1" x14ac:dyDescent="0.25">
      <c r="A17" s="3" t="s">
        <v>81</v>
      </c>
      <c r="B17" s="49">
        <v>172</v>
      </c>
      <c r="C17" s="50">
        <v>172</v>
      </c>
      <c r="D17" s="49">
        <v>172</v>
      </c>
      <c r="E17" s="50">
        <v>172</v>
      </c>
      <c r="F17" s="49">
        <v>172</v>
      </c>
      <c r="G17" s="50">
        <v>172</v>
      </c>
      <c r="H17" s="49">
        <v>172</v>
      </c>
      <c r="I17" s="50">
        <v>172</v>
      </c>
      <c r="J17" s="49">
        <v>172</v>
      </c>
      <c r="K17" s="50">
        <v>172</v>
      </c>
      <c r="L17" s="45" t="s">
        <v>42</v>
      </c>
    </row>
    <row r="18" spans="1:66" ht="15" thickBot="1" x14ac:dyDescent="0.25">
      <c r="A18" s="3" t="s">
        <v>82</v>
      </c>
      <c r="B18" s="49">
        <v>224</v>
      </c>
      <c r="C18" s="50">
        <v>224</v>
      </c>
      <c r="D18" s="49">
        <v>224</v>
      </c>
      <c r="E18" s="50">
        <v>224</v>
      </c>
      <c r="F18" s="49">
        <v>224</v>
      </c>
      <c r="G18" s="50">
        <v>224</v>
      </c>
      <c r="H18" s="49">
        <v>224</v>
      </c>
      <c r="I18" s="50">
        <v>224</v>
      </c>
      <c r="J18" s="49">
        <v>224</v>
      </c>
      <c r="K18" s="50">
        <v>224</v>
      </c>
      <c r="L18" s="45" t="s">
        <v>42</v>
      </c>
    </row>
    <row r="19" spans="1:66" ht="15" thickBot="1" x14ac:dyDescent="0.25">
      <c r="A19" s="3" t="s">
        <v>83</v>
      </c>
      <c r="B19" s="49">
        <v>0</v>
      </c>
      <c r="C19" s="50">
        <v>0</v>
      </c>
      <c r="D19" s="49">
        <v>0</v>
      </c>
      <c r="E19" s="50">
        <v>0</v>
      </c>
      <c r="F19" s="49">
        <v>0</v>
      </c>
      <c r="G19" s="50">
        <v>0</v>
      </c>
      <c r="H19" s="49">
        <v>0</v>
      </c>
      <c r="I19" s="50">
        <v>0</v>
      </c>
      <c r="J19" s="49">
        <v>0</v>
      </c>
      <c r="K19" s="50">
        <v>0</v>
      </c>
      <c r="L19" s="45" t="s">
        <v>42</v>
      </c>
    </row>
    <row r="20" spans="1:66" ht="15" thickBot="1" x14ac:dyDescent="0.25">
      <c r="A20" s="3" t="s">
        <v>84</v>
      </c>
      <c r="B20" s="49">
        <v>56</v>
      </c>
      <c r="C20" s="50">
        <v>56</v>
      </c>
      <c r="D20" s="49">
        <v>56</v>
      </c>
      <c r="E20" s="50">
        <v>56</v>
      </c>
      <c r="F20" s="49">
        <v>56</v>
      </c>
      <c r="G20" s="50">
        <v>56</v>
      </c>
      <c r="H20" s="49">
        <v>56</v>
      </c>
      <c r="I20" s="50">
        <v>56</v>
      </c>
      <c r="J20" s="49">
        <v>56</v>
      </c>
      <c r="K20" s="50">
        <v>56</v>
      </c>
      <c r="L20" s="45" t="s">
        <v>42</v>
      </c>
    </row>
    <row r="21" spans="1:66" customFormat="1" ht="15" thickBot="1" x14ac:dyDescent="0.25">
      <c r="A21" s="3" t="s">
        <v>309</v>
      </c>
      <c r="B21" s="49">
        <v>28.8</v>
      </c>
      <c r="C21" s="50">
        <v>28.8</v>
      </c>
      <c r="D21" s="49">
        <v>28.8</v>
      </c>
      <c r="E21" s="50">
        <v>28.8</v>
      </c>
      <c r="F21" s="49">
        <v>28.8</v>
      </c>
      <c r="G21" s="50">
        <v>28.8</v>
      </c>
      <c r="H21" s="49">
        <v>28.8</v>
      </c>
      <c r="I21" s="50">
        <v>28.8</v>
      </c>
      <c r="J21" s="49">
        <v>28.8</v>
      </c>
      <c r="K21" s="50">
        <v>28.8</v>
      </c>
      <c r="L21" s="45" t="s">
        <v>42</v>
      </c>
      <c r="M21" s="6"/>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66" customFormat="1" ht="15" thickBot="1" x14ac:dyDescent="0.25">
      <c r="A22" s="3" t="s">
        <v>310</v>
      </c>
      <c r="B22" s="49">
        <v>28.8</v>
      </c>
      <c r="C22" s="50">
        <v>28.8</v>
      </c>
      <c r="D22" s="49">
        <v>28.8</v>
      </c>
      <c r="E22" s="50">
        <v>28.8</v>
      </c>
      <c r="F22" s="49">
        <v>28.8</v>
      </c>
      <c r="G22" s="50">
        <v>28.8</v>
      </c>
      <c r="H22" s="49">
        <v>28.8</v>
      </c>
      <c r="I22" s="50">
        <v>28.8</v>
      </c>
      <c r="J22" s="49">
        <v>28.8</v>
      </c>
      <c r="K22" s="50">
        <v>28.8</v>
      </c>
      <c r="L22" s="45" t="s">
        <v>42</v>
      </c>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66" ht="15" thickBot="1" x14ac:dyDescent="0.25">
      <c r="A23" s="3" t="s">
        <v>85</v>
      </c>
      <c r="B23" s="49">
        <v>186</v>
      </c>
      <c r="C23" s="50">
        <v>186</v>
      </c>
      <c r="D23" s="49">
        <v>186</v>
      </c>
      <c r="E23" s="50">
        <v>186</v>
      </c>
      <c r="F23" s="49">
        <v>186</v>
      </c>
      <c r="G23" s="50">
        <v>186</v>
      </c>
      <c r="H23" s="49">
        <v>186</v>
      </c>
      <c r="I23" s="50">
        <v>186</v>
      </c>
      <c r="J23" s="49">
        <v>186</v>
      </c>
      <c r="K23" s="50">
        <v>186</v>
      </c>
      <c r="L23" s="45" t="s">
        <v>42</v>
      </c>
    </row>
    <row r="24" spans="1:66" ht="15" thickBot="1" x14ac:dyDescent="0.25">
      <c r="A24" s="3" t="s">
        <v>86</v>
      </c>
      <c r="B24" s="49">
        <v>98.7</v>
      </c>
      <c r="C24" s="50">
        <v>98.7</v>
      </c>
      <c r="D24" s="49">
        <v>98.7</v>
      </c>
      <c r="E24" s="50">
        <v>98.7</v>
      </c>
      <c r="F24" s="49">
        <v>98.7</v>
      </c>
      <c r="G24" s="50">
        <v>98.7</v>
      </c>
      <c r="H24" s="49">
        <v>98.7</v>
      </c>
      <c r="I24" s="50">
        <v>98.7</v>
      </c>
      <c r="J24" s="49">
        <v>98.7</v>
      </c>
      <c r="K24" s="50">
        <v>98.7</v>
      </c>
      <c r="L24" s="45" t="s">
        <v>56</v>
      </c>
    </row>
    <row r="25" spans="1:66" ht="15" thickBot="1" x14ac:dyDescent="0.25">
      <c r="A25" s="3" t="s">
        <v>185</v>
      </c>
      <c r="B25" s="49">
        <v>144</v>
      </c>
      <c r="C25" s="50">
        <v>144</v>
      </c>
      <c r="D25" s="49">
        <v>144</v>
      </c>
      <c r="E25" s="50">
        <v>144</v>
      </c>
      <c r="F25" s="49">
        <v>144</v>
      </c>
      <c r="G25" s="50">
        <v>144</v>
      </c>
      <c r="H25" s="49">
        <v>144</v>
      </c>
      <c r="I25" s="50">
        <v>144</v>
      </c>
      <c r="J25" s="49">
        <v>144</v>
      </c>
      <c r="K25" s="50">
        <v>144</v>
      </c>
      <c r="L25" s="45" t="s">
        <v>56</v>
      </c>
    </row>
    <row r="26" spans="1:66" ht="15" thickBot="1" x14ac:dyDescent="0.25">
      <c r="A26" s="3" t="s">
        <v>186</v>
      </c>
      <c r="B26" s="49">
        <v>126</v>
      </c>
      <c r="C26" s="50">
        <v>126</v>
      </c>
      <c r="D26" s="49">
        <v>126</v>
      </c>
      <c r="E26" s="50">
        <v>126</v>
      </c>
      <c r="F26" s="49">
        <v>126</v>
      </c>
      <c r="G26" s="50">
        <v>126</v>
      </c>
      <c r="H26" s="49">
        <v>126</v>
      </c>
      <c r="I26" s="50">
        <v>126</v>
      </c>
      <c r="J26" s="49">
        <v>126</v>
      </c>
      <c r="K26" s="50">
        <v>126</v>
      </c>
      <c r="L26" s="45" t="s">
        <v>56</v>
      </c>
    </row>
    <row r="27" spans="1:66" ht="15" thickBot="1" x14ac:dyDescent="0.25">
      <c r="A27" s="3" t="s">
        <v>87</v>
      </c>
      <c r="B27" s="49">
        <v>54</v>
      </c>
      <c r="C27" s="50">
        <v>54</v>
      </c>
      <c r="D27" s="49">
        <v>54</v>
      </c>
      <c r="E27" s="50">
        <v>54</v>
      </c>
      <c r="F27" s="49">
        <v>54</v>
      </c>
      <c r="G27" s="50">
        <v>54</v>
      </c>
      <c r="H27" s="49">
        <v>54</v>
      </c>
      <c r="I27" s="50">
        <v>54</v>
      </c>
      <c r="J27" s="49">
        <v>54</v>
      </c>
      <c r="K27" s="50">
        <v>54</v>
      </c>
      <c r="L27" s="45" t="s">
        <v>42</v>
      </c>
    </row>
    <row r="28" spans="1:66" ht="15" thickBot="1" x14ac:dyDescent="0.25">
      <c r="A28" s="3" t="s">
        <v>88</v>
      </c>
      <c r="B28" s="49">
        <v>480</v>
      </c>
      <c r="C28" s="50">
        <v>480</v>
      </c>
      <c r="D28" s="49">
        <v>0</v>
      </c>
      <c r="E28" s="50">
        <v>0</v>
      </c>
      <c r="F28" s="49">
        <v>0</v>
      </c>
      <c r="G28" s="50">
        <v>0</v>
      </c>
      <c r="H28" s="49">
        <v>0</v>
      </c>
      <c r="I28" s="50">
        <v>0</v>
      </c>
      <c r="J28" s="49">
        <v>0</v>
      </c>
      <c r="K28" s="50">
        <v>0</v>
      </c>
      <c r="L28" s="45" t="s">
        <v>42</v>
      </c>
    </row>
    <row r="29" spans="1:66" ht="15" thickBot="1" x14ac:dyDescent="0.25">
      <c r="A29" s="3" t="s">
        <v>89</v>
      </c>
      <c r="B29" s="49">
        <v>780</v>
      </c>
      <c r="C29" s="50">
        <v>780</v>
      </c>
      <c r="D29" s="49">
        <v>780</v>
      </c>
      <c r="E29" s="50">
        <v>780</v>
      </c>
      <c r="F29" s="49">
        <v>780</v>
      </c>
      <c r="G29" s="50">
        <v>780</v>
      </c>
      <c r="H29" s="49">
        <v>780</v>
      </c>
      <c r="I29" s="50">
        <v>780</v>
      </c>
      <c r="J29" s="49">
        <v>780</v>
      </c>
      <c r="K29" s="50">
        <v>780</v>
      </c>
      <c r="L29" s="45" t="s">
        <v>42</v>
      </c>
    </row>
    <row r="30" spans="1:66" ht="15" thickBot="1" x14ac:dyDescent="0.25">
      <c r="A30" s="3" t="s">
        <v>90</v>
      </c>
      <c r="B30" s="49">
        <v>111</v>
      </c>
      <c r="C30" s="50">
        <v>111</v>
      </c>
      <c r="D30" s="49">
        <v>111</v>
      </c>
      <c r="E30" s="50">
        <v>111</v>
      </c>
      <c r="F30" s="49">
        <v>111</v>
      </c>
      <c r="G30" s="50">
        <v>111</v>
      </c>
      <c r="H30" s="49">
        <v>111</v>
      </c>
      <c r="I30" s="50">
        <v>111</v>
      </c>
      <c r="J30" s="49">
        <v>111</v>
      </c>
      <c r="K30" s="50">
        <v>111</v>
      </c>
      <c r="L30" s="45" t="s">
        <v>56</v>
      </c>
    </row>
    <row r="31" spans="1:66" customFormat="1" ht="15" thickBot="1" x14ac:dyDescent="0.25">
      <c r="A31" s="134" t="s">
        <v>273</v>
      </c>
      <c r="B31" s="134"/>
      <c r="C31" s="134"/>
      <c r="D31" s="134"/>
      <c r="E31" s="134"/>
      <c r="F31" s="134"/>
      <c r="G31" s="134"/>
      <c r="H31" s="134"/>
      <c r="I31" s="134"/>
      <c r="J31" s="134"/>
      <c r="K31" s="134"/>
      <c r="L31" s="134"/>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row>
    <row r="32" spans="1:66" customFormat="1" ht="15" thickBot="1" x14ac:dyDescent="0.25">
      <c r="A32" s="3" t="s">
        <v>132</v>
      </c>
      <c r="B32" s="49">
        <v>0</v>
      </c>
      <c r="C32" s="50">
        <v>102.4</v>
      </c>
      <c r="D32" s="49">
        <v>102.4</v>
      </c>
      <c r="E32" s="50">
        <v>102.4</v>
      </c>
      <c r="F32" s="49">
        <v>102.4</v>
      </c>
      <c r="G32" s="50">
        <v>102.4</v>
      </c>
      <c r="H32" s="49">
        <v>102.4</v>
      </c>
      <c r="I32" s="50">
        <v>102.4</v>
      </c>
      <c r="J32" s="49">
        <v>102.4</v>
      </c>
      <c r="K32" s="50">
        <v>102.4</v>
      </c>
      <c r="L32" s="45" t="s">
        <v>56</v>
      </c>
      <c r="M32" s="53"/>
      <c r="N32" s="6"/>
      <c r="O32" s="6"/>
      <c r="P32" s="6"/>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row>
    <row r="33" spans="1:12" ht="15" thickBot="1" x14ac:dyDescent="0.25">
      <c r="A33" s="23" t="s">
        <v>43</v>
      </c>
      <c r="B33" s="82">
        <f>SUM(B4:B32)</f>
        <v>3996.7</v>
      </c>
      <c r="C33" s="83">
        <f t="shared" ref="C33:K33" si="0">SUM(C4:C32)</f>
        <v>4099.0999999999995</v>
      </c>
      <c r="D33" s="82">
        <f t="shared" si="0"/>
        <v>3073.1</v>
      </c>
      <c r="E33" s="83">
        <f t="shared" si="0"/>
        <v>3073.1</v>
      </c>
      <c r="F33" s="82">
        <f t="shared" si="0"/>
        <v>3073.1</v>
      </c>
      <c r="G33" s="83">
        <f t="shared" si="0"/>
        <v>3073.1</v>
      </c>
      <c r="H33" s="82">
        <f t="shared" si="0"/>
        <v>3073.1</v>
      </c>
      <c r="I33" s="83">
        <f t="shared" si="0"/>
        <v>3073.1</v>
      </c>
      <c r="J33" s="82">
        <f t="shared" si="0"/>
        <v>3073.1</v>
      </c>
      <c r="K33" s="83">
        <f t="shared" si="0"/>
        <v>3073.1</v>
      </c>
      <c r="L33" s="22"/>
    </row>
    <row r="34" spans="1:12" x14ac:dyDescent="0.2">
      <c r="A34" s="84"/>
      <c r="B34" s="85"/>
      <c r="C34" s="85"/>
      <c r="D34" s="85"/>
      <c r="E34" s="85"/>
      <c r="F34" s="85"/>
      <c r="G34" s="85"/>
      <c r="H34" s="85"/>
      <c r="I34" s="85"/>
      <c r="J34" s="85"/>
      <c r="K34" s="85"/>
      <c r="L34" s="84"/>
    </row>
    <row r="35" spans="1:12" ht="22.5" customHeight="1" x14ac:dyDescent="0.2">
      <c r="A35" s="122" t="s">
        <v>235</v>
      </c>
      <c r="B35" s="122"/>
      <c r="C35" s="122"/>
      <c r="D35" s="122"/>
      <c r="E35" s="122"/>
      <c r="F35" s="122"/>
      <c r="G35" s="122"/>
      <c r="H35" s="122"/>
      <c r="I35" s="122"/>
      <c r="J35" s="122"/>
      <c r="K35" s="122"/>
      <c r="L35" s="122"/>
    </row>
    <row r="36" spans="1:12" ht="46.5" customHeight="1" x14ac:dyDescent="0.2">
      <c r="A36" s="122" t="s">
        <v>295</v>
      </c>
      <c r="B36" s="122"/>
      <c r="C36" s="122"/>
      <c r="D36" s="122"/>
      <c r="E36" s="122"/>
      <c r="F36" s="122"/>
      <c r="G36" s="122"/>
      <c r="H36" s="122"/>
      <c r="I36" s="122"/>
      <c r="J36" s="122"/>
      <c r="K36" s="122"/>
      <c r="L36" s="122"/>
    </row>
    <row r="37" spans="1:12" ht="57" customHeight="1" x14ac:dyDescent="0.2">
      <c r="A37" s="122" t="s">
        <v>250</v>
      </c>
      <c r="B37" s="122"/>
      <c r="C37" s="122"/>
      <c r="D37" s="122"/>
      <c r="E37" s="122"/>
      <c r="F37" s="122"/>
      <c r="G37" s="122"/>
      <c r="H37" s="122"/>
      <c r="I37" s="122"/>
      <c r="J37" s="122"/>
      <c r="K37" s="122"/>
      <c r="L37" s="122"/>
    </row>
    <row r="38" spans="1:12" ht="14.25" customHeight="1" x14ac:dyDescent="0.2"/>
    <row r="39" spans="1:12" ht="20.25" customHeight="1" x14ac:dyDescent="0.2">
      <c r="A39" s="12" t="s">
        <v>74</v>
      </c>
    </row>
    <row r="40" spans="1:12" x14ac:dyDescent="0.2">
      <c r="A40" s="135" t="s">
        <v>33</v>
      </c>
      <c r="B40" s="19">
        <v>2015</v>
      </c>
      <c r="C40" s="19">
        <v>2016</v>
      </c>
      <c r="D40" s="19">
        <v>2017</v>
      </c>
      <c r="E40" s="19">
        <v>2018</v>
      </c>
      <c r="F40" s="19">
        <v>2019</v>
      </c>
      <c r="G40" s="19">
        <v>2020</v>
      </c>
      <c r="H40" s="19">
        <v>2021</v>
      </c>
      <c r="I40" s="19">
        <v>2022</v>
      </c>
      <c r="J40" s="19">
        <v>2023</v>
      </c>
      <c r="K40" s="19">
        <v>2024</v>
      </c>
      <c r="L40" s="137" t="s">
        <v>40</v>
      </c>
    </row>
    <row r="41" spans="1:12" ht="15" thickBot="1" x14ac:dyDescent="0.25">
      <c r="A41" s="136" t="s">
        <v>41</v>
      </c>
      <c r="B41" s="20" t="s">
        <v>34</v>
      </c>
      <c r="C41" s="20" t="s">
        <v>35</v>
      </c>
      <c r="D41" s="20" t="s">
        <v>36</v>
      </c>
      <c r="E41" s="20" t="s">
        <v>37</v>
      </c>
      <c r="F41" s="20" t="s">
        <v>38</v>
      </c>
      <c r="G41" s="20" t="s">
        <v>39</v>
      </c>
      <c r="H41" s="20">
        <v>-22</v>
      </c>
      <c r="I41" s="20">
        <v>-23</v>
      </c>
      <c r="J41" s="20">
        <v>-24</v>
      </c>
      <c r="K41" s="20">
        <v>-25</v>
      </c>
      <c r="L41" s="138" t="s">
        <v>42</v>
      </c>
    </row>
    <row r="42" spans="1:12" ht="15.75" thickTop="1" thickBot="1" x14ac:dyDescent="0.25">
      <c r="A42" s="3" t="s">
        <v>76</v>
      </c>
      <c r="B42" s="49">
        <f t="shared" ref="B42:B51" si="1">VLOOKUP($A42,$A$4:$L$30,2,FALSE)</f>
        <v>112</v>
      </c>
      <c r="C42" s="50">
        <f t="shared" ref="C42:C51" si="2">VLOOKUP($A42,$A$4:$L$30,3,FALSE)</f>
        <v>112</v>
      </c>
      <c r="D42" s="49">
        <f t="shared" ref="D42:D51" si="3">VLOOKUP($A42,$A$4:$L$30,4,FALSE)</f>
        <v>112</v>
      </c>
      <c r="E42" s="50">
        <f t="shared" ref="E42:E51" si="4">VLOOKUP($A42,$A$4:$L$30,5,FALSE)</f>
        <v>112</v>
      </c>
      <c r="F42" s="49">
        <f t="shared" ref="F42:F51" si="5">VLOOKUP($A42,$A$4:$L$30,6,FALSE)</f>
        <v>112</v>
      </c>
      <c r="G42" s="50">
        <f t="shared" ref="G42:G51" si="6">VLOOKUP($A42,$A$4:$L$30,7,FALSE)</f>
        <v>112</v>
      </c>
      <c r="H42" s="49">
        <f t="shared" ref="H42:H51" si="7">VLOOKUP($A42,$A$4:$L$30,8,FALSE)</f>
        <v>112</v>
      </c>
      <c r="I42" s="50">
        <f t="shared" ref="I42:I51" si="8">VLOOKUP($A42,$A$4:$L$30,9,FALSE)</f>
        <v>112</v>
      </c>
      <c r="J42" s="49">
        <f t="shared" ref="J42:J51" si="9">VLOOKUP($A42,$A$4:$L$30,10,FALSE)</f>
        <v>112</v>
      </c>
      <c r="K42" s="50">
        <f t="shared" ref="K42:K51" si="10">VLOOKUP($A42,$A$4:$L$30,11,FALSE)</f>
        <v>112</v>
      </c>
      <c r="L42" s="22" t="str">
        <f t="shared" ref="L42:L51" si="11">VLOOKUP($A42,$A$4:$L$30,12,FALSE)</f>
        <v>S</v>
      </c>
    </row>
    <row r="43" spans="1:12" ht="15" thickBot="1" x14ac:dyDescent="0.25">
      <c r="A43" s="3" t="s">
        <v>77</v>
      </c>
      <c r="B43" s="49">
        <f t="shared" si="1"/>
        <v>198</v>
      </c>
      <c r="C43" s="50">
        <f t="shared" si="2"/>
        <v>198</v>
      </c>
      <c r="D43" s="49">
        <f t="shared" si="3"/>
        <v>198</v>
      </c>
      <c r="E43" s="50">
        <f t="shared" si="4"/>
        <v>198</v>
      </c>
      <c r="F43" s="49">
        <f t="shared" si="5"/>
        <v>198</v>
      </c>
      <c r="G43" s="50">
        <f t="shared" si="6"/>
        <v>198</v>
      </c>
      <c r="H43" s="49">
        <f t="shared" si="7"/>
        <v>198</v>
      </c>
      <c r="I43" s="50">
        <f t="shared" si="8"/>
        <v>198</v>
      </c>
      <c r="J43" s="49">
        <f t="shared" si="9"/>
        <v>198</v>
      </c>
      <c r="K43" s="50">
        <f t="shared" si="10"/>
        <v>198</v>
      </c>
      <c r="L43" s="22" t="str">
        <f t="shared" si="11"/>
        <v>S</v>
      </c>
    </row>
    <row r="44" spans="1:12" ht="15" thickBot="1" x14ac:dyDescent="0.25">
      <c r="A44" s="3" t="s">
        <v>78</v>
      </c>
      <c r="B44" s="49">
        <f t="shared" si="1"/>
        <v>68</v>
      </c>
      <c r="C44" s="50">
        <f t="shared" si="2"/>
        <v>68</v>
      </c>
      <c r="D44" s="49">
        <f t="shared" si="3"/>
        <v>68</v>
      </c>
      <c r="E44" s="50">
        <f t="shared" si="4"/>
        <v>68</v>
      </c>
      <c r="F44" s="49">
        <f t="shared" si="5"/>
        <v>68</v>
      </c>
      <c r="G44" s="50">
        <f t="shared" si="6"/>
        <v>68</v>
      </c>
      <c r="H44" s="49">
        <f t="shared" si="7"/>
        <v>68</v>
      </c>
      <c r="I44" s="50">
        <f t="shared" si="8"/>
        <v>68</v>
      </c>
      <c r="J44" s="49">
        <f t="shared" si="9"/>
        <v>68</v>
      </c>
      <c r="K44" s="50">
        <f t="shared" si="10"/>
        <v>68</v>
      </c>
      <c r="L44" s="22" t="str">
        <f t="shared" si="11"/>
        <v>S</v>
      </c>
    </row>
    <row r="45" spans="1:12" ht="15" thickBot="1" x14ac:dyDescent="0.25">
      <c r="A45" s="3" t="s">
        <v>166</v>
      </c>
      <c r="B45" s="49">
        <f t="shared" si="1"/>
        <v>20.7</v>
      </c>
      <c r="C45" s="50">
        <f t="shared" si="2"/>
        <v>20.7</v>
      </c>
      <c r="D45" s="49">
        <f t="shared" si="3"/>
        <v>20.7</v>
      </c>
      <c r="E45" s="50">
        <f t="shared" si="4"/>
        <v>20.7</v>
      </c>
      <c r="F45" s="49">
        <f t="shared" si="5"/>
        <v>20.7</v>
      </c>
      <c r="G45" s="50">
        <f t="shared" si="6"/>
        <v>20.7</v>
      </c>
      <c r="H45" s="49">
        <f t="shared" si="7"/>
        <v>20.7</v>
      </c>
      <c r="I45" s="50">
        <f t="shared" si="8"/>
        <v>20.7</v>
      </c>
      <c r="J45" s="49">
        <f t="shared" si="9"/>
        <v>20.7</v>
      </c>
      <c r="K45" s="50">
        <f t="shared" si="10"/>
        <v>20.7</v>
      </c>
      <c r="L45" s="22" t="str">
        <f t="shared" si="11"/>
        <v>S</v>
      </c>
    </row>
    <row r="46" spans="1:12" ht="15" thickBot="1" x14ac:dyDescent="0.25">
      <c r="A46" s="3" t="s">
        <v>79</v>
      </c>
      <c r="B46" s="49">
        <f t="shared" si="1"/>
        <v>68</v>
      </c>
      <c r="C46" s="50">
        <f t="shared" si="2"/>
        <v>68</v>
      </c>
      <c r="D46" s="49">
        <f t="shared" si="3"/>
        <v>68</v>
      </c>
      <c r="E46" s="50">
        <f t="shared" si="4"/>
        <v>68</v>
      </c>
      <c r="F46" s="49">
        <f t="shared" si="5"/>
        <v>68</v>
      </c>
      <c r="G46" s="50">
        <f t="shared" si="6"/>
        <v>68</v>
      </c>
      <c r="H46" s="49">
        <f t="shared" si="7"/>
        <v>68</v>
      </c>
      <c r="I46" s="50">
        <f t="shared" si="8"/>
        <v>68</v>
      </c>
      <c r="J46" s="49">
        <f t="shared" si="9"/>
        <v>68</v>
      </c>
      <c r="K46" s="50">
        <f t="shared" si="10"/>
        <v>68</v>
      </c>
      <c r="L46" s="22" t="str">
        <f t="shared" si="11"/>
        <v>S</v>
      </c>
    </row>
    <row r="47" spans="1:12" ht="15" thickBot="1" x14ac:dyDescent="0.25">
      <c r="A47" s="3" t="s">
        <v>80</v>
      </c>
      <c r="B47" s="49">
        <f t="shared" si="1"/>
        <v>546</v>
      </c>
      <c r="C47" s="50">
        <f t="shared" si="2"/>
        <v>546</v>
      </c>
      <c r="D47" s="49">
        <f t="shared" si="3"/>
        <v>0</v>
      </c>
      <c r="E47" s="50">
        <f t="shared" si="4"/>
        <v>0</v>
      </c>
      <c r="F47" s="49">
        <f t="shared" si="5"/>
        <v>0</v>
      </c>
      <c r="G47" s="50">
        <f t="shared" si="6"/>
        <v>0</v>
      </c>
      <c r="H47" s="49">
        <f t="shared" si="7"/>
        <v>0</v>
      </c>
      <c r="I47" s="50">
        <f t="shared" si="8"/>
        <v>0</v>
      </c>
      <c r="J47" s="49">
        <f t="shared" si="9"/>
        <v>0</v>
      </c>
      <c r="K47" s="50">
        <f t="shared" si="10"/>
        <v>0</v>
      </c>
      <c r="L47" s="22" t="str">
        <f t="shared" si="11"/>
        <v>S</v>
      </c>
    </row>
    <row r="48" spans="1:12" ht="15" thickBot="1" x14ac:dyDescent="0.25">
      <c r="A48" s="3" t="s">
        <v>81</v>
      </c>
      <c r="B48" s="49">
        <f t="shared" si="1"/>
        <v>172</v>
      </c>
      <c r="C48" s="50">
        <f t="shared" si="2"/>
        <v>172</v>
      </c>
      <c r="D48" s="49">
        <f t="shared" si="3"/>
        <v>172</v>
      </c>
      <c r="E48" s="50">
        <f t="shared" si="4"/>
        <v>172</v>
      </c>
      <c r="F48" s="49">
        <f t="shared" si="5"/>
        <v>172</v>
      </c>
      <c r="G48" s="50">
        <f t="shared" si="6"/>
        <v>172</v>
      </c>
      <c r="H48" s="49">
        <f t="shared" si="7"/>
        <v>172</v>
      </c>
      <c r="I48" s="50">
        <f t="shared" si="8"/>
        <v>172</v>
      </c>
      <c r="J48" s="49">
        <f t="shared" si="9"/>
        <v>172</v>
      </c>
      <c r="K48" s="50">
        <f t="shared" si="10"/>
        <v>172</v>
      </c>
      <c r="L48" s="22" t="str">
        <f t="shared" si="11"/>
        <v>S</v>
      </c>
    </row>
    <row r="49" spans="1:23" ht="15" thickBot="1" x14ac:dyDescent="0.25">
      <c r="A49" s="3" t="s">
        <v>82</v>
      </c>
      <c r="B49" s="49">
        <f t="shared" si="1"/>
        <v>224</v>
      </c>
      <c r="C49" s="50">
        <f t="shared" si="2"/>
        <v>224</v>
      </c>
      <c r="D49" s="49">
        <f t="shared" si="3"/>
        <v>224</v>
      </c>
      <c r="E49" s="50">
        <f t="shared" si="4"/>
        <v>224</v>
      </c>
      <c r="F49" s="49">
        <f t="shared" si="5"/>
        <v>224</v>
      </c>
      <c r="G49" s="50">
        <f t="shared" si="6"/>
        <v>224</v>
      </c>
      <c r="H49" s="49">
        <f t="shared" si="7"/>
        <v>224</v>
      </c>
      <c r="I49" s="50">
        <f t="shared" si="8"/>
        <v>224</v>
      </c>
      <c r="J49" s="49">
        <f t="shared" si="9"/>
        <v>224</v>
      </c>
      <c r="K49" s="50">
        <f t="shared" si="10"/>
        <v>224</v>
      </c>
      <c r="L49" s="22" t="str">
        <f t="shared" si="11"/>
        <v>S</v>
      </c>
    </row>
    <row r="50" spans="1:23" ht="15" thickBot="1" x14ac:dyDescent="0.25">
      <c r="A50" s="3" t="s">
        <v>83</v>
      </c>
      <c r="B50" s="49">
        <f t="shared" si="1"/>
        <v>0</v>
      </c>
      <c r="C50" s="50">
        <f t="shared" si="2"/>
        <v>0</v>
      </c>
      <c r="D50" s="49">
        <f t="shared" si="3"/>
        <v>0</v>
      </c>
      <c r="E50" s="50">
        <f t="shared" si="4"/>
        <v>0</v>
      </c>
      <c r="F50" s="49">
        <f t="shared" si="5"/>
        <v>0</v>
      </c>
      <c r="G50" s="50">
        <f t="shared" si="6"/>
        <v>0</v>
      </c>
      <c r="H50" s="49">
        <f t="shared" si="7"/>
        <v>0</v>
      </c>
      <c r="I50" s="50">
        <f t="shared" si="8"/>
        <v>0</v>
      </c>
      <c r="J50" s="49">
        <f t="shared" si="9"/>
        <v>0</v>
      </c>
      <c r="K50" s="50">
        <f t="shared" si="10"/>
        <v>0</v>
      </c>
      <c r="L50" s="22" t="str">
        <f t="shared" si="11"/>
        <v>S</v>
      </c>
    </row>
    <row r="51" spans="1:23" ht="15" thickBot="1" x14ac:dyDescent="0.25">
      <c r="A51" s="3" t="s">
        <v>84</v>
      </c>
      <c r="B51" s="49">
        <f t="shared" si="1"/>
        <v>56</v>
      </c>
      <c r="C51" s="50">
        <f t="shared" si="2"/>
        <v>56</v>
      </c>
      <c r="D51" s="49">
        <f t="shared" si="3"/>
        <v>56</v>
      </c>
      <c r="E51" s="50">
        <f t="shared" si="4"/>
        <v>56</v>
      </c>
      <c r="F51" s="49">
        <f t="shared" si="5"/>
        <v>56</v>
      </c>
      <c r="G51" s="50">
        <f t="shared" si="6"/>
        <v>56</v>
      </c>
      <c r="H51" s="49">
        <f t="shared" si="7"/>
        <v>56</v>
      </c>
      <c r="I51" s="50">
        <f t="shared" si="8"/>
        <v>56</v>
      </c>
      <c r="J51" s="49">
        <f t="shared" si="9"/>
        <v>56</v>
      </c>
      <c r="K51" s="50">
        <f t="shared" si="10"/>
        <v>56</v>
      </c>
      <c r="L51" s="22" t="str">
        <f t="shared" si="11"/>
        <v>S</v>
      </c>
      <c r="R51" s="90"/>
    </row>
    <row r="52" spans="1:23" ht="15" thickBot="1" x14ac:dyDescent="0.25">
      <c r="A52" s="3" t="s">
        <v>309</v>
      </c>
      <c r="B52" s="49">
        <f t="shared" ref="B52:B54" si="12">VLOOKUP($A52,$A$4:$L$30,2,FALSE)</f>
        <v>28.8</v>
      </c>
      <c r="C52" s="50">
        <f t="shared" ref="C52:C54" si="13">VLOOKUP($A52,$A$4:$L$30,3,FALSE)</f>
        <v>28.8</v>
      </c>
      <c r="D52" s="49">
        <f t="shared" ref="D52:D54" si="14">VLOOKUP($A52,$A$4:$L$30,4,FALSE)</f>
        <v>28.8</v>
      </c>
      <c r="E52" s="50">
        <f t="shared" ref="E52:E54" si="15">VLOOKUP($A52,$A$4:$L$30,5,FALSE)</f>
        <v>28.8</v>
      </c>
      <c r="F52" s="49">
        <f t="shared" ref="F52:F54" si="16">VLOOKUP($A52,$A$4:$L$30,6,FALSE)</f>
        <v>28.8</v>
      </c>
      <c r="G52" s="50">
        <f t="shared" ref="G52:G54" si="17">VLOOKUP($A52,$A$4:$L$30,7,FALSE)</f>
        <v>28.8</v>
      </c>
      <c r="H52" s="49">
        <f t="shared" ref="H52:H54" si="18">VLOOKUP($A52,$A$4:$L$30,8,FALSE)</f>
        <v>28.8</v>
      </c>
      <c r="I52" s="50">
        <f t="shared" ref="I52:I54" si="19">VLOOKUP($A52,$A$4:$L$30,9,FALSE)</f>
        <v>28.8</v>
      </c>
      <c r="J52" s="49">
        <f t="shared" ref="J52:J54" si="20">VLOOKUP($A52,$A$4:$L$30,10,FALSE)</f>
        <v>28.8</v>
      </c>
      <c r="K52" s="50">
        <f t="shared" ref="K52:K54" si="21">VLOOKUP($A52,$A$4:$L$30,11,FALSE)</f>
        <v>28.8</v>
      </c>
      <c r="L52" s="22" t="str">
        <f t="shared" ref="L52:L54" si="22">VLOOKUP($A52,$A$4:$L$30,12,FALSE)</f>
        <v>S</v>
      </c>
      <c r="R52" s="90"/>
    </row>
    <row r="53" spans="1:23" ht="15" thickBot="1" x14ac:dyDescent="0.25">
      <c r="A53" s="3" t="s">
        <v>310</v>
      </c>
      <c r="B53" s="49">
        <f t="shared" si="12"/>
        <v>28.8</v>
      </c>
      <c r="C53" s="50">
        <f t="shared" si="13"/>
        <v>28.8</v>
      </c>
      <c r="D53" s="49">
        <f t="shared" si="14"/>
        <v>28.8</v>
      </c>
      <c r="E53" s="50">
        <f t="shared" si="15"/>
        <v>28.8</v>
      </c>
      <c r="F53" s="49">
        <f t="shared" si="16"/>
        <v>28.8</v>
      </c>
      <c r="G53" s="50">
        <f t="shared" si="17"/>
        <v>28.8</v>
      </c>
      <c r="H53" s="49">
        <f t="shared" si="18"/>
        <v>28.8</v>
      </c>
      <c r="I53" s="50">
        <f t="shared" si="19"/>
        <v>28.8</v>
      </c>
      <c r="J53" s="49">
        <f t="shared" si="20"/>
        <v>28.8</v>
      </c>
      <c r="K53" s="50">
        <f t="shared" si="21"/>
        <v>28.8</v>
      </c>
      <c r="L53" s="22" t="str">
        <f t="shared" si="22"/>
        <v>S</v>
      </c>
      <c r="R53" s="90"/>
    </row>
    <row r="54" spans="1:23" ht="15" thickBot="1" x14ac:dyDescent="0.25">
      <c r="A54" s="3" t="s">
        <v>85</v>
      </c>
      <c r="B54" s="49">
        <f t="shared" si="12"/>
        <v>186</v>
      </c>
      <c r="C54" s="50">
        <f t="shared" si="13"/>
        <v>186</v>
      </c>
      <c r="D54" s="49">
        <f t="shared" si="14"/>
        <v>186</v>
      </c>
      <c r="E54" s="50">
        <f t="shared" si="15"/>
        <v>186</v>
      </c>
      <c r="F54" s="49">
        <f t="shared" si="16"/>
        <v>186</v>
      </c>
      <c r="G54" s="50">
        <f t="shared" si="17"/>
        <v>186</v>
      </c>
      <c r="H54" s="49">
        <f t="shared" si="18"/>
        <v>186</v>
      </c>
      <c r="I54" s="50">
        <f t="shared" si="19"/>
        <v>186</v>
      </c>
      <c r="J54" s="49">
        <f t="shared" si="20"/>
        <v>186</v>
      </c>
      <c r="K54" s="50">
        <f t="shared" si="21"/>
        <v>186</v>
      </c>
      <c r="L54" s="22" t="str">
        <f t="shared" si="22"/>
        <v>S</v>
      </c>
    </row>
    <row r="55" spans="1:23" ht="15" thickBot="1" x14ac:dyDescent="0.25">
      <c r="A55" s="3" t="s">
        <v>87</v>
      </c>
      <c r="B55" s="49">
        <f>VLOOKUP($A55,$A$4:$L$30,2,FALSE)</f>
        <v>54</v>
      </c>
      <c r="C55" s="50">
        <f>VLOOKUP($A55,$A$4:$L$30,3,FALSE)</f>
        <v>54</v>
      </c>
      <c r="D55" s="49">
        <f>VLOOKUP($A55,$A$4:$L$30,4,FALSE)</f>
        <v>54</v>
      </c>
      <c r="E55" s="50">
        <f>VLOOKUP($A55,$A$4:$L$30,5,FALSE)</f>
        <v>54</v>
      </c>
      <c r="F55" s="49">
        <f>VLOOKUP($A55,$A$4:$L$30,6,FALSE)</f>
        <v>54</v>
      </c>
      <c r="G55" s="50">
        <f>VLOOKUP($A55,$A$4:$L$30,7,FALSE)</f>
        <v>54</v>
      </c>
      <c r="H55" s="49">
        <f>VLOOKUP($A55,$A$4:$L$30,8,FALSE)</f>
        <v>54</v>
      </c>
      <c r="I55" s="50">
        <f>VLOOKUP($A55,$A$4:$L$30,9,FALSE)</f>
        <v>54</v>
      </c>
      <c r="J55" s="49">
        <f>VLOOKUP($A55,$A$4:$L$30,10,FALSE)</f>
        <v>54</v>
      </c>
      <c r="K55" s="50">
        <f>VLOOKUP($A55,$A$4:$L$30,11,FALSE)</f>
        <v>54</v>
      </c>
      <c r="L55" s="22" t="str">
        <f>VLOOKUP($A55,$A$4:$L$30,12,FALSE)</f>
        <v>S</v>
      </c>
    </row>
    <row r="56" spans="1:23" ht="15" thickBot="1" x14ac:dyDescent="0.25">
      <c r="A56" s="3" t="s">
        <v>88</v>
      </c>
      <c r="B56" s="49">
        <f>VLOOKUP($A56,$A$4:$L$30,2,FALSE)</f>
        <v>480</v>
      </c>
      <c r="C56" s="50">
        <f>VLOOKUP($A56,$A$4:$L$30,3,FALSE)</f>
        <v>480</v>
      </c>
      <c r="D56" s="49">
        <f>VLOOKUP($A56,$A$4:$L$30,4,FALSE)</f>
        <v>0</v>
      </c>
      <c r="E56" s="50">
        <f>VLOOKUP($A56,$A$4:$L$30,5,FALSE)</f>
        <v>0</v>
      </c>
      <c r="F56" s="49">
        <f>VLOOKUP($A56,$A$4:$L$30,6,FALSE)</f>
        <v>0</v>
      </c>
      <c r="G56" s="50">
        <f>VLOOKUP($A56,$A$4:$L$30,7,FALSE)</f>
        <v>0</v>
      </c>
      <c r="H56" s="49">
        <f>VLOOKUP($A56,$A$4:$L$30,8,FALSE)</f>
        <v>0</v>
      </c>
      <c r="I56" s="50">
        <f>VLOOKUP($A56,$A$4:$L$30,9,FALSE)</f>
        <v>0</v>
      </c>
      <c r="J56" s="49">
        <f>VLOOKUP($A56,$A$4:$L$30,10,FALSE)</f>
        <v>0</v>
      </c>
      <c r="K56" s="50">
        <f>VLOOKUP($A56,$A$4:$L$30,11,FALSE)</f>
        <v>0</v>
      </c>
      <c r="L56" s="22" t="str">
        <f>VLOOKUP($A56,$A$4:$L$30,12,FALSE)</f>
        <v>S</v>
      </c>
    </row>
    <row r="57" spans="1:23" ht="15" thickBot="1" x14ac:dyDescent="0.25">
      <c r="A57" s="3" t="s">
        <v>89</v>
      </c>
      <c r="B57" s="49">
        <f>VLOOKUP($A57,$A$4:$L$30,2,FALSE)</f>
        <v>780</v>
      </c>
      <c r="C57" s="50">
        <f>VLOOKUP($A57,$A$4:$L$30,3,FALSE)</f>
        <v>780</v>
      </c>
      <c r="D57" s="49">
        <f>VLOOKUP($A57,$A$4:$L$30,4,FALSE)</f>
        <v>780</v>
      </c>
      <c r="E57" s="50">
        <f>VLOOKUP($A57,$A$4:$L$30,5,FALSE)</f>
        <v>780</v>
      </c>
      <c r="F57" s="49">
        <f>VLOOKUP($A57,$A$4:$L$30,6,FALSE)</f>
        <v>780</v>
      </c>
      <c r="G57" s="50">
        <f>VLOOKUP($A57,$A$4:$L$30,7,FALSE)</f>
        <v>780</v>
      </c>
      <c r="H57" s="49">
        <f>VLOOKUP($A57,$A$4:$L$30,8,FALSE)</f>
        <v>780</v>
      </c>
      <c r="I57" s="50">
        <f>VLOOKUP($A57,$A$4:$L$30,9,FALSE)</f>
        <v>780</v>
      </c>
      <c r="J57" s="49">
        <f>VLOOKUP($A57,$A$4:$L$30,10,FALSE)</f>
        <v>780</v>
      </c>
      <c r="K57" s="50">
        <f>VLOOKUP($A57,$A$4:$L$30,11,FALSE)</f>
        <v>780</v>
      </c>
      <c r="L57" s="22" t="str">
        <f>VLOOKUP($A57,$A$4:$L$30,12,FALSE)</f>
        <v>S</v>
      </c>
    </row>
    <row r="58" spans="1:23" ht="15" thickBot="1" x14ac:dyDescent="0.25">
      <c r="A58" s="3" t="s">
        <v>118</v>
      </c>
      <c r="B58" s="49">
        <f>B77*0.099</f>
        <v>96.465600000000009</v>
      </c>
      <c r="C58" s="50">
        <f t="shared" ref="C58:K58" si="23">C77*0.099</f>
        <v>106.60320000000003</v>
      </c>
      <c r="D58" s="49">
        <f t="shared" si="23"/>
        <v>106.60320000000003</v>
      </c>
      <c r="E58" s="50">
        <f t="shared" si="23"/>
        <v>106.60320000000003</v>
      </c>
      <c r="F58" s="49">
        <f t="shared" si="23"/>
        <v>106.60320000000003</v>
      </c>
      <c r="G58" s="50">
        <f t="shared" si="23"/>
        <v>106.60320000000003</v>
      </c>
      <c r="H58" s="49">
        <f t="shared" si="23"/>
        <v>106.60320000000003</v>
      </c>
      <c r="I58" s="50">
        <f t="shared" si="23"/>
        <v>106.60320000000003</v>
      </c>
      <c r="J58" s="49">
        <f t="shared" si="23"/>
        <v>106.60320000000003</v>
      </c>
      <c r="K58" s="50">
        <f t="shared" si="23"/>
        <v>106.60320000000003</v>
      </c>
      <c r="L58" s="22" t="s">
        <v>56</v>
      </c>
    </row>
    <row r="59" spans="1:23" ht="15" thickBot="1" x14ac:dyDescent="0.25">
      <c r="A59" s="23" t="s">
        <v>43</v>
      </c>
      <c r="B59" s="34">
        <f>SUM(B42:B58)</f>
        <v>3118.7656000000002</v>
      </c>
      <c r="C59" s="35">
        <f>SUM(C42:C58)</f>
        <v>3128.9032000000002</v>
      </c>
      <c r="D59" s="34">
        <f t="shared" ref="D59:K59" si="24">SUM(D42:D58)</f>
        <v>2102.9032000000002</v>
      </c>
      <c r="E59" s="35">
        <f t="shared" si="24"/>
        <v>2102.9032000000002</v>
      </c>
      <c r="F59" s="34">
        <f>SUM(F42:F58)</f>
        <v>2102.9032000000002</v>
      </c>
      <c r="G59" s="35">
        <f t="shared" si="24"/>
        <v>2102.9032000000002</v>
      </c>
      <c r="H59" s="34">
        <f t="shared" si="24"/>
        <v>2102.9032000000002</v>
      </c>
      <c r="I59" s="35">
        <f t="shared" si="24"/>
        <v>2102.9032000000002</v>
      </c>
      <c r="J59" s="34">
        <f t="shared" si="24"/>
        <v>2102.9032000000002</v>
      </c>
      <c r="K59" s="35">
        <f t="shared" si="24"/>
        <v>2102.9032000000002</v>
      </c>
      <c r="L59" s="33"/>
    </row>
    <row r="60" spans="1:23" x14ac:dyDescent="0.2">
      <c r="A60" s="30"/>
      <c r="B60" s="30"/>
      <c r="C60" s="30"/>
      <c r="D60" s="30"/>
      <c r="E60" s="30"/>
      <c r="F60" s="30"/>
      <c r="G60" s="30"/>
      <c r="H60" s="30"/>
      <c r="I60" s="30"/>
      <c r="J60" s="30"/>
      <c r="K60" s="30"/>
      <c r="L60" s="30"/>
      <c r="N60" s="90"/>
      <c r="O60" s="90"/>
      <c r="P60" s="90"/>
      <c r="S60" s="90"/>
      <c r="T60" s="90"/>
      <c r="U60" s="90"/>
      <c r="V60" s="90"/>
      <c r="W60" s="90"/>
    </row>
    <row r="61" spans="1:23" ht="22.5" customHeight="1" x14ac:dyDescent="0.2">
      <c r="A61" s="12" t="s">
        <v>217</v>
      </c>
      <c r="B61"/>
      <c r="C61"/>
      <c r="D61"/>
      <c r="E61"/>
      <c r="F61"/>
      <c r="G61"/>
      <c r="H61"/>
      <c r="I61" s="30"/>
      <c r="J61" s="30"/>
      <c r="K61" s="30"/>
      <c r="L61" s="30"/>
    </row>
    <row r="62" spans="1:23" x14ac:dyDescent="0.2">
      <c r="A62" s="135" t="s">
        <v>33</v>
      </c>
      <c r="B62" s="19">
        <v>2015</v>
      </c>
      <c r="C62" s="19">
        <v>2016</v>
      </c>
      <c r="D62" s="19">
        <v>2017</v>
      </c>
      <c r="E62" s="19">
        <v>2018</v>
      </c>
      <c r="F62" s="19">
        <v>2019</v>
      </c>
      <c r="G62" s="19">
        <v>2020</v>
      </c>
      <c r="H62" s="19">
        <v>2021</v>
      </c>
      <c r="I62" s="19">
        <v>2022</v>
      </c>
      <c r="J62" s="19">
        <v>2023</v>
      </c>
      <c r="K62" s="19">
        <v>2024</v>
      </c>
      <c r="L62" s="137" t="s">
        <v>40</v>
      </c>
    </row>
    <row r="63" spans="1:23" ht="15" thickBot="1" x14ac:dyDescent="0.25">
      <c r="A63" s="136" t="s">
        <v>41</v>
      </c>
      <c r="B63" s="20" t="s">
        <v>34</v>
      </c>
      <c r="C63" s="20" t="s">
        <v>35</v>
      </c>
      <c r="D63" s="20" t="s">
        <v>36</v>
      </c>
      <c r="E63" s="20" t="s">
        <v>37</v>
      </c>
      <c r="F63" s="20" t="s">
        <v>38</v>
      </c>
      <c r="G63" s="20" t="s">
        <v>39</v>
      </c>
      <c r="H63" s="20">
        <v>-22</v>
      </c>
      <c r="I63" s="20">
        <v>-23</v>
      </c>
      <c r="J63" s="20">
        <v>-24</v>
      </c>
      <c r="K63" s="20">
        <v>-25</v>
      </c>
      <c r="L63" s="138" t="s">
        <v>42</v>
      </c>
    </row>
    <row r="64" spans="1:23" ht="15.75" thickTop="1" thickBot="1" x14ac:dyDescent="0.25">
      <c r="A64" s="3" t="s">
        <v>75</v>
      </c>
      <c r="B64" s="49">
        <f t="shared" ref="B64:B74" si="25">VLOOKUP($A64,$A$4:$L$30,2,FALSE)</f>
        <v>56.7</v>
      </c>
      <c r="C64" s="50">
        <f t="shared" ref="C64:C74" si="26">VLOOKUP($A64,$A$4:$L$30,3,FALSE)</f>
        <v>56.7</v>
      </c>
      <c r="D64" s="49">
        <f t="shared" ref="D64:D74" si="27">VLOOKUP($A64,$A$4:$L$30,4,FALSE)</f>
        <v>56.7</v>
      </c>
      <c r="E64" s="50">
        <f t="shared" ref="E64:E74" si="28">VLOOKUP($A64,$A$4:$L$30,5,FALSE)</f>
        <v>56.7</v>
      </c>
      <c r="F64" s="49">
        <f t="shared" ref="F64:F74" si="29">VLOOKUP($A64,$A$4:$L$30,6,FALSE)</f>
        <v>56.7</v>
      </c>
      <c r="G64" s="50">
        <f t="shared" ref="G64:G74" si="30">VLOOKUP($A64,$A$4:$L$30,7,FALSE)</f>
        <v>56.7</v>
      </c>
      <c r="H64" s="49">
        <f t="shared" ref="H64:H74" si="31">VLOOKUP($A64,$A$4:$L$30,8,FALSE)</f>
        <v>56.7</v>
      </c>
      <c r="I64" s="50">
        <f t="shared" ref="I64:I74" si="32">VLOOKUP($A64,$A$4:$L$30,9,FALSE)</f>
        <v>56.7</v>
      </c>
      <c r="J64" s="49">
        <f t="shared" ref="J64:J74" si="33">VLOOKUP($A64,$A$4:$L$30,10,FALSE)</f>
        <v>56.7</v>
      </c>
      <c r="K64" s="50">
        <f t="shared" ref="K64:K74" si="34">VLOOKUP($A64,$A$4:$L$30,11,FALSE)</f>
        <v>56.7</v>
      </c>
      <c r="L64" s="22" t="str">
        <f t="shared" ref="L64:L74" si="35">VLOOKUP($A64,$A$4:$L$30,12,FALSE)</f>
        <v>SS</v>
      </c>
    </row>
    <row r="65" spans="1:66" ht="15" thickBot="1" x14ac:dyDescent="0.25">
      <c r="A65" s="3" t="s">
        <v>189</v>
      </c>
      <c r="B65" s="49">
        <f t="shared" si="25"/>
        <v>92.2</v>
      </c>
      <c r="C65" s="50">
        <f t="shared" si="26"/>
        <v>92.2</v>
      </c>
      <c r="D65" s="49">
        <f t="shared" si="27"/>
        <v>92.2</v>
      </c>
      <c r="E65" s="50">
        <f t="shared" si="28"/>
        <v>92.2</v>
      </c>
      <c r="F65" s="49">
        <f t="shared" si="29"/>
        <v>92.2</v>
      </c>
      <c r="G65" s="50">
        <f t="shared" si="30"/>
        <v>92.2</v>
      </c>
      <c r="H65" s="49">
        <f t="shared" si="31"/>
        <v>92.2</v>
      </c>
      <c r="I65" s="50">
        <f t="shared" si="32"/>
        <v>92.2</v>
      </c>
      <c r="J65" s="49">
        <f t="shared" si="33"/>
        <v>92.2</v>
      </c>
      <c r="K65" s="50">
        <f t="shared" si="34"/>
        <v>92.2</v>
      </c>
      <c r="L65" s="22" t="str">
        <f t="shared" si="35"/>
        <v>SS</v>
      </c>
    </row>
    <row r="66" spans="1:66" ht="15" thickBot="1" x14ac:dyDescent="0.25">
      <c r="A66" s="3" t="s">
        <v>190</v>
      </c>
      <c r="B66" s="49">
        <f t="shared" si="25"/>
        <v>39.4</v>
      </c>
      <c r="C66" s="50">
        <f t="shared" si="26"/>
        <v>39.4</v>
      </c>
      <c r="D66" s="49">
        <f t="shared" si="27"/>
        <v>39.4</v>
      </c>
      <c r="E66" s="50">
        <f t="shared" si="28"/>
        <v>39.4</v>
      </c>
      <c r="F66" s="49">
        <f t="shared" si="29"/>
        <v>39.4</v>
      </c>
      <c r="G66" s="50">
        <f t="shared" si="30"/>
        <v>39.4</v>
      </c>
      <c r="H66" s="49">
        <f t="shared" si="31"/>
        <v>39.4</v>
      </c>
      <c r="I66" s="50">
        <f t="shared" si="32"/>
        <v>39.4</v>
      </c>
      <c r="J66" s="49">
        <f t="shared" si="33"/>
        <v>39.4</v>
      </c>
      <c r="K66" s="50">
        <f t="shared" si="34"/>
        <v>39.4</v>
      </c>
      <c r="L66" s="22" t="str">
        <f t="shared" si="35"/>
        <v>SS</v>
      </c>
    </row>
    <row r="67" spans="1:66" ht="15" thickBot="1" x14ac:dyDescent="0.25">
      <c r="A67" s="3" t="s">
        <v>191</v>
      </c>
      <c r="B67" s="49">
        <f t="shared" si="25"/>
        <v>70.900000000000006</v>
      </c>
      <c r="C67" s="50">
        <f t="shared" si="26"/>
        <v>70.900000000000006</v>
      </c>
      <c r="D67" s="49">
        <f t="shared" si="27"/>
        <v>70.900000000000006</v>
      </c>
      <c r="E67" s="50">
        <f t="shared" si="28"/>
        <v>70.900000000000006</v>
      </c>
      <c r="F67" s="49">
        <f t="shared" si="29"/>
        <v>70.900000000000006</v>
      </c>
      <c r="G67" s="50">
        <f t="shared" si="30"/>
        <v>70.900000000000006</v>
      </c>
      <c r="H67" s="49">
        <f t="shared" si="31"/>
        <v>70.900000000000006</v>
      </c>
      <c r="I67" s="50">
        <f t="shared" si="32"/>
        <v>70.900000000000006</v>
      </c>
      <c r="J67" s="49">
        <f t="shared" si="33"/>
        <v>70.900000000000006</v>
      </c>
      <c r="K67" s="50">
        <f t="shared" si="34"/>
        <v>70.900000000000006</v>
      </c>
      <c r="L67" s="22" t="str">
        <f t="shared" si="35"/>
        <v>SS</v>
      </c>
    </row>
    <row r="68" spans="1:66" ht="15" thickBot="1" x14ac:dyDescent="0.25">
      <c r="A68" s="3" t="s">
        <v>192</v>
      </c>
      <c r="B68" s="49">
        <f t="shared" si="25"/>
        <v>53.5</v>
      </c>
      <c r="C68" s="50">
        <f t="shared" si="26"/>
        <v>53.5</v>
      </c>
      <c r="D68" s="49">
        <f t="shared" si="27"/>
        <v>53.5</v>
      </c>
      <c r="E68" s="50">
        <f t="shared" si="28"/>
        <v>53.5</v>
      </c>
      <c r="F68" s="49">
        <f t="shared" si="29"/>
        <v>53.5</v>
      </c>
      <c r="G68" s="50">
        <f t="shared" si="30"/>
        <v>53.5</v>
      </c>
      <c r="H68" s="49">
        <f t="shared" si="31"/>
        <v>53.5</v>
      </c>
      <c r="I68" s="50">
        <f t="shared" si="32"/>
        <v>53.5</v>
      </c>
      <c r="J68" s="49">
        <f t="shared" si="33"/>
        <v>53.5</v>
      </c>
      <c r="K68" s="50">
        <f t="shared" si="34"/>
        <v>53.5</v>
      </c>
      <c r="L68" s="22" t="str">
        <f t="shared" si="35"/>
        <v>SS</v>
      </c>
    </row>
    <row r="69" spans="1:66" ht="15" thickBot="1" x14ac:dyDescent="0.25">
      <c r="A69" s="3" t="s">
        <v>193</v>
      </c>
      <c r="B69" s="49">
        <f t="shared" si="25"/>
        <v>146</v>
      </c>
      <c r="C69" s="50">
        <f t="shared" si="26"/>
        <v>146</v>
      </c>
      <c r="D69" s="49">
        <f t="shared" si="27"/>
        <v>146</v>
      </c>
      <c r="E69" s="50">
        <f t="shared" si="28"/>
        <v>146</v>
      </c>
      <c r="F69" s="49">
        <f t="shared" si="29"/>
        <v>146</v>
      </c>
      <c r="G69" s="50">
        <f t="shared" si="30"/>
        <v>146</v>
      </c>
      <c r="H69" s="49">
        <f t="shared" si="31"/>
        <v>146</v>
      </c>
      <c r="I69" s="50">
        <f t="shared" si="32"/>
        <v>146</v>
      </c>
      <c r="J69" s="49">
        <f t="shared" si="33"/>
        <v>146</v>
      </c>
      <c r="K69" s="50">
        <f t="shared" si="34"/>
        <v>146</v>
      </c>
      <c r="L69" s="22" t="str">
        <f t="shared" si="35"/>
        <v>SS</v>
      </c>
    </row>
    <row r="70" spans="1:66" ht="15" thickBot="1" x14ac:dyDescent="0.25">
      <c r="A70" s="3" t="s">
        <v>194</v>
      </c>
      <c r="B70" s="49">
        <f t="shared" si="25"/>
        <v>36</v>
      </c>
      <c r="C70" s="50">
        <f t="shared" si="26"/>
        <v>36</v>
      </c>
      <c r="D70" s="49">
        <f t="shared" si="27"/>
        <v>36</v>
      </c>
      <c r="E70" s="50">
        <f t="shared" si="28"/>
        <v>36</v>
      </c>
      <c r="F70" s="49">
        <f t="shared" si="29"/>
        <v>36</v>
      </c>
      <c r="G70" s="50">
        <f t="shared" si="30"/>
        <v>36</v>
      </c>
      <c r="H70" s="49">
        <f t="shared" si="31"/>
        <v>36</v>
      </c>
      <c r="I70" s="50">
        <f t="shared" si="32"/>
        <v>36</v>
      </c>
      <c r="J70" s="49">
        <f t="shared" si="33"/>
        <v>36</v>
      </c>
      <c r="K70" s="50">
        <f t="shared" si="34"/>
        <v>36</v>
      </c>
      <c r="L70" s="22" t="str">
        <f t="shared" si="35"/>
        <v>SS</v>
      </c>
    </row>
    <row r="71" spans="1:66" ht="15" thickBot="1" x14ac:dyDescent="0.25">
      <c r="A71" s="3" t="s">
        <v>86</v>
      </c>
      <c r="B71" s="49">
        <f t="shared" si="25"/>
        <v>98.7</v>
      </c>
      <c r="C71" s="50">
        <f t="shared" si="26"/>
        <v>98.7</v>
      </c>
      <c r="D71" s="49">
        <f t="shared" si="27"/>
        <v>98.7</v>
      </c>
      <c r="E71" s="50">
        <f t="shared" si="28"/>
        <v>98.7</v>
      </c>
      <c r="F71" s="49">
        <f t="shared" si="29"/>
        <v>98.7</v>
      </c>
      <c r="G71" s="50">
        <f t="shared" si="30"/>
        <v>98.7</v>
      </c>
      <c r="H71" s="49">
        <f t="shared" si="31"/>
        <v>98.7</v>
      </c>
      <c r="I71" s="50">
        <f t="shared" si="32"/>
        <v>98.7</v>
      </c>
      <c r="J71" s="49">
        <f t="shared" si="33"/>
        <v>98.7</v>
      </c>
      <c r="K71" s="50">
        <f t="shared" si="34"/>
        <v>98.7</v>
      </c>
      <c r="L71" s="22" t="str">
        <f t="shared" si="35"/>
        <v>SS</v>
      </c>
    </row>
    <row r="72" spans="1:66" ht="15" thickBot="1" x14ac:dyDescent="0.25">
      <c r="A72" s="3" t="s">
        <v>185</v>
      </c>
      <c r="B72" s="49">
        <f t="shared" si="25"/>
        <v>144</v>
      </c>
      <c r="C72" s="50">
        <f t="shared" si="26"/>
        <v>144</v>
      </c>
      <c r="D72" s="49">
        <f t="shared" si="27"/>
        <v>144</v>
      </c>
      <c r="E72" s="50">
        <f t="shared" si="28"/>
        <v>144</v>
      </c>
      <c r="F72" s="49">
        <f t="shared" si="29"/>
        <v>144</v>
      </c>
      <c r="G72" s="50">
        <f t="shared" si="30"/>
        <v>144</v>
      </c>
      <c r="H72" s="49">
        <f t="shared" si="31"/>
        <v>144</v>
      </c>
      <c r="I72" s="50">
        <f t="shared" si="32"/>
        <v>144</v>
      </c>
      <c r="J72" s="49">
        <f t="shared" si="33"/>
        <v>144</v>
      </c>
      <c r="K72" s="50">
        <f t="shared" si="34"/>
        <v>144</v>
      </c>
      <c r="L72" s="22" t="str">
        <f t="shared" si="35"/>
        <v>SS</v>
      </c>
    </row>
    <row r="73" spans="1:66" ht="15" thickBot="1" x14ac:dyDescent="0.25">
      <c r="A73" s="3" t="s">
        <v>186</v>
      </c>
      <c r="B73" s="49">
        <f t="shared" si="25"/>
        <v>126</v>
      </c>
      <c r="C73" s="50">
        <f t="shared" si="26"/>
        <v>126</v>
      </c>
      <c r="D73" s="49">
        <f t="shared" si="27"/>
        <v>126</v>
      </c>
      <c r="E73" s="50">
        <f t="shared" si="28"/>
        <v>126</v>
      </c>
      <c r="F73" s="49">
        <f t="shared" si="29"/>
        <v>126</v>
      </c>
      <c r="G73" s="50">
        <f t="shared" si="30"/>
        <v>126</v>
      </c>
      <c r="H73" s="49">
        <f t="shared" si="31"/>
        <v>126</v>
      </c>
      <c r="I73" s="50">
        <f t="shared" si="32"/>
        <v>126</v>
      </c>
      <c r="J73" s="49">
        <f t="shared" si="33"/>
        <v>126</v>
      </c>
      <c r="K73" s="50">
        <f t="shared" si="34"/>
        <v>126</v>
      </c>
      <c r="L73" s="22" t="str">
        <f t="shared" si="35"/>
        <v>SS</v>
      </c>
    </row>
    <row r="74" spans="1:66" ht="15" thickBot="1" x14ac:dyDescent="0.25">
      <c r="A74" s="3" t="s">
        <v>90</v>
      </c>
      <c r="B74" s="49">
        <f t="shared" si="25"/>
        <v>111</v>
      </c>
      <c r="C74" s="50">
        <f t="shared" si="26"/>
        <v>111</v>
      </c>
      <c r="D74" s="49">
        <f t="shared" si="27"/>
        <v>111</v>
      </c>
      <c r="E74" s="50">
        <f t="shared" si="28"/>
        <v>111</v>
      </c>
      <c r="F74" s="49">
        <f t="shared" si="29"/>
        <v>111</v>
      </c>
      <c r="G74" s="50">
        <f t="shared" si="30"/>
        <v>111</v>
      </c>
      <c r="H74" s="49">
        <f t="shared" si="31"/>
        <v>111</v>
      </c>
      <c r="I74" s="50">
        <f t="shared" si="32"/>
        <v>111</v>
      </c>
      <c r="J74" s="49">
        <f t="shared" si="33"/>
        <v>111</v>
      </c>
      <c r="K74" s="50">
        <f t="shared" si="34"/>
        <v>111</v>
      </c>
      <c r="L74" s="22" t="str">
        <f t="shared" si="35"/>
        <v>SS</v>
      </c>
    </row>
    <row r="75" spans="1:66" customFormat="1" ht="15" thickBot="1" x14ac:dyDescent="0.25">
      <c r="A75" s="134" t="s">
        <v>273</v>
      </c>
      <c r="B75" s="134"/>
      <c r="C75" s="134"/>
      <c r="D75" s="134"/>
      <c r="E75" s="134"/>
      <c r="F75" s="134"/>
      <c r="G75" s="134"/>
      <c r="H75" s="134"/>
      <c r="I75" s="134"/>
      <c r="J75" s="134"/>
      <c r="K75" s="134"/>
      <c r="L75" s="134"/>
      <c r="M75" s="53"/>
      <c r="N75" s="6"/>
      <c r="O75" s="6"/>
      <c r="P75" s="6"/>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row>
    <row r="76" spans="1:66" customFormat="1" ht="15" thickBot="1" x14ac:dyDescent="0.25">
      <c r="A76" s="3" t="s">
        <v>132</v>
      </c>
      <c r="B76" s="49">
        <f>B32</f>
        <v>0</v>
      </c>
      <c r="C76" s="50">
        <f t="shared" ref="C76:L76" si="36">C32</f>
        <v>102.4</v>
      </c>
      <c r="D76" s="49">
        <f t="shared" si="36"/>
        <v>102.4</v>
      </c>
      <c r="E76" s="50">
        <f t="shared" si="36"/>
        <v>102.4</v>
      </c>
      <c r="F76" s="49">
        <f t="shared" si="36"/>
        <v>102.4</v>
      </c>
      <c r="G76" s="50">
        <f t="shared" si="36"/>
        <v>102.4</v>
      </c>
      <c r="H76" s="49">
        <f t="shared" si="36"/>
        <v>102.4</v>
      </c>
      <c r="I76" s="50">
        <f t="shared" si="36"/>
        <v>102.4</v>
      </c>
      <c r="J76" s="49">
        <f t="shared" si="36"/>
        <v>102.4</v>
      </c>
      <c r="K76" s="50">
        <f t="shared" si="36"/>
        <v>102.4</v>
      </c>
      <c r="L76" s="45" t="str">
        <f t="shared" si="36"/>
        <v>SS</v>
      </c>
      <c r="M76" s="53"/>
      <c r="N76" s="6"/>
      <c r="O76" s="53"/>
      <c r="P76" s="53"/>
      <c r="Q76" s="53"/>
      <c r="R76" s="53"/>
      <c r="S76" s="53"/>
      <c r="T76" s="53"/>
      <c r="U76" s="53"/>
      <c r="V76" s="53"/>
      <c r="W76" s="53"/>
      <c r="X76" s="53"/>
      <c r="Y76" s="53"/>
      <c r="Z76" s="6"/>
      <c r="AA76" s="6"/>
      <c r="AB76" s="6"/>
      <c r="AC76" s="6"/>
      <c r="AD76" s="6"/>
      <c r="AE76" s="6"/>
      <c r="AF76" s="6"/>
      <c r="AG76" s="6"/>
      <c r="AH76" s="6"/>
      <c r="AI76" s="6"/>
      <c r="AJ76" s="6"/>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c r="BN76" s="53"/>
    </row>
    <row r="77" spans="1:66" ht="15" thickBot="1" x14ac:dyDescent="0.25">
      <c r="A77" s="23" t="s">
        <v>43</v>
      </c>
      <c r="B77" s="82">
        <f>SUM(B64:B76)</f>
        <v>974.40000000000009</v>
      </c>
      <c r="C77" s="83">
        <f t="shared" ref="C77:K77" si="37">SUM(C64:C76)</f>
        <v>1076.8000000000002</v>
      </c>
      <c r="D77" s="82">
        <f t="shared" si="37"/>
        <v>1076.8000000000002</v>
      </c>
      <c r="E77" s="83">
        <f t="shared" si="37"/>
        <v>1076.8000000000002</v>
      </c>
      <c r="F77" s="82">
        <f t="shared" si="37"/>
        <v>1076.8000000000002</v>
      </c>
      <c r="G77" s="83">
        <f t="shared" si="37"/>
        <v>1076.8000000000002</v>
      </c>
      <c r="H77" s="82">
        <f t="shared" si="37"/>
        <v>1076.8000000000002</v>
      </c>
      <c r="I77" s="83">
        <f t="shared" si="37"/>
        <v>1076.8000000000002</v>
      </c>
      <c r="J77" s="82">
        <f t="shared" si="37"/>
        <v>1076.8000000000002</v>
      </c>
      <c r="K77" s="83">
        <f t="shared" si="37"/>
        <v>1076.8000000000002</v>
      </c>
      <c r="L77" s="33"/>
    </row>
  </sheetData>
  <sortState ref="Q39:R62">
    <sortCondition ref="Q39:Q62"/>
  </sortState>
  <mergeCells count="11">
    <mergeCell ref="A75:L75"/>
    <mergeCell ref="A62:A63"/>
    <mergeCell ref="L62:L63"/>
    <mergeCell ref="A2:A3"/>
    <mergeCell ref="L2:L3"/>
    <mergeCell ref="A36:L36"/>
    <mergeCell ref="A37:L37"/>
    <mergeCell ref="A40:A41"/>
    <mergeCell ref="L40:L41"/>
    <mergeCell ref="A35:L35"/>
    <mergeCell ref="A31:L31"/>
  </mergeCells>
  <conditionalFormatting sqref="B65:K74 B42:K44 B4:K30 B46:K59">
    <cfRule type="expression" dxfId="26" priority="17">
      <formula>MOD(B4,1)&gt;0</formula>
    </cfRule>
  </conditionalFormatting>
  <conditionalFormatting sqref="B19:K19">
    <cfRule type="expression" dxfId="25" priority="16">
      <formula>MOD(B19,1)&gt;0</formula>
    </cfRule>
  </conditionalFormatting>
  <conditionalFormatting sqref="B50:K50">
    <cfRule type="expression" dxfId="24" priority="15">
      <formula>MOD(B50,1)&gt;0</formula>
    </cfRule>
  </conditionalFormatting>
  <conditionalFormatting sqref="B33:K33">
    <cfRule type="expression" dxfId="23" priority="11">
      <formula>MOD(B33,1)&gt;0</formula>
    </cfRule>
  </conditionalFormatting>
  <conditionalFormatting sqref="B77:K77">
    <cfRule type="expression" dxfId="22" priority="9">
      <formula>MOD(B77,1)&gt;0</formula>
    </cfRule>
  </conditionalFormatting>
  <conditionalFormatting sqref="B64:K74">
    <cfRule type="expression" dxfId="21" priority="8">
      <formula>MOD(B64,1)&gt;0</formula>
    </cfRule>
  </conditionalFormatting>
  <conditionalFormatting sqref="B45:K45">
    <cfRule type="expression" dxfId="20" priority="3">
      <formula>MOD(B45,1)&gt;0</formula>
    </cfRule>
  </conditionalFormatting>
  <conditionalFormatting sqref="B32:K32">
    <cfRule type="expression" dxfId="19" priority="2">
      <formula>MOD(B32,1)&gt;0</formula>
    </cfRule>
  </conditionalFormatting>
  <conditionalFormatting sqref="B76:K76">
    <cfRule type="expression" dxfId="18" priority="1">
      <formula>MOD(B76,1)&gt;0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H33:K33 H77:K77" formulaRange="1"/>
  </ignoredErrors>
  <extLst>
    <ext xmlns:x14="http://schemas.microsoft.com/office/spreadsheetml/2009/9/main" uri="{78C0D931-6437-407d-A8EE-F0AAD7539E65}">
      <x14:conditionalFormattings>
        <x14:conditionalFormatting xmlns:xm="http://schemas.microsoft.com/office/excel/2006/main">
          <x14:cfRule type="expression" priority="6" id="{8928B709-A568-432F-9D03-7ADF8B498125}">
            <xm:f>MOD('Existing S &amp; SS Generation'!$D20,1)&lt;&gt;0</xm:f>
            <x14:dxf>
              <numFmt numFmtId="164" formatCode="#,##0.0"/>
            </x14:dxf>
          </x14:cfRule>
          <x14:cfRule type="expression" priority="7" id="{F07B172F-E6F4-4E96-B0EA-208C36DA0858}">
            <xm:f>MOD('Existing S &amp; SS Generation'!$D20,1)=0</xm:f>
            <x14:dxf>
              <numFmt numFmtId="3" formatCode="#,##0"/>
            </x14:dxf>
          </x14:cfRule>
          <xm:sqref>C21:D22</xm:sqref>
        </x14:conditionalFormatting>
        <x14:conditionalFormatting xmlns:xm="http://schemas.microsoft.com/office/excel/2006/main">
          <x14:cfRule type="expression" priority="4" id="{79A5A788-DE73-4A40-BA56-7D9C5227E9F7}">
            <xm:f>MOD('Existing S &amp; SS Generation'!$D14,1)&lt;&gt;0</xm:f>
            <x14:dxf>
              <numFmt numFmtId="164" formatCode="#,##0.0"/>
            </x14:dxf>
          </x14:cfRule>
          <x14:cfRule type="expression" priority="5" id="{B426C04C-771E-4D2C-9D22-0737A711BCFA}">
            <xm:f>MOD('Existing S &amp; SS Generation'!$D14,1)=0</xm:f>
            <x14:dxf>
              <numFmt numFmtId="3" formatCode="#,##0"/>
            </x14:dxf>
          </x14:cfRule>
          <xm:sqref>C14:D14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05"/>
  <sheetViews>
    <sheetView topLeftCell="A4" zoomScaleNormal="100" workbookViewId="0"/>
  </sheetViews>
  <sheetFormatPr defaultRowHeight="14.25" x14ac:dyDescent="0.2"/>
  <cols>
    <col min="1" max="1" width="18.375" customWidth="1"/>
    <col min="12" max="12" width="10.5" bestFit="1" customWidth="1"/>
    <col min="13" max="16384" width="9" style="6"/>
  </cols>
  <sheetData>
    <row r="1" spans="1:12" ht="19.5" x14ac:dyDescent="0.2">
      <c r="A1" s="12" t="s">
        <v>91</v>
      </c>
    </row>
    <row r="2" spans="1:12" ht="15" thickBot="1" x14ac:dyDescent="0.25">
      <c r="A2" s="28" t="s">
        <v>73</v>
      </c>
      <c r="B2" s="68">
        <v>2016</v>
      </c>
      <c r="C2" s="68">
        <v>2017</v>
      </c>
      <c r="D2" s="68">
        <v>2018</v>
      </c>
      <c r="E2" s="68">
        <v>2019</v>
      </c>
      <c r="F2" s="68">
        <v>2020</v>
      </c>
      <c r="G2" s="68">
        <v>2021</v>
      </c>
      <c r="H2" s="20">
        <v>2022</v>
      </c>
      <c r="I2" s="20">
        <v>2023</v>
      </c>
      <c r="J2" s="20">
        <v>2024</v>
      </c>
      <c r="K2" s="20">
        <v>2025</v>
      </c>
      <c r="L2" s="24" t="s">
        <v>40</v>
      </c>
    </row>
    <row r="3" spans="1:12" ht="15.75" thickTop="1" thickBot="1" x14ac:dyDescent="0.25">
      <c r="A3" s="3" t="s">
        <v>75</v>
      </c>
      <c r="B3" s="49">
        <v>56.7</v>
      </c>
      <c r="C3" s="50">
        <v>56.7</v>
      </c>
      <c r="D3" s="49">
        <v>56.7</v>
      </c>
      <c r="E3" s="50">
        <v>56.7</v>
      </c>
      <c r="F3" s="49">
        <v>56.7</v>
      </c>
      <c r="G3" s="50">
        <v>56.7</v>
      </c>
      <c r="H3" s="49">
        <v>56.7</v>
      </c>
      <c r="I3" s="50">
        <v>56.7</v>
      </c>
      <c r="J3" s="49">
        <v>56.7</v>
      </c>
      <c r="K3" s="50">
        <v>56.7</v>
      </c>
      <c r="L3" s="51" t="s">
        <v>56</v>
      </c>
    </row>
    <row r="4" spans="1:12" ht="15" thickBot="1" x14ac:dyDescent="0.25">
      <c r="A4" s="3" t="s">
        <v>76</v>
      </c>
      <c r="B4" s="49">
        <v>143</v>
      </c>
      <c r="C4" s="50">
        <v>143</v>
      </c>
      <c r="D4" s="49">
        <v>143</v>
      </c>
      <c r="E4" s="50">
        <v>143</v>
      </c>
      <c r="F4" s="49">
        <v>143</v>
      </c>
      <c r="G4" s="50">
        <v>143</v>
      </c>
      <c r="H4" s="49">
        <v>143</v>
      </c>
      <c r="I4" s="50">
        <v>143</v>
      </c>
      <c r="J4" s="49">
        <v>143</v>
      </c>
      <c r="K4" s="50">
        <v>143</v>
      </c>
      <c r="L4" s="51" t="s">
        <v>42</v>
      </c>
    </row>
    <row r="5" spans="1:12" ht="15" thickBot="1" x14ac:dyDescent="0.25">
      <c r="A5" s="3" t="s">
        <v>189</v>
      </c>
      <c r="B5" s="49">
        <v>132.30000000000001</v>
      </c>
      <c r="C5" s="50">
        <v>132.30000000000001</v>
      </c>
      <c r="D5" s="49">
        <v>132.30000000000001</v>
      </c>
      <c r="E5" s="50">
        <v>132.30000000000001</v>
      </c>
      <c r="F5" s="49">
        <v>132.30000000000001</v>
      </c>
      <c r="G5" s="50">
        <v>132.30000000000001</v>
      </c>
      <c r="H5" s="49">
        <v>132.30000000000001</v>
      </c>
      <c r="I5" s="50">
        <v>132.30000000000001</v>
      </c>
      <c r="J5" s="49">
        <v>132.30000000000001</v>
      </c>
      <c r="K5" s="50">
        <v>132.30000000000001</v>
      </c>
      <c r="L5" s="51" t="s">
        <v>56</v>
      </c>
    </row>
    <row r="6" spans="1:12" ht="15" thickBot="1" x14ac:dyDescent="0.25">
      <c r="A6" s="3" t="s">
        <v>190</v>
      </c>
      <c r="B6" s="49">
        <v>52.5</v>
      </c>
      <c r="C6" s="50">
        <v>52.5</v>
      </c>
      <c r="D6" s="49">
        <v>52.5</v>
      </c>
      <c r="E6" s="50">
        <v>52.5</v>
      </c>
      <c r="F6" s="49">
        <v>52.5</v>
      </c>
      <c r="G6" s="50">
        <v>52.5</v>
      </c>
      <c r="H6" s="49">
        <v>52.5</v>
      </c>
      <c r="I6" s="50">
        <v>52.5</v>
      </c>
      <c r="J6" s="49">
        <v>52.5</v>
      </c>
      <c r="K6" s="50">
        <v>52.5</v>
      </c>
      <c r="L6" s="51" t="s">
        <v>56</v>
      </c>
    </row>
    <row r="7" spans="1:12" ht="15" thickBot="1" x14ac:dyDescent="0.25">
      <c r="A7" s="3" t="s">
        <v>77</v>
      </c>
      <c r="B7" s="49">
        <v>198</v>
      </c>
      <c r="C7" s="50">
        <v>198</v>
      </c>
      <c r="D7" s="49">
        <v>198</v>
      </c>
      <c r="E7" s="50">
        <v>198</v>
      </c>
      <c r="F7" s="49">
        <v>198</v>
      </c>
      <c r="G7" s="50">
        <v>198</v>
      </c>
      <c r="H7" s="49">
        <v>198</v>
      </c>
      <c r="I7" s="50">
        <v>198</v>
      </c>
      <c r="J7" s="49">
        <v>198</v>
      </c>
      <c r="K7" s="50">
        <v>198</v>
      </c>
      <c r="L7" s="51" t="s">
        <v>42</v>
      </c>
    </row>
    <row r="8" spans="1:12" ht="15" thickBot="1" x14ac:dyDescent="0.25">
      <c r="A8" s="3" t="s">
        <v>191</v>
      </c>
      <c r="B8" s="49">
        <v>94.5</v>
      </c>
      <c r="C8" s="50">
        <v>94.5</v>
      </c>
      <c r="D8" s="49">
        <v>94.5</v>
      </c>
      <c r="E8" s="50">
        <v>94.5</v>
      </c>
      <c r="F8" s="49">
        <v>94.5</v>
      </c>
      <c r="G8" s="50">
        <v>94.5</v>
      </c>
      <c r="H8" s="49">
        <v>94.5</v>
      </c>
      <c r="I8" s="50">
        <v>94.5</v>
      </c>
      <c r="J8" s="49">
        <v>94.5</v>
      </c>
      <c r="K8" s="50">
        <v>94.5</v>
      </c>
      <c r="L8" s="51" t="s">
        <v>56</v>
      </c>
    </row>
    <row r="9" spans="1:12" ht="15" thickBot="1" x14ac:dyDescent="0.25">
      <c r="A9" s="3" t="s">
        <v>192</v>
      </c>
      <c r="B9" s="49">
        <v>71.400000000000006</v>
      </c>
      <c r="C9" s="50">
        <v>71.400000000000006</v>
      </c>
      <c r="D9" s="49">
        <v>71.400000000000006</v>
      </c>
      <c r="E9" s="50">
        <v>71.400000000000006</v>
      </c>
      <c r="F9" s="49">
        <v>71.400000000000006</v>
      </c>
      <c r="G9" s="50">
        <v>71.400000000000006</v>
      </c>
      <c r="H9" s="49">
        <v>71.400000000000006</v>
      </c>
      <c r="I9" s="50">
        <v>71.400000000000006</v>
      </c>
      <c r="J9" s="49">
        <v>71.400000000000006</v>
      </c>
      <c r="K9" s="50">
        <v>71.400000000000006</v>
      </c>
      <c r="L9" s="51" t="s">
        <v>56</v>
      </c>
    </row>
    <row r="10" spans="1:12" ht="15" thickBot="1" x14ac:dyDescent="0.25">
      <c r="A10" s="3" t="s">
        <v>78</v>
      </c>
      <c r="B10" s="49">
        <v>84</v>
      </c>
      <c r="C10" s="50">
        <v>84</v>
      </c>
      <c r="D10" s="49">
        <v>84</v>
      </c>
      <c r="E10" s="50">
        <v>84</v>
      </c>
      <c r="F10" s="49">
        <v>84</v>
      </c>
      <c r="G10" s="50">
        <v>84</v>
      </c>
      <c r="H10" s="49">
        <v>84</v>
      </c>
      <c r="I10" s="50">
        <v>84</v>
      </c>
      <c r="J10" s="49">
        <v>84</v>
      </c>
      <c r="K10" s="50">
        <v>84</v>
      </c>
      <c r="L10" s="51" t="s">
        <v>42</v>
      </c>
    </row>
    <row r="11" spans="1:12" ht="15" thickBot="1" x14ac:dyDescent="0.25">
      <c r="A11" s="3" t="s">
        <v>193</v>
      </c>
      <c r="B11" s="49">
        <v>159</v>
      </c>
      <c r="C11" s="50">
        <v>159</v>
      </c>
      <c r="D11" s="49">
        <v>159</v>
      </c>
      <c r="E11" s="50">
        <v>159</v>
      </c>
      <c r="F11" s="49">
        <v>159</v>
      </c>
      <c r="G11" s="50">
        <v>159</v>
      </c>
      <c r="H11" s="49">
        <v>159</v>
      </c>
      <c r="I11" s="50">
        <v>159</v>
      </c>
      <c r="J11" s="49">
        <v>159</v>
      </c>
      <c r="K11" s="50">
        <v>159</v>
      </c>
      <c r="L11" s="51" t="s">
        <v>56</v>
      </c>
    </row>
    <row r="12" spans="1:12" ht="15" thickBot="1" x14ac:dyDescent="0.25">
      <c r="A12" s="3" t="s">
        <v>194</v>
      </c>
      <c r="B12" s="49">
        <v>39</v>
      </c>
      <c r="C12" s="50">
        <v>39</v>
      </c>
      <c r="D12" s="49">
        <v>39</v>
      </c>
      <c r="E12" s="50">
        <v>39</v>
      </c>
      <c r="F12" s="49">
        <v>39</v>
      </c>
      <c r="G12" s="50">
        <v>39</v>
      </c>
      <c r="H12" s="49">
        <v>39</v>
      </c>
      <c r="I12" s="50">
        <v>39</v>
      </c>
      <c r="J12" s="49">
        <v>39</v>
      </c>
      <c r="K12" s="50">
        <v>39</v>
      </c>
      <c r="L12" s="51" t="s">
        <v>56</v>
      </c>
    </row>
    <row r="13" spans="1:12" ht="15" thickBot="1" x14ac:dyDescent="0.25">
      <c r="A13" s="3" t="s">
        <v>166</v>
      </c>
      <c r="B13" s="49">
        <v>20.7</v>
      </c>
      <c r="C13" s="50">
        <v>20.7</v>
      </c>
      <c r="D13" s="49">
        <v>20.7</v>
      </c>
      <c r="E13" s="50">
        <v>20.7</v>
      </c>
      <c r="F13" s="49">
        <v>20.7</v>
      </c>
      <c r="G13" s="50">
        <v>20.7</v>
      </c>
      <c r="H13" s="49">
        <v>20.7</v>
      </c>
      <c r="I13" s="50">
        <v>20.7</v>
      </c>
      <c r="J13" s="49">
        <v>20.7</v>
      </c>
      <c r="K13" s="50">
        <v>20.7</v>
      </c>
      <c r="L13" s="51" t="s">
        <v>42</v>
      </c>
    </row>
    <row r="14" spans="1:12" ht="15" thickBot="1" x14ac:dyDescent="0.25">
      <c r="A14" s="3" t="s">
        <v>79</v>
      </c>
      <c r="B14" s="49">
        <v>90</v>
      </c>
      <c r="C14" s="50">
        <v>90</v>
      </c>
      <c r="D14" s="49">
        <v>90</v>
      </c>
      <c r="E14" s="50">
        <v>90</v>
      </c>
      <c r="F14" s="49">
        <v>90</v>
      </c>
      <c r="G14" s="50">
        <v>90</v>
      </c>
      <c r="H14" s="49">
        <v>90</v>
      </c>
      <c r="I14" s="50">
        <v>90</v>
      </c>
      <c r="J14" s="49">
        <v>90</v>
      </c>
      <c r="K14" s="50">
        <v>90</v>
      </c>
      <c r="L14" s="51" t="s">
        <v>42</v>
      </c>
    </row>
    <row r="15" spans="1:12" ht="15" thickBot="1" x14ac:dyDescent="0.25">
      <c r="A15" s="3" t="s">
        <v>80</v>
      </c>
      <c r="B15" s="49">
        <v>0</v>
      </c>
      <c r="C15" s="50">
        <v>0</v>
      </c>
      <c r="D15" s="49">
        <v>0</v>
      </c>
      <c r="E15" s="50">
        <v>0</v>
      </c>
      <c r="F15" s="49">
        <v>0</v>
      </c>
      <c r="G15" s="50">
        <v>0</v>
      </c>
      <c r="H15" s="49">
        <v>0</v>
      </c>
      <c r="I15" s="50">
        <v>0</v>
      </c>
      <c r="J15" s="49">
        <v>0</v>
      </c>
      <c r="K15" s="50">
        <v>0</v>
      </c>
      <c r="L15" s="51" t="s">
        <v>42</v>
      </c>
    </row>
    <row r="16" spans="1:12" ht="15" thickBot="1" x14ac:dyDescent="0.25">
      <c r="A16" s="3" t="s">
        <v>81</v>
      </c>
      <c r="B16" s="49">
        <v>188</v>
      </c>
      <c r="C16" s="50">
        <v>188</v>
      </c>
      <c r="D16" s="49">
        <v>188</v>
      </c>
      <c r="E16" s="50">
        <v>188</v>
      </c>
      <c r="F16" s="49">
        <v>188</v>
      </c>
      <c r="G16" s="50">
        <v>188</v>
      </c>
      <c r="H16" s="49">
        <v>188</v>
      </c>
      <c r="I16" s="50">
        <v>188</v>
      </c>
      <c r="J16" s="49">
        <v>188</v>
      </c>
      <c r="K16" s="50">
        <v>188</v>
      </c>
      <c r="L16" s="51" t="s">
        <v>42</v>
      </c>
    </row>
    <row r="17" spans="1:66" ht="15" thickBot="1" x14ac:dyDescent="0.25">
      <c r="A17" s="3" t="s">
        <v>82</v>
      </c>
      <c r="B17" s="49">
        <v>0</v>
      </c>
      <c r="C17" s="50">
        <v>237</v>
      </c>
      <c r="D17" s="49">
        <v>237</v>
      </c>
      <c r="E17" s="50">
        <v>237</v>
      </c>
      <c r="F17" s="49">
        <v>237</v>
      </c>
      <c r="G17" s="50">
        <v>237</v>
      </c>
      <c r="H17" s="49">
        <v>237</v>
      </c>
      <c r="I17" s="50">
        <v>237</v>
      </c>
      <c r="J17" s="49">
        <v>237</v>
      </c>
      <c r="K17" s="50">
        <v>237</v>
      </c>
      <c r="L17" s="51" t="s">
        <v>42</v>
      </c>
    </row>
    <row r="18" spans="1:66" ht="15" thickBot="1" x14ac:dyDescent="0.25">
      <c r="A18" s="3" t="s">
        <v>83</v>
      </c>
      <c r="B18" s="49">
        <v>0</v>
      </c>
      <c r="C18" s="50">
        <v>0</v>
      </c>
      <c r="D18" s="49">
        <v>0</v>
      </c>
      <c r="E18" s="50">
        <v>0</v>
      </c>
      <c r="F18" s="49">
        <v>0</v>
      </c>
      <c r="G18" s="50">
        <v>0</v>
      </c>
      <c r="H18" s="49">
        <v>0</v>
      </c>
      <c r="I18" s="50">
        <v>0</v>
      </c>
      <c r="J18" s="49">
        <v>0</v>
      </c>
      <c r="K18" s="50">
        <v>0</v>
      </c>
      <c r="L18" s="51" t="s">
        <v>42</v>
      </c>
    </row>
    <row r="19" spans="1:66" ht="15" thickBot="1" x14ac:dyDescent="0.25">
      <c r="A19" s="3" t="s">
        <v>84</v>
      </c>
      <c r="B19" s="49">
        <v>74</v>
      </c>
      <c r="C19" s="50">
        <v>74</v>
      </c>
      <c r="D19" s="49">
        <v>74</v>
      </c>
      <c r="E19" s="50">
        <v>74</v>
      </c>
      <c r="F19" s="49">
        <v>74</v>
      </c>
      <c r="G19" s="50">
        <v>74</v>
      </c>
      <c r="H19" s="49">
        <v>74</v>
      </c>
      <c r="I19" s="50">
        <v>74</v>
      </c>
      <c r="J19" s="49">
        <v>74</v>
      </c>
      <c r="K19" s="50">
        <v>74</v>
      </c>
      <c r="L19" s="51" t="s">
        <v>42</v>
      </c>
    </row>
    <row r="20" spans="1:66" ht="15" thickBot="1" x14ac:dyDescent="0.25">
      <c r="A20" s="3" t="s">
        <v>309</v>
      </c>
      <c r="B20" s="49">
        <v>28.8</v>
      </c>
      <c r="C20" s="50">
        <v>28.8</v>
      </c>
      <c r="D20" s="49">
        <v>28.8</v>
      </c>
      <c r="E20" s="50">
        <v>28.8</v>
      </c>
      <c r="F20" s="49">
        <v>28.8</v>
      </c>
      <c r="G20" s="50">
        <v>28.8</v>
      </c>
      <c r="H20" s="49">
        <v>28.8</v>
      </c>
      <c r="I20" s="50">
        <v>28.8</v>
      </c>
      <c r="J20" s="49">
        <v>28.8</v>
      </c>
      <c r="K20" s="50">
        <v>28.8</v>
      </c>
      <c r="L20" s="51" t="s">
        <v>42</v>
      </c>
    </row>
    <row r="21" spans="1:66" ht="15" thickBot="1" x14ac:dyDescent="0.25">
      <c r="A21" s="3" t="s">
        <v>310</v>
      </c>
      <c r="B21" s="49">
        <v>28.8</v>
      </c>
      <c r="C21" s="50">
        <v>28.8</v>
      </c>
      <c r="D21" s="49">
        <v>28.8</v>
      </c>
      <c r="E21" s="50">
        <v>28.8</v>
      </c>
      <c r="F21" s="49">
        <v>28.8</v>
      </c>
      <c r="G21" s="50">
        <v>28.8</v>
      </c>
      <c r="H21" s="49">
        <v>28.8</v>
      </c>
      <c r="I21" s="50">
        <v>28.8</v>
      </c>
      <c r="J21" s="49">
        <v>28.8</v>
      </c>
      <c r="K21" s="50">
        <v>28.8</v>
      </c>
      <c r="L21" s="51" t="s">
        <v>42</v>
      </c>
    </row>
    <row r="22" spans="1:66" ht="15" thickBot="1" x14ac:dyDescent="0.25">
      <c r="A22" s="3" t="s">
        <v>85</v>
      </c>
      <c r="B22" s="49">
        <v>220</v>
      </c>
      <c r="C22" s="50">
        <v>220</v>
      </c>
      <c r="D22" s="49">
        <v>220</v>
      </c>
      <c r="E22" s="50">
        <v>220</v>
      </c>
      <c r="F22" s="49">
        <v>220</v>
      </c>
      <c r="G22" s="50">
        <v>220</v>
      </c>
      <c r="H22" s="49">
        <v>220</v>
      </c>
      <c r="I22" s="50">
        <v>220</v>
      </c>
      <c r="J22" s="49">
        <v>220</v>
      </c>
      <c r="K22" s="50">
        <v>220</v>
      </c>
      <c r="L22" s="51" t="s">
        <v>42</v>
      </c>
    </row>
    <row r="23" spans="1:66" ht="15" thickBot="1" x14ac:dyDescent="0.25">
      <c r="A23" s="3" t="s">
        <v>86</v>
      </c>
      <c r="B23" s="49">
        <v>98.7</v>
      </c>
      <c r="C23" s="50">
        <v>98.7</v>
      </c>
      <c r="D23" s="49">
        <v>98.7</v>
      </c>
      <c r="E23" s="50">
        <v>98.7</v>
      </c>
      <c r="F23" s="49">
        <v>98.7</v>
      </c>
      <c r="G23" s="50">
        <v>98.7</v>
      </c>
      <c r="H23" s="49">
        <v>98.7</v>
      </c>
      <c r="I23" s="50">
        <v>98.7</v>
      </c>
      <c r="J23" s="49">
        <v>98.7</v>
      </c>
      <c r="K23" s="50">
        <v>98.7</v>
      </c>
      <c r="L23" s="51" t="s">
        <v>56</v>
      </c>
    </row>
    <row r="24" spans="1:66" ht="15" thickBot="1" x14ac:dyDescent="0.25">
      <c r="A24" s="3" t="s">
        <v>185</v>
      </c>
      <c r="B24" s="43">
        <v>144</v>
      </c>
      <c r="C24" s="44">
        <v>144</v>
      </c>
      <c r="D24" s="43">
        <v>144</v>
      </c>
      <c r="E24" s="44">
        <v>144</v>
      </c>
      <c r="F24" s="43">
        <v>144</v>
      </c>
      <c r="G24" s="44">
        <v>144</v>
      </c>
      <c r="H24" s="43">
        <v>144</v>
      </c>
      <c r="I24" s="44">
        <v>144</v>
      </c>
      <c r="J24" s="43">
        <v>144</v>
      </c>
      <c r="K24" s="44">
        <v>144</v>
      </c>
      <c r="L24" s="45" t="s">
        <v>56</v>
      </c>
    </row>
    <row r="25" spans="1:66" ht="15" thickBot="1" x14ac:dyDescent="0.25">
      <c r="A25" s="3" t="s">
        <v>186</v>
      </c>
      <c r="B25" s="43">
        <v>126</v>
      </c>
      <c r="C25" s="44">
        <v>126</v>
      </c>
      <c r="D25" s="43">
        <v>126</v>
      </c>
      <c r="E25" s="44">
        <v>126</v>
      </c>
      <c r="F25" s="43">
        <v>126</v>
      </c>
      <c r="G25" s="44">
        <v>126</v>
      </c>
      <c r="H25" s="43">
        <v>126</v>
      </c>
      <c r="I25" s="44">
        <v>126</v>
      </c>
      <c r="J25" s="43">
        <v>126</v>
      </c>
      <c r="K25" s="44">
        <v>126</v>
      </c>
      <c r="L25" s="45" t="s">
        <v>56</v>
      </c>
    </row>
    <row r="26" spans="1:66" ht="15" thickBot="1" x14ac:dyDescent="0.25">
      <c r="A26" s="3" t="s">
        <v>87</v>
      </c>
      <c r="B26" s="49">
        <v>63</v>
      </c>
      <c r="C26" s="50">
        <v>63</v>
      </c>
      <c r="D26" s="49">
        <v>63</v>
      </c>
      <c r="E26" s="50">
        <v>63</v>
      </c>
      <c r="F26" s="49">
        <v>63</v>
      </c>
      <c r="G26" s="50">
        <v>63</v>
      </c>
      <c r="H26" s="49">
        <v>63</v>
      </c>
      <c r="I26" s="50">
        <v>63</v>
      </c>
      <c r="J26" s="49">
        <v>63</v>
      </c>
      <c r="K26" s="50">
        <v>63</v>
      </c>
      <c r="L26" s="51" t="s">
        <v>42</v>
      </c>
    </row>
    <row r="27" spans="1:66" ht="15" thickBot="1" x14ac:dyDescent="0.25">
      <c r="A27" s="3" t="s">
        <v>88</v>
      </c>
      <c r="B27" s="49">
        <v>480</v>
      </c>
      <c r="C27" s="50">
        <v>0</v>
      </c>
      <c r="D27" s="49">
        <v>0</v>
      </c>
      <c r="E27" s="50">
        <v>0</v>
      </c>
      <c r="F27" s="49">
        <v>0</v>
      </c>
      <c r="G27" s="50">
        <v>0</v>
      </c>
      <c r="H27" s="49">
        <v>0</v>
      </c>
      <c r="I27" s="50">
        <v>0</v>
      </c>
      <c r="J27" s="49">
        <v>0</v>
      </c>
      <c r="K27" s="50">
        <v>0</v>
      </c>
      <c r="L27" s="51" t="s">
        <v>42</v>
      </c>
    </row>
    <row r="28" spans="1:66" ht="15" thickBot="1" x14ac:dyDescent="0.25">
      <c r="A28" s="3" t="s">
        <v>89</v>
      </c>
      <c r="B28" s="49">
        <v>800</v>
      </c>
      <c r="C28" s="50">
        <v>800</v>
      </c>
      <c r="D28" s="49">
        <v>800</v>
      </c>
      <c r="E28" s="50">
        <v>800</v>
      </c>
      <c r="F28" s="49">
        <v>800</v>
      </c>
      <c r="G28" s="50">
        <v>800</v>
      </c>
      <c r="H28" s="49">
        <v>800</v>
      </c>
      <c r="I28" s="50">
        <v>800</v>
      </c>
      <c r="J28" s="49">
        <v>800</v>
      </c>
      <c r="K28" s="50">
        <v>800</v>
      </c>
      <c r="L28" s="51" t="s">
        <v>42</v>
      </c>
    </row>
    <row r="29" spans="1:66" ht="15" thickBot="1" x14ac:dyDescent="0.25">
      <c r="A29" s="3" t="s">
        <v>90</v>
      </c>
      <c r="B29" s="49">
        <v>111</v>
      </c>
      <c r="C29" s="50">
        <v>111</v>
      </c>
      <c r="D29" s="49">
        <v>111</v>
      </c>
      <c r="E29" s="50">
        <v>111</v>
      </c>
      <c r="F29" s="49">
        <v>111</v>
      </c>
      <c r="G29" s="50">
        <v>111</v>
      </c>
      <c r="H29" s="49">
        <v>111</v>
      </c>
      <c r="I29" s="50">
        <v>111</v>
      </c>
      <c r="J29" s="49">
        <v>111</v>
      </c>
      <c r="K29" s="50">
        <v>111</v>
      </c>
      <c r="L29" s="51" t="s">
        <v>56</v>
      </c>
    </row>
    <row r="30" spans="1:66" customFormat="1" ht="15" thickBot="1" x14ac:dyDescent="0.25">
      <c r="A30" s="134" t="s">
        <v>273</v>
      </c>
      <c r="B30" s="134"/>
      <c r="C30" s="134"/>
      <c r="D30" s="134"/>
      <c r="E30" s="134"/>
      <c r="F30" s="134"/>
      <c r="G30" s="134"/>
      <c r="H30" s="134"/>
      <c r="I30" s="134"/>
      <c r="J30" s="134"/>
      <c r="K30" s="134"/>
      <c r="L30" s="134"/>
      <c r="M30" s="53"/>
      <c r="N30" s="6"/>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row>
    <row r="31" spans="1:66" customFormat="1" ht="15" thickBot="1" x14ac:dyDescent="0.25">
      <c r="A31" s="3" t="s">
        <v>132</v>
      </c>
      <c r="B31" s="49">
        <v>0</v>
      </c>
      <c r="C31" s="50">
        <v>102.4</v>
      </c>
      <c r="D31" s="49">
        <v>102.4</v>
      </c>
      <c r="E31" s="50">
        <v>102.4</v>
      </c>
      <c r="F31" s="49">
        <v>102.4</v>
      </c>
      <c r="G31" s="50">
        <v>102.4</v>
      </c>
      <c r="H31" s="49">
        <v>102.4</v>
      </c>
      <c r="I31" s="50">
        <v>102.4</v>
      </c>
      <c r="J31" s="49">
        <v>102.4</v>
      </c>
      <c r="K31" s="50">
        <v>102.4</v>
      </c>
      <c r="L31" s="51" t="s">
        <v>56</v>
      </c>
      <c r="M31" s="53"/>
      <c r="N31" s="6"/>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row>
    <row r="32" spans="1:66" ht="15" thickBot="1" x14ac:dyDescent="0.25">
      <c r="A32" s="23" t="s">
        <v>43</v>
      </c>
      <c r="B32" s="82">
        <f>SUM(B3:B31)</f>
        <v>3503.4</v>
      </c>
      <c r="C32" s="83">
        <f t="shared" ref="C32:K32" si="0">SUM(C3:C31)</f>
        <v>3362.8</v>
      </c>
      <c r="D32" s="82">
        <f t="shared" si="0"/>
        <v>3362.8</v>
      </c>
      <c r="E32" s="83">
        <f t="shared" si="0"/>
        <v>3362.8</v>
      </c>
      <c r="F32" s="82">
        <f t="shared" si="0"/>
        <v>3362.8</v>
      </c>
      <c r="G32" s="83">
        <f t="shared" si="0"/>
        <v>3362.8</v>
      </c>
      <c r="H32" s="82">
        <f t="shared" si="0"/>
        <v>3362.8</v>
      </c>
      <c r="I32" s="83">
        <f t="shared" si="0"/>
        <v>3362.8</v>
      </c>
      <c r="J32" s="82">
        <f t="shared" si="0"/>
        <v>3362.8</v>
      </c>
      <c r="K32" s="83">
        <f t="shared" si="0"/>
        <v>3362.8</v>
      </c>
      <c r="L32" s="33"/>
    </row>
    <row r="33" spans="1:12" x14ac:dyDescent="0.2">
      <c r="A33" s="140"/>
      <c r="B33" s="140"/>
      <c r="C33" s="140"/>
      <c r="D33" s="140"/>
      <c r="E33" s="140"/>
      <c r="F33" s="140"/>
      <c r="G33" s="140"/>
      <c r="H33" s="140"/>
      <c r="I33" s="140"/>
      <c r="J33" s="140"/>
      <c r="K33" s="140"/>
      <c r="L33" s="140"/>
    </row>
    <row r="34" spans="1:12" ht="15" customHeight="1" x14ac:dyDescent="0.2">
      <c r="A34" s="122" t="s">
        <v>209</v>
      </c>
      <c r="B34" s="122"/>
      <c r="C34" s="122"/>
      <c r="D34" s="122"/>
      <c r="E34" s="122"/>
      <c r="F34" s="122"/>
      <c r="G34" s="122"/>
      <c r="H34" s="122"/>
      <c r="I34" s="122"/>
      <c r="J34" s="122"/>
      <c r="K34" s="122"/>
      <c r="L34" s="122"/>
    </row>
    <row r="35" spans="1:12" ht="36.75" customHeight="1" x14ac:dyDescent="0.2">
      <c r="A35" s="122" t="s">
        <v>295</v>
      </c>
      <c r="B35" s="122"/>
      <c r="C35" s="122"/>
      <c r="D35" s="122"/>
      <c r="E35" s="122"/>
      <c r="F35" s="122"/>
      <c r="G35" s="122"/>
      <c r="H35" s="122"/>
      <c r="I35" s="122"/>
      <c r="J35" s="122"/>
      <c r="K35" s="122"/>
      <c r="L35" s="122"/>
    </row>
    <row r="36" spans="1:12" ht="60" customHeight="1" x14ac:dyDescent="0.2">
      <c r="A36" s="117" t="s">
        <v>306</v>
      </c>
      <c r="B36" s="117"/>
      <c r="C36" s="117"/>
      <c r="D36" s="117"/>
      <c r="E36" s="117"/>
      <c r="F36" s="117"/>
      <c r="G36" s="117"/>
      <c r="H36" s="117"/>
      <c r="I36" s="117"/>
      <c r="J36" s="117"/>
      <c r="K36" s="117"/>
      <c r="L36" s="117"/>
    </row>
    <row r="37" spans="1:12" x14ac:dyDescent="0.2">
      <c r="A37" s="6"/>
      <c r="B37" s="6"/>
      <c r="C37" s="6"/>
      <c r="D37" s="6"/>
      <c r="E37" s="6"/>
      <c r="F37" s="6"/>
      <c r="G37" s="6"/>
      <c r="H37" s="6"/>
      <c r="I37" s="6"/>
      <c r="J37" s="6"/>
      <c r="K37" s="6"/>
      <c r="L37" s="6"/>
    </row>
    <row r="38" spans="1:12" ht="21" customHeight="1" x14ac:dyDescent="0.2">
      <c r="A38" s="12" t="s">
        <v>216</v>
      </c>
      <c r="B38" s="6"/>
      <c r="C38" s="6"/>
      <c r="D38" s="6"/>
      <c r="E38" s="6"/>
      <c r="F38" s="6"/>
      <c r="G38" s="6"/>
      <c r="H38" s="6"/>
      <c r="I38" s="6"/>
      <c r="J38" s="6"/>
      <c r="K38" s="6"/>
      <c r="L38" s="6"/>
    </row>
    <row r="39" spans="1:12" ht="18.75" customHeight="1" thickBot="1" x14ac:dyDescent="0.25">
      <c r="A39" s="27" t="s">
        <v>73</v>
      </c>
      <c r="B39" s="68">
        <v>2016</v>
      </c>
      <c r="C39" s="68">
        <v>2017</v>
      </c>
      <c r="D39" s="68">
        <v>2018</v>
      </c>
      <c r="E39" s="68">
        <v>2019</v>
      </c>
      <c r="F39" s="68">
        <v>2020</v>
      </c>
      <c r="G39" s="68">
        <v>2021</v>
      </c>
      <c r="H39" s="20">
        <v>2022</v>
      </c>
      <c r="I39" s="20">
        <v>2023</v>
      </c>
      <c r="J39" s="20">
        <v>2024</v>
      </c>
      <c r="K39" s="20">
        <v>2025</v>
      </c>
      <c r="L39" s="24" t="s">
        <v>40</v>
      </c>
    </row>
    <row r="40" spans="1:12" ht="15.75" thickTop="1" thickBot="1" x14ac:dyDescent="0.25">
      <c r="A40" s="3" t="s">
        <v>76</v>
      </c>
      <c r="B40" s="49">
        <f>VLOOKUP($A40,$A$3:$L$29,2,FALSE)</f>
        <v>143</v>
      </c>
      <c r="C40" s="50">
        <f>VLOOKUP($A40,$A$3:$L$29,3,FALSE)</f>
        <v>143</v>
      </c>
      <c r="D40" s="49">
        <f>VLOOKUP($A40,$A$3:$L$29,4,FALSE)</f>
        <v>143</v>
      </c>
      <c r="E40" s="50">
        <f>VLOOKUP($A40,$A$3:$L$29,5,FALSE)</f>
        <v>143</v>
      </c>
      <c r="F40" s="49">
        <f>VLOOKUP($A40,$A$3:$L$29,6,FALSE)</f>
        <v>143</v>
      </c>
      <c r="G40" s="50">
        <f>VLOOKUP($A40,$A$3:$L$29,7,FALSE)</f>
        <v>143</v>
      </c>
      <c r="H40" s="49">
        <f>VLOOKUP($A40,$A$3:$L$29,8,FALSE)</f>
        <v>143</v>
      </c>
      <c r="I40" s="50">
        <f>VLOOKUP($A40,$A$3:$L$29,9,FALSE)</f>
        <v>143</v>
      </c>
      <c r="J40" s="49">
        <f>VLOOKUP($A40,$A$3:$L$29,10,FALSE)</f>
        <v>143</v>
      </c>
      <c r="K40" s="50">
        <f>VLOOKUP($A40,$A$3:$L$29,11,FALSE)</f>
        <v>143</v>
      </c>
      <c r="L40" s="51" t="str">
        <f>VLOOKUP($A40,$A$3:$L$29,12,FALSE)</f>
        <v>S</v>
      </c>
    </row>
    <row r="41" spans="1:12" ht="15" thickBot="1" x14ac:dyDescent="0.25">
      <c r="A41" s="3" t="s">
        <v>77</v>
      </c>
      <c r="B41" s="49">
        <f>VLOOKUP($A41,$A$3:$L$29,2,FALSE)</f>
        <v>198</v>
      </c>
      <c r="C41" s="50">
        <f>VLOOKUP($A41,$A$3:$L$29,3,FALSE)</f>
        <v>198</v>
      </c>
      <c r="D41" s="49">
        <f>VLOOKUP($A41,$A$3:$L$29,4,FALSE)</f>
        <v>198</v>
      </c>
      <c r="E41" s="50">
        <f>VLOOKUP($A41,$A$3:$L$29,5,FALSE)</f>
        <v>198</v>
      </c>
      <c r="F41" s="49">
        <f>VLOOKUP($A41,$A$3:$L$29,6,FALSE)</f>
        <v>198</v>
      </c>
      <c r="G41" s="50">
        <f>VLOOKUP($A41,$A$3:$L$29,7,FALSE)</f>
        <v>198</v>
      </c>
      <c r="H41" s="49">
        <f>VLOOKUP($A41,$A$3:$L$29,8,FALSE)</f>
        <v>198</v>
      </c>
      <c r="I41" s="50">
        <f>VLOOKUP($A41,$A$3:$L$29,9,FALSE)</f>
        <v>198</v>
      </c>
      <c r="J41" s="49">
        <f>VLOOKUP($A41,$A$3:$L$29,10,FALSE)</f>
        <v>198</v>
      </c>
      <c r="K41" s="50">
        <f>VLOOKUP($A41,$A$3:$L$29,11,FALSE)</f>
        <v>198</v>
      </c>
      <c r="L41" s="51" t="str">
        <f>VLOOKUP($A41,$A$3:$L$29,12,FALSE)</f>
        <v>S</v>
      </c>
    </row>
    <row r="42" spans="1:12" ht="15" thickBot="1" x14ac:dyDescent="0.25">
      <c r="A42" s="3" t="s">
        <v>78</v>
      </c>
      <c r="B42" s="49">
        <f>VLOOKUP($A42,$A$3:$L$29,2,FALSE)</f>
        <v>84</v>
      </c>
      <c r="C42" s="50">
        <f>VLOOKUP($A42,$A$3:$L$29,3,FALSE)</f>
        <v>84</v>
      </c>
      <c r="D42" s="49">
        <f>VLOOKUP($A42,$A$3:$L$29,4,FALSE)</f>
        <v>84</v>
      </c>
      <c r="E42" s="50">
        <f>VLOOKUP($A42,$A$3:$L$29,5,FALSE)</f>
        <v>84</v>
      </c>
      <c r="F42" s="49">
        <f>VLOOKUP($A42,$A$3:$L$29,6,FALSE)</f>
        <v>84</v>
      </c>
      <c r="G42" s="50">
        <f>VLOOKUP($A42,$A$3:$L$29,7,FALSE)</f>
        <v>84</v>
      </c>
      <c r="H42" s="49">
        <f>VLOOKUP($A42,$A$3:$L$29,8,FALSE)</f>
        <v>84</v>
      </c>
      <c r="I42" s="50">
        <f>VLOOKUP($A42,$A$3:$L$29,9,FALSE)</f>
        <v>84</v>
      </c>
      <c r="J42" s="49">
        <f>VLOOKUP($A42,$A$3:$L$29,10,FALSE)</f>
        <v>84</v>
      </c>
      <c r="K42" s="50">
        <f>VLOOKUP($A42,$A$3:$L$29,11,FALSE)</f>
        <v>84</v>
      </c>
      <c r="L42" s="51" t="str">
        <f>VLOOKUP($A42,$A$3:$L$29,12,FALSE)</f>
        <v>S</v>
      </c>
    </row>
    <row r="43" spans="1:12" ht="15" thickBot="1" x14ac:dyDescent="0.25">
      <c r="A43" s="3" t="s">
        <v>166</v>
      </c>
      <c r="B43" s="49">
        <f t="shared" ref="B43" si="1">VLOOKUP($A43,$A$3:$L$29,2,FALSE)</f>
        <v>20.7</v>
      </c>
      <c r="C43" s="50">
        <f t="shared" ref="C43" si="2">VLOOKUP($A43,$A$3:$L$29,3,FALSE)</f>
        <v>20.7</v>
      </c>
      <c r="D43" s="49">
        <f t="shared" ref="D43" si="3">VLOOKUP($A43,$A$3:$L$29,4,FALSE)</f>
        <v>20.7</v>
      </c>
      <c r="E43" s="50">
        <f t="shared" ref="E43" si="4">VLOOKUP($A43,$A$3:$L$29,5,FALSE)</f>
        <v>20.7</v>
      </c>
      <c r="F43" s="49">
        <f t="shared" ref="F43" si="5">VLOOKUP($A43,$A$3:$L$29,6,FALSE)</f>
        <v>20.7</v>
      </c>
      <c r="G43" s="50">
        <f t="shared" ref="G43" si="6">VLOOKUP($A43,$A$3:$L$29,7,FALSE)</f>
        <v>20.7</v>
      </c>
      <c r="H43" s="49">
        <f t="shared" ref="H43" si="7">VLOOKUP($A43,$A$3:$L$29,8,FALSE)</f>
        <v>20.7</v>
      </c>
      <c r="I43" s="50">
        <f t="shared" ref="I43" si="8">VLOOKUP($A43,$A$3:$L$29,9,FALSE)</f>
        <v>20.7</v>
      </c>
      <c r="J43" s="49">
        <f t="shared" ref="J43" si="9">VLOOKUP($A43,$A$3:$L$29,10,FALSE)</f>
        <v>20.7</v>
      </c>
      <c r="K43" s="50">
        <f t="shared" ref="K43" si="10">VLOOKUP($A43,$A$3:$L$29,11,FALSE)</f>
        <v>20.7</v>
      </c>
      <c r="L43" s="51" t="str">
        <f t="shared" ref="L43" si="11">VLOOKUP($A43,$A$3:$L$29,12,FALSE)</f>
        <v>S</v>
      </c>
    </row>
    <row r="44" spans="1:12" ht="15" thickBot="1" x14ac:dyDescent="0.25">
      <c r="A44" s="3" t="s">
        <v>79</v>
      </c>
      <c r="B44" s="49">
        <f>VLOOKUP($A44,$A$3:$L$29,2,FALSE)</f>
        <v>90</v>
      </c>
      <c r="C44" s="50">
        <f>VLOOKUP($A44,$A$3:$L$29,3,FALSE)</f>
        <v>90</v>
      </c>
      <c r="D44" s="49">
        <f>VLOOKUP($A44,$A$3:$L$29,4,FALSE)</f>
        <v>90</v>
      </c>
      <c r="E44" s="50">
        <f>VLOOKUP($A44,$A$3:$L$29,5,FALSE)</f>
        <v>90</v>
      </c>
      <c r="F44" s="49">
        <f>VLOOKUP($A44,$A$3:$L$29,6,FALSE)</f>
        <v>90</v>
      </c>
      <c r="G44" s="50">
        <f>VLOOKUP($A44,$A$3:$L$29,7,FALSE)</f>
        <v>90</v>
      </c>
      <c r="H44" s="49">
        <f>VLOOKUP($A44,$A$3:$L$29,8,FALSE)</f>
        <v>90</v>
      </c>
      <c r="I44" s="50">
        <f>VLOOKUP($A44,$A$3:$L$29,9,FALSE)</f>
        <v>90</v>
      </c>
      <c r="J44" s="49">
        <f>VLOOKUP($A44,$A$3:$L$29,10,FALSE)</f>
        <v>90</v>
      </c>
      <c r="K44" s="50">
        <f>VLOOKUP($A44,$A$3:$L$29,11,FALSE)</f>
        <v>90</v>
      </c>
      <c r="L44" s="51" t="str">
        <f>VLOOKUP($A44,$A$3:$L$29,12,FALSE)</f>
        <v>S</v>
      </c>
    </row>
    <row r="45" spans="1:12" ht="15" thickBot="1" x14ac:dyDescent="0.25">
      <c r="A45" s="3" t="s">
        <v>80</v>
      </c>
      <c r="B45" s="49">
        <f>VLOOKUP($A45,$A$3:$L$29,2,FALSE)</f>
        <v>0</v>
      </c>
      <c r="C45" s="50">
        <f>VLOOKUP($A45,$A$3:$L$29,3,FALSE)</f>
        <v>0</v>
      </c>
      <c r="D45" s="49">
        <f>VLOOKUP($A45,$A$3:$L$29,4,FALSE)</f>
        <v>0</v>
      </c>
      <c r="E45" s="50">
        <f>VLOOKUP($A45,$A$3:$L$29,5,FALSE)</f>
        <v>0</v>
      </c>
      <c r="F45" s="49">
        <f>VLOOKUP($A45,$A$3:$L$29,6,FALSE)</f>
        <v>0</v>
      </c>
      <c r="G45" s="50">
        <f>VLOOKUP($A45,$A$3:$L$29,7,FALSE)</f>
        <v>0</v>
      </c>
      <c r="H45" s="49">
        <f>VLOOKUP($A45,$A$3:$L$29,8,FALSE)</f>
        <v>0</v>
      </c>
      <c r="I45" s="50">
        <f>VLOOKUP($A45,$A$3:$L$29,9,FALSE)</f>
        <v>0</v>
      </c>
      <c r="J45" s="49">
        <f>VLOOKUP($A45,$A$3:$L$29,10,FALSE)</f>
        <v>0</v>
      </c>
      <c r="K45" s="50">
        <f>VLOOKUP($A45,$A$3:$L$29,11,FALSE)</f>
        <v>0</v>
      </c>
      <c r="L45" s="51" t="str">
        <f>VLOOKUP($A45,$A$3:$L$29,12,FALSE)</f>
        <v>S</v>
      </c>
    </row>
    <row r="46" spans="1:12" ht="15" thickBot="1" x14ac:dyDescent="0.25">
      <c r="A46" s="3" t="s">
        <v>81</v>
      </c>
      <c r="B46" s="49">
        <f>VLOOKUP($A46,$A$3:$L$29,2,FALSE)</f>
        <v>188</v>
      </c>
      <c r="C46" s="50">
        <f>VLOOKUP($A46,$A$3:$L$29,3,FALSE)</f>
        <v>188</v>
      </c>
      <c r="D46" s="49">
        <f>VLOOKUP($A46,$A$3:$L$29,4,FALSE)</f>
        <v>188</v>
      </c>
      <c r="E46" s="50">
        <f>VLOOKUP($A46,$A$3:$L$29,5,FALSE)</f>
        <v>188</v>
      </c>
      <c r="F46" s="49">
        <f>VLOOKUP($A46,$A$3:$L$29,6,FALSE)</f>
        <v>188</v>
      </c>
      <c r="G46" s="50">
        <f>VLOOKUP($A46,$A$3:$L$29,7,FALSE)</f>
        <v>188</v>
      </c>
      <c r="H46" s="49">
        <f>VLOOKUP($A46,$A$3:$L$29,8,FALSE)</f>
        <v>188</v>
      </c>
      <c r="I46" s="50">
        <f>VLOOKUP($A46,$A$3:$L$29,9,FALSE)</f>
        <v>188</v>
      </c>
      <c r="J46" s="49">
        <f>VLOOKUP($A46,$A$3:$L$29,10,FALSE)</f>
        <v>188</v>
      </c>
      <c r="K46" s="50">
        <f>VLOOKUP($A46,$A$3:$L$29,11,FALSE)</f>
        <v>188</v>
      </c>
      <c r="L46" s="51" t="str">
        <f>VLOOKUP($A46,$A$3:$L$29,12,FALSE)</f>
        <v>S</v>
      </c>
    </row>
    <row r="47" spans="1:12" ht="15" thickBot="1" x14ac:dyDescent="0.25">
      <c r="A47" s="3" t="s">
        <v>82</v>
      </c>
      <c r="B47" s="49">
        <f>VLOOKUP($A47,$A$3:$L$29,2,FALSE)</f>
        <v>0</v>
      </c>
      <c r="C47" s="50">
        <f>VLOOKUP($A47,$A$3:$L$29,3,FALSE)</f>
        <v>237</v>
      </c>
      <c r="D47" s="49">
        <f>VLOOKUP($A47,$A$3:$L$29,4,FALSE)</f>
        <v>237</v>
      </c>
      <c r="E47" s="50">
        <f>VLOOKUP($A47,$A$3:$L$29,5,FALSE)</f>
        <v>237</v>
      </c>
      <c r="F47" s="49">
        <f>VLOOKUP($A47,$A$3:$L$29,6,FALSE)</f>
        <v>237</v>
      </c>
      <c r="G47" s="50">
        <f>VLOOKUP($A47,$A$3:$L$29,7,FALSE)</f>
        <v>237</v>
      </c>
      <c r="H47" s="49">
        <f>VLOOKUP($A47,$A$3:$L$29,8,FALSE)</f>
        <v>237</v>
      </c>
      <c r="I47" s="50">
        <f>VLOOKUP($A47,$A$3:$L$29,9,FALSE)</f>
        <v>237</v>
      </c>
      <c r="J47" s="49">
        <f>VLOOKUP($A47,$A$3:$L$29,10,FALSE)</f>
        <v>237</v>
      </c>
      <c r="K47" s="50">
        <f>VLOOKUP($A47,$A$3:$L$29,11,FALSE)</f>
        <v>237</v>
      </c>
      <c r="L47" s="51" t="str">
        <f>VLOOKUP($A47,$A$3:$L$29,12,FALSE)</f>
        <v>S</v>
      </c>
    </row>
    <row r="48" spans="1:12" ht="15" thickBot="1" x14ac:dyDescent="0.25">
      <c r="A48" s="3" t="s">
        <v>83</v>
      </c>
      <c r="B48" s="49">
        <f>VLOOKUP($A48,$A$3:$L$29,2,FALSE)</f>
        <v>0</v>
      </c>
      <c r="C48" s="50">
        <f>VLOOKUP($A48,$A$3:$L$29,3,FALSE)</f>
        <v>0</v>
      </c>
      <c r="D48" s="49">
        <f>VLOOKUP($A48,$A$3:$L$29,4,FALSE)</f>
        <v>0</v>
      </c>
      <c r="E48" s="50">
        <f>VLOOKUP($A48,$A$3:$L$29,5,FALSE)</f>
        <v>0</v>
      </c>
      <c r="F48" s="49">
        <f>VLOOKUP($A48,$A$3:$L$29,6,FALSE)</f>
        <v>0</v>
      </c>
      <c r="G48" s="50">
        <f>VLOOKUP($A48,$A$3:$L$29,7,FALSE)</f>
        <v>0</v>
      </c>
      <c r="H48" s="49">
        <f>VLOOKUP($A48,$A$3:$L$29,8,FALSE)</f>
        <v>0</v>
      </c>
      <c r="I48" s="50">
        <f>VLOOKUP($A48,$A$3:$L$29,9,FALSE)</f>
        <v>0</v>
      </c>
      <c r="J48" s="49">
        <f>VLOOKUP($A48,$A$3:$L$29,10,FALSE)</f>
        <v>0</v>
      </c>
      <c r="K48" s="50">
        <f>VLOOKUP($A48,$A$3:$L$29,11,FALSE)</f>
        <v>0</v>
      </c>
      <c r="L48" s="51" t="str">
        <f>VLOOKUP($A48,$A$3:$L$29,12,FALSE)</f>
        <v>S</v>
      </c>
    </row>
    <row r="49" spans="1:12" ht="15" thickBot="1" x14ac:dyDescent="0.25">
      <c r="A49" s="3" t="s">
        <v>84</v>
      </c>
      <c r="B49" s="49">
        <f t="shared" ref="B49:B52" si="12">VLOOKUP($A49,$A$3:$L$29,2,FALSE)</f>
        <v>74</v>
      </c>
      <c r="C49" s="50">
        <f t="shared" ref="C49:C52" si="13">VLOOKUP($A49,$A$3:$L$29,3,FALSE)</f>
        <v>74</v>
      </c>
      <c r="D49" s="49">
        <f t="shared" ref="D49:D52" si="14">VLOOKUP($A49,$A$3:$L$29,4,FALSE)</f>
        <v>74</v>
      </c>
      <c r="E49" s="50">
        <f t="shared" ref="E49:E52" si="15">VLOOKUP($A49,$A$3:$L$29,5,FALSE)</f>
        <v>74</v>
      </c>
      <c r="F49" s="49">
        <f t="shared" ref="F49:F52" si="16">VLOOKUP($A49,$A$3:$L$29,6,FALSE)</f>
        <v>74</v>
      </c>
      <c r="G49" s="50">
        <f t="shared" ref="G49:G52" si="17">VLOOKUP($A49,$A$3:$L$29,7,FALSE)</f>
        <v>74</v>
      </c>
      <c r="H49" s="49">
        <f t="shared" ref="H49:H52" si="18">VLOOKUP($A49,$A$3:$L$29,8,FALSE)</f>
        <v>74</v>
      </c>
      <c r="I49" s="50">
        <f t="shared" ref="I49:I52" si="19">VLOOKUP($A49,$A$3:$L$29,9,FALSE)</f>
        <v>74</v>
      </c>
      <c r="J49" s="49">
        <f t="shared" ref="J49:J52" si="20">VLOOKUP($A49,$A$3:$L$29,10,FALSE)</f>
        <v>74</v>
      </c>
      <c r="K49" s="50">
        <f t="shared" ref="K49:K52" si="21">VLOOKUP($A49,$A$3:$L$29,11,FALSE)</f>
        <v>74</v>
      </c>
      <c r="L49" s="51" t="str">
        <f t="shared" ref="L49:L52" si="22">VLOOKUP($A49,$A$3:$L$29,12,FALSE)</f>
        <v>S</v>
      </c>
    </row>
    <row r="50" spans="1:12" ht="15" thickBot="1" x14ac:dyDescent="0.25">
      <c r="A50" s="3" t="s">
        <v>309</v>
      </c>
      <c r="B50" s="49">
        <f t="shared" si="12"/>
        <v>28.8</v>
      </c>
      <c r="C50" s="50">
        <f t="shared" si="13"/>
        <v>28.8</v>
      </c>
      <c r="D50" s="49">
        <f t="shared" si="14"/>
        <v>28.8</v>
      </c>
      <c r="E50" s="50">
        <f t="shared" si="15"/>
        <v>28.8</v>
      </c>
      <c r="F50" s="49">
        <f t="shared" si="16"/>
        <v>28.8</v>
      </c>
      <c r="G50" s="50">
        <f t="shared" si="17"/>
        <v>28.8</v>
      </c>
      <c r="H50" s="49">
        <f t="shared" si="18"/>
        <v>28.8</v>
      </c>
      <c r="I50" s="50">
        <f t="shared" si="19"/>
        <v>28.8</v>
      </c>
      <c r="J50" s="49">
        <f t="shared" si="20"/>
        <v>28.8</v>
      </c>
      <c r="K50" s="50">
        <f t="shared" si="21"/>
        <v>28.8</v>
      </c>
      <c r="L50" s="51" t="str">
        <f t="shared" si="22"/>
        <v>S</v>
      </c>
    </row>
    <row r="51" spans="1:12" ht="15" thickBot="1" x14ac:dyDescent="0.25">
      <c r="A51" s="3" t="s">
        <v>310</v>
      </c>
      <c r="B51" s="49">
        <f t="shared" si="12"/>
        <v>28.8</v>
      </c>
      <c r="C51" s="50">
        <f t="shared" si="13"/>
        <v>28.8</v>
      </c>
      <c r="D51" s="49">
        <f t="shared" si="14"/>
        <v>28.8</v>
      </c>
      <c r="E51" s="50">
        <f t="shared" si="15"/>
        <v>28.8</v>
      </c>
      <c r="F51" s="49">
        <f t="shared" si="16"/>
        <v>28.8</v>
      </c>
      <c r="G51" s="50">
        <f t="shared" si="17"/>
        <v>28.8</v>
      </c>
      <c r="H51" s="49">
        <f t="shared" si="18"/>
        <v>28.8</v>
      </c>
      <c r="I51" s="50">
        <f t="shared" si="19"/>
        <v>28.8</v>
      </c>
      <c r="J51" s="49">
        <f t="shared" si="20"/>
        <v>28.8</v>
      </c>
      <c r="K51" s="50">
        <f t="shared" si="21"/>
        <v>28.8</v>
      </c>
      <c r="L51" s="51" t="str">
        <f t="shared" si="22"/>
        <v>S</v>
      </c>
    </row>
    <row r="52" spans="1:12" ht="15" thickBot="1" x14ac:dyDescent="0.25">
      <c r="A52" s="3" t="s">
        <v>85</v>
      </c>
      <c r="B52" s="49">
        <f t="shared" si="12"/>
        <v>220</v>
      </c>
      <c r="C52" s="50">
        <f t="shared" si="13"/>
        <v>220</v>
      </c>
      <c r="D52" s="49">
        <f t="shared" si="14"/>
        <v>220</v>
      </c>
      <c r="E52" s="50">
        <f t="shared" si="15"/>
        <v>220</v>
      </c>
      <c r="F52" s="49">
        <f t="shared" si="16"/>
        <v>220</v>
      </c>
      <c r="G52" s="50">
        <f t="shared" si="17"/>
        <v>220</v>
      </c>
      <c r="H52" s="49">
        <f t="shared" si="18"/>
        <v>220</v>
      </c>
      <c r="I52" s="50">
        <f t="shared" si="19"/>
        <v>220</v>
      </c>
      <c r="J52" s="49">
        <f t="shared" si="20"/>
        <v>220</v>
      </c>
      <c r="K52" s="50">
        <f t="shared" si="21"/>
        <v>220</v>
      </c>
      <c r="L52" s="51" t="str">
        <f t="shared" si="22"/>
        <v>S</v>
      </c>
    </row>
    <row r="53" spans="1:12" ht="15" thickBot="1" x14ac:dyDescent="0.25">
      <c r="A53" s="3" t="s">
        <v>87</v>
      </c>
      <c r="B53" s="49">
        <f>VLOOKUP($A53,$A$3:$L$29,2,FALSE)</f>
        <v>63</v>
      </c>
      <c r="C53" s="50">
        <f>VLOOKUP($A53,$A$3:$L$29,3,FALSE)</f>
        <v>63</v>
      </c>
      <c r="D53" s="49">
        <f>VLOOKUP($A53,$A$3:$L$29,4,FALSE)</f>
        <v>63</v>
      </c>
      <c r="E53" s="50">
        <f>VLOOKUP($A53,$A$3:$L$29,5,FALSE)</f>
        <v>63</v>
      </c>
      <c r="F53" s="49">
        <f>VLOOKUP($A53,$A$3:$L$29,6,FALSE)</f>
        <v>63</v>
      </c>
      <c r="G53" s="50">
        <f>VLOOKUP($A53,$A$3:$L$29,7,FALSE)</f>
        <v>63</v>
      </c>
      <c r="H53" s="49">
        <f>VLOOKUP($A53,$A$3:$L$29,8,FALSE)</f>
        <v>63</v>
      </c>
      <c r="I53" s="50">
        <f>VLOOKUP($A53,$A$3:$L$29,9,FALSE)</f>
        <v>63</v>
      </c>
      <c r="J53" s="49">
        <f>VLOOKUP($A53,$A$3:$L$29,10,FALSE)</f>
        <v>63</v>
      </c>
      <c r="K53" s="50">
        <f>VLOOKUP($A53,$A$3:$L$29,11,FALSE)</f>
        <v>63</v>
      </c>
      <c r="L53" s="51" t="str">
        <f>VLOOKUP($A53,$A$3:$L$29,12,FALSE)</f>
        <v>S</v>
      </c>
    </row>
    <row r="54" spans="1:12" ht="15" thickBot="1" x14ac:dyDescent="0.25">
      <c r="A54" s="3" t="s">
        <v>88</v>
      </c>
      <c r="B54" s="49">
        <f>VLOOKUP($A54,$A$3:$L$29,2,FALSE)</f>
        <v>480</v>
      </c>
      <c r="C54" s="50">
        <f>VLOOKUP($A54,$A$3:$L$29,3,FALSE)</f>
        <v>0</v>
      </c>
      <c r="D54" s="49">
        <f>VLOOKUP($A54,$A$3:$L$29,4,FALSE)</f>
        <v>0</v>
      </c>
      <c r="E54" s="50">
        <f>VLOOKUP($A54,$A$3:$L$29,5,FALSE)</f>
        <v>0</v>
      </c>
      <c r="F54" s="49">
        <f>VLOOKUP($A54,$A$3:$L$29,6,FALSE)</f>
        <v>0</v>
      </c>
      <c r="G54" s="50">
        <f>VLOOKUP($A54,$A$3:$L$29,7,FALSE)</f>
        <v>0</v>
      </c>
      <c r="H54" s="49">
        <f>VLOOKUP($A54,$A$3:$L$29,8,FALSE)</f>
        <v>0</v>
      </c>
      <c r="I54" s="50">
        <f>VLOOKUP($A54,$A$3:$L$29,9,FALSE)</f>
        <v>0</v>
      </c>
      <c r="J54" s="49">
        <f>VLOOKUP($A54,$A$3:$L$29,10,FALSE)</f>
        <v>0</v>
      </c>
      <c r="K54" s="50">
        <f>VLOOKUP($A54,$A$3:$L$29,11,FALSE)</f>
        <v>0</v>
      </c>
      <c r="L54" s="51" t="str">
        <f>VLOOKUP($A54,$A$3:$L$29,12,FALSE)</f>
        <v>S</v>
      </c>
    </row>
    <row r="55" spans="1:12" ht="15" thickBot="1" x14ac:dyDescent="0.25">
      <c r="A55" s="3" t="s">
        <v>89</v>
      </c>
      <c r="B55" s="49">
        <f>VLOOKUP($A55,$A$3:$L$29,2,FALSE)</f>
        <v>800</v>
      </c>
      <c r="C55" s="50">
        <f>VLOOKUP($A55,$A$3:$L$29,3,FALSE)</f>
        <v>800</v>
      </c>
      <c r="D55" s="49">
        <f>VLOOKUP($A55,$A$3:$L$29,4,FALSE)</f>
        <v>800</v>
      </c>
      <c r="E55" s="50">
        <f>VLOOKUP($A55,$A$3:$L$29,5,FALSE)</f>
        <v>800</v>
      </c>
      <c r="F55" s="49">
        <f>VLOOKUP($A55,$A$3:$L$29,6,FALSE)</f>
        <v>800</v>
      </c>
      <c r="G55" s="50">
        <f>VLOOKUP($A55,$A$3:$L$29,7,FALSE)</f>
        <v>800</v>
      </c>
      <c r="H55" s="49">
        <f>VLOOKUP($A55,$A$3:$L$29,8,FALSE)</f>
        <v>800</v>
      </c>
      <c r="I55" s="50">
        <f>VLOOKUP($A55,$A$3:$L$29,9,FALSE)</f>
        <v>800</v>
      </c>
      <c r="J55" s="49">
        <f>VLOOKUP($A55,$A$3:$L$29,10,FALSE)</f>
        <v>800</v>
      </c>
      <c r="K55" s="50">
        <f>VLOOKUP($A55,$A$3:$L$29,11,FALSE)</f>
        <v>800</v>
      </c>
      <c r="L55" s="51" t="str">
        <f>VLOOKUP($A55,$A$3:$L$29,12,FALSE)</f>
        <v>S</v>
      </c>
    </row>
    <row r="56" spans="1:12" ht="15" thickBot="1" x14ac:dyDescent="0.25">
      <c r="A56" s="3" t="s">
        <v>118</v>
      </c>
      <c r="B56" s="49">
        <f>B74*0.069</f>
        <v>74.871899999999997</v>
      </c>
      <c r="C56" s="50">
        <f t="shared" ref="C56:K56" si="23">C74*0.069</f>
        <v>81.9375</v>
      </c>
      <c r="D56" s="49">
        <f t="shared" si="23"/>
        <v>81.9375</v>
      </c>
      <c r="E56" s="50">
        <f t="shared" si="23"/>
        <v>81.9375</v>
      </c>
      <c r="F56" s="49">
        <f t="shared" si="23"/>
        <v>81.9375</v>
      </c>
      <c r="G56" s="50">
        <f t="shared" si="23"/>
        <v>81.9375</v>
      </c>
      <c r="H56" s="49">
        <f t="shared" si="23"/>
        <v>81.9375</v>
      </c>
      <c r="I56" s="50">
        <f t="shared" si="23"/>
        <v>81.9375</v>
      </c>
      <c r="J56" s="49">
        <f t="shared" si="23"/>
        <v>81.9375</v>
      </c>
      <c r="K56" s="50">
        <f t="shared" si="23"/>
        <v>81.9375</v>
      </c>
      <c r="L56" s="51" t="s">
        <v>56</v>
      </c>
    </row>
    <row r="57" spans="1:12" ht="15" thickBot="1" x14ac:dyDescent="0.25">
      <c r="A57" s="23" t="s">
        <v>43</v>
      </c>
      <c r="B57" s="34">
        <f>SUM(B40:B56)</f>
        <v>2493.1719000000003</v>
      </c>
      <c r="C57" s="35">
        <f t="shared" ref="C57:K57" si="24">SUM(C40:C56)</f>
        <v>2257.2375000000002</v>
      </c>
      <c r="D57" s="34">
        <f t="shared" si="24"/>
        <v>2257.2375000000002</v>
      </c>
      <c r="E57" s="35">
        <f t="shared" si="24"/>
        <v>2257.2375000000002</v>
      </c>
      <c r="F57" s="34">
        <f t="shared" si="24"/>
        <v>2257.2375000000002</v>
      </c>
      <c r="G57" s="35">
        <f>SUM(G40:G56)</f>
        <v>2257.2375000000002</v>
      </c>
      <c r="H57" s="34">
        <f t="shared" si="24"/>
        <v>2257.2375000000002</v>
      </c>
      <c r="I57" s="35">
        <f t="shared" si="24"/>
        <v>2257.2375000000002</v>
      </c>
      <c r="J57" s="34">
        <f t="shared" si="24"/>
        <v>2257.2375000000002</v>
      </c>
      <c r="K57" s="35">
        <f t="shared" si="24"/>
        <v>2257.2375000000002</v>
      </c>
      <c r="L57" s="33"/>
    </row>
    <row r="58" spans="1:12" ht="11.25" customHeight="1" x14ac:dyDescent="0.2">
      <c r="A58" s="139"/>
      <c r="B58" s="139"/>
      <c r="C58" s="139"/>
      <c r="D58" s="139"/>
      <c r="E58" s="139"/>
      <c r="F58" s="139"/>
      <c r="G58" s="139"/>
      <c r="H58" s="139"/>
      <c r="I58" s="139"/>
      <c r="J58" s="139"/>
      <c r="K58" s="139"/>
      <c r="L58" s="139"/>
    </row>
    <row r="59" spans="1:12" ht="19.5" x14ac:dyDescent="0.2">
      <c r="A59" s="12" t="s">
        <v>218</v>
      </c>
      <c r="B59" s="6"/>
      <c r="C59" s="6"/>
      <c r="D59" s="6"/>
      <c r="E59" s="6"/>
      <c r="F59" s="6"/>
      <c r="G59" s="6"/>
      <c r="H59" s="6"/>
      <c r="I59" s="6"/>
      <c r="J59" s="6"/>
      <c r="K59" s="6"/>
      <c r="L59" s="6"/>
    </row>
    <row r="60" spans="1:12" ht="15" thickBot="1" x14ac:dyDescent="0.25">
      <c r="A60" s="46" t="s">
        <v>73</v>
      </c>
      <c r="B60" s="68">
        <v>2016</v>
      </c>
      <c r="C60" s="68">
        <v>2017</v>
      </c>
      <c r="D60" s="68">
        <v>2018</v>
      </c>
      <c r="E60" s="68">
        <v>2019</v>
      </c>
      <c r="F60" s="68">
        <v>2020</v>
      </c>
      <c r="G60" s="68">
        <v>2021</v>
      </c>
      <c r="H60" s="20">
        <v>2022</v>
      </c>
      <c r="I60" s="20">
        <v>2023</v>
      </c>
      <c r="J60" s="20">
        <v>2024</v>
      </c>
      <c r="K60" s="20">
        <v>2025</v>
      </c>
      <c r="L60" s="24" t="s">
        <v>40</v>
      </c>
    </row>
    <row r="61" spans="1:12" ht="15.75" thickTop="1" thickBot="1" x14ac:dyDescent="0.25">
      <c r="A61" s="3" t="s">
        <v>75</v>
      </c>
      <c r="B61" s="49">
        <f t="shared" ref="B61:B71" si="25">VLOOKUP($A61,$A$3:$L$29,2,FALSE)</f>
        <v>56.7</v>
      </c>
      <c r="C61" s="50">
        <f t="shared" ref="C61:C71" si="26">VLOOKUP($A61,$A$3:$L$29,3,FALSE)</f>
        <v>56.7</v>
      </c>
      <c r="D61" s="49">
        <f t="shared" ref="D61:D71" si="27">VLOOKUP($A61,$A$3:$L$29,4,FALSE)</f>
        <v>56.7</v>
      </c>
      <c r="E61" s="50">
        <f t="shared" ref="E61:E71" si="28">VLOOKUP($A61,$A$3:$L$29,5,FALSE)</f>
        <v>56.7</v>
      </c>
      <c r="F61" s="49">
        <f t="shared" ref="F61:F71" si="29">VLOOKUP($A61,$A$3:$L$29,6,FALSE)</f>
        <v>56.7</v>
      </c>
      <c r="G61" s="50">
        <f t="shared" ref="G61:G71" si="30">VLOOKUP($A61,$A$3:$L$29,7,FALSE)</f>
        <v>56.7</v>
      </c>
      <c r="H61" s="49">
        <f t="shared" ref="H61:H71" si="31">VLOOKUP($A61,$A$3:$L$29,8,FALSE)</f>
        <v>56.7</v>
      </c>
      <c r="I61" s="50">
        <f t="shared" ref="I61:I71" si="32">VLOOKUP($A61,$A$3:$L$29,9,FALSE)</f>
        <v>56.7</v>
      </c>
      <c r="J61" s="49">
        <f t="shared" ref="J61:J71" si="33">VLOOKUP($A61,$A$3:$L$29,10,FALSE)</f>
        <v>56.7</v>
      </c>
      <c r="K61" s="50">
        <f t="shared" ref="K61:K71" si="34">VLOOKUP($A61,$A$3:$L$29,11,FALSE)</f>
        <v>56.7</v>
      </c>
      <c r="L61" s="51" t="str">
        <f t="shared" ref="L61:L71" si="35">VLOOKUP($A61,$A$3:$L$29,12,FALSE)</f>
        <v>SS</v>
      </c>
    </row>
    <row r="62" spans="1:12" ht="15" thickBot="1" x14ac:dyDescent="0.25">
      <c r="A62" s="3" t="s">
        <v>189</v>
      </c>
      <c r="B62" s="49">
        <f t="shared" si="25"/>
        <v>132.30000000000001</v>
      </c>
      <c r="C62" s="50">
        <f t="shared" si="26"/>
        <v>132.30000000000001</v>
      </c>
      <c r="D62" s="49">
        <f t="shared" si="27"/>
        <v>132.30000000000001</v>
      </c>
      <c r="E62" s="50">
        <f t="shared" si="28"/>
        <v>132.30000000000001</v>
      </c>
      <c r="F62" s="49">
        <f t="shared" si="29"/>
        <v>132.30000000000001</v>
      </c>
      <c r="G62" s="50">
        <f t="shared" si="30"/>
        <v>132.30000000000001</v>
      </c>
      <c r="H62" s="49">
        <f t="shared" si="31"/>
        <v>132.30000000000001</v>
      </c>
      <c r="I62" s="50">
        <f t="shared" si="32"/>
        <v>132.30000000000001</v>
      </c>
      <c r="J62" s="49">
        <f t="shared" si="33"/>
        <v>132.30000000000001</v>
      </c>
      <c r="K62" s="50">
        <f t="shared" si="34"/>
        <v>132.30000000000001</v>
      </c>
      <c r="L62" s="51" t="str">
        <f t="shared" si="35"/>
        <v>SS</v>
      </c>
    </row>
    <row r="63" spans="1:12" ht="15" thickBot="1" x14ac:dyDescent="0.25">
      <c r="A63" s="3" t="s">
        <v>190</v>
      </c>
      <c r="B63" s="49">
        <f t="shared" si="25"/>
        <v>52.5</v>
      </c>
      <c r="C63" s="50">
        <f t="shared" si="26"/>
        <v>52.5</v>
      </c>
      <c r="D63" s="49">
        <f t="shared" si="27"/>
        <v>52.5</v>
      </c>
      <c r="E63" s="50">
        <f t="shared" si="28"/>
        <v>52.5</v>
      </c>
      <c r="F63" s="49">
        <f t="shared" si="29"/>
        <v>52.5</v>
      </c>
      <c r="G63" s="50">
        <f t="shared" si="30"/>
        <v>52.5</v>
      </c>
      <c r="H63" s="49">
        <f t="shared" si="31"/>
        <v>52.5</v>
      </c>
      <c r="I63" s="50">
        <f t="shared" si="32"/>
        <v>52.5</v>
      </c>
      <c r="J63" s="49">
        <f t="shared" si="33"/>
        <v>52.5</v>
      </c>
      <c r="K63" s="50">
        <f t="shared" si="34"/>
        <v>52.5</v>
      </c>
      <c r="L63" s="51" t="str">
        <f t="shared" si="35"/>
        <v>SS</v>
      </c>
    </row>
    <row r="64" spans="1:12" ht="15" thickBot="1" x14ac:dyDescent="0.25">
      <c r="A64" s="3" t="s">
        <v>191</v>
      </c>
      <c r="B64" s="49">
        <f t="shared" si="25"/>
        <v>94.5</v>
      </c>
      <c r="C64" s="50">
        <f t="shared" si="26"/>
        <v>94.5</v>
      </c>
      <c r="D64" s="49">
        <f t="shared" si="27"/>
        <v>94.5</v>
      </c>
      <c r="E64" s="50">
        <f t="shared" si="28"/>
        <v>94.5</v>
      </c>
      <c r="F64" s="49">
        <f t="shared" si="29"/>
        <v>94.5</v>
      </c>
      <c r="G64" s="50">
        <f t="shared" si="30"/>
        <v>94.5</v>
      </c>
      <c r="H64" s="49">
        <f t="shared" si="31"/>
        <v>94.5</v>
      </c>
      <c r="I64" s="50">
        <f t="shared" si="32"/>
        <v>94.5</v>
      </c>
      <c r="J64" s="49">
        <f t="shared" si="33"/>
        <v>94.5</v>
      </c>
      <c r="K64" s="50">
        <f t="shared" si="34"/>
        <v>94.5</v>
      </c>
      <c r="L64" s="51" t="str">
        <f t="shared" si="35"/>
        <v>SS</v>
      </c>
    </row>
    <row r="65" spans="1:66" ht="15" thickBot="1" x14ac:dyDescent="0.25">
      <c r="A65" s="3" t="s">
        <v>192</v>
      </c>
      <c r="B65" s="49">
        <f t="shared" si="25"/>
        <v>71.400000000000006</v>
      </c>
      <c r="C65" s="50">
        <f t="shared" si="26"/>
        <v>71.400000000000006</v>
      </c>
      <c r="D65" s="49">
        <f t="shared" si="27"/>
        <v>71.400000000000006</v>
      </c>
      <c r="E65" s="50">
        <f t="shared" si="28"/>
        <v>71.400000000000006</v>
      </c>
      <c r="F65" s="49">
        <f t="shared" si="29"/>
        <v>71.400000000000006</v>
      </c>
      <c r="G65" s="50">
        <f t="shared" si="30"/>
        <v>71.400000000000006</v>
      </c>
      <c r="H65" s="49">
        <f t="shared" si="31"/>
        <v>71.400000000000006</v>
      </c>
      <c r="I65" s="50">
        <f t="shared" si="32"/>
        <v>71.400000000000006</v>
      </c>
      <c r="J65" s="49">
        <f t="shared" si="33"/>
        <v>71.400000000000006</v>
      </c>
      <c r="K65" s="50">
        <f t="shared" si="34"/>
        <v>71.400000000000006</v>
      </c>
      <c r="L65" s="51" t="str">
        <f t="shared" si="35"/>
        <v>SS</v>
      </c>
    </row>
    <row r="66" spans="1:66" ht="15" thickBot="1" x14ac:dyDescent="0.25">
      <c r="A66" s="3" t="s">
        <v>193</v>
      </c>
      <c r="B66" s="49">
        <f t="shared" si="25"/>
        <v>159</v>
      </c>
      <c r="C66" s="50">
        <f t="shared" si="26"/>
        <v>159</v>
      </c>
      <c r="D66" s="49">
        <f t="shared" si="27"/>
        <v>159</v>
      </c>
      <c r="E66" s="50">
        <f t="shared" si="28"/>
        <v>159</v>
      </c>
      <c r="F66" s="49">
        <f t="shared" si="29"/>
        <v>159</v>
      </c>
      <c r="G66" s="50">
        <f t="shared" si="30"/>
        <v>159</v>
      </c>
      <c r="H66" s="49">
        <f t="shared" si="31"/>
        <v>159</v>
      </c>
      <c r="I66" s="50">
        <f t="shared" si="32"/>
        <v>159</v>
      </c>
      <c r="J66" s="49">
        <f t="shared" si="33"/>
        <v>159</v>
      </c>
      <c r="K66" s="50">
        <f t="shared" si="34"/>
        <v>159</v>
      </c>
      <c r="L66" s="51" t="str">
        <f t="shared" si="35"/>
        <v>SS</v>
      </c>
    </row>
    <row r="67" spans="1:66" ht="15" thickBot="1" x14ac:dyDescent="0.25">
      <c r="A67" s="3" t="s">
        <v>194</v>
      </c>
      <c r="B67" s="49">
        <f t="shared" si="25"/>
        <v>39</v>
      </c>
      <c r="C67" s="50">
        <f t="shared" si="26"/>
        <v>39</v>
      </c>
      <c r="D67" s="49">
        <f t="shared" si="27"/>
        <v>39</v>
      </c>
      <c r="E67" s="50">
        <f t="shared" si="28"/>
        <v>39</v>
      </c>
      <c r="F67" s="49">
        <f t="shared" si="29"/>
        <v>39</v>
      </c>
      <c r="G67" s="50">
        <f t="shared" si="30"/>
        <v>39</v>
      </c>
      <c r="H67" s="49">
        <f t="shared" si="31"/>
        <v>39</v>
      </c>
      <c r="I67" s="50">
        <f t="shared" si="32"/>
        <v>39</v>
      </c>
      <c r="J67" s="49">
        <f t="shared" si="33"/>
        <v>39</v>
      </c>
      <c r="K67" s="50">
        <f t="shared" si="34"/>
        <v>39</v>
      </c>
      <c r="L67" s="51" t="str">
        <f t="shared" si="35"/>
        <v>SS</v>
      </c>
    </row>
    <row r="68" spans="1:66" ht="15" thickBot="1" x14ac:dyDescent="0.25">
      <c r="A68" s="3" t="s">
        <v>86</v>
      </c>
      <c r="B68" s="49">
        <f t="shared" si="25"/>
        <v>98.7</v>
      </c>
      <c r="C68" s="50">
        <f t="shared" si="26"/>
        <v>98.7</v>
      </c>
      <c r="D68" s="49">
        <f t="shared" si="27"/>
        <v>98.7</v>
      </c>
      <c r="E68" s="50">
        <f t="shared" si="28"/>
        <v>98.7</v>
      </c>
      <c r="F68" s="49">
        <f t="shared" si="29"/>
        <v>98.7</v>
      </c>
      <c r="G68" s="50">
        <f t="shared" si="30"/>
        <v>98.7</v>
      </c>
      <c r="H68" s="49">
        <f t="shared" si="31"/>
        <v>98.7</v>
      </c>
      <c r="I68" s="50">
        <f t="shared" si="32"/>
        <v>98.7</v>
      </c>
      <c r="J68" s="49">
        <f t="shared" si="33"/>
        <v>98.7</v>
      </c>
      <c r="K68" s="50">
        <f t="shared" si="34"/>
        <v>98.7</v>
      </c>
      <c r="L68" s="51" t="str">
        <f t="shared" si="35"/>
        <v>SS</v>
      </c>
    </row>
    <row r="69" spans="1:66" ht="15" thickBot="1" x14ac:dyDescent="0.25">
      <c r="A69" s="3" t="s">
        <v>185</v>
      </c>
      <c r="B69" s="49">
        <f t="shared" si="25"/>
        <v>144</v>
      </c>
      <c r="C69" s="50">
        <f t="shared" si="26"/>
        <v>144</v>
      </c>
      <c r="D69" s="49">
        <f t="shared" si="27"/>
        <v>144</v>
      </c>
      <c r="E69" s="50">
        <f t="shared" si="28"/>
        <v>144</v>
      </c>
      <c r="F69" s="49">
        <f t="shared" si="29"/>
        <v>144</v>
      </c>
      <c r="G69" s="50">
        <f t="shared" si="30"/>
        <v>144</v>
      </c>
      <c r="H69" s="49">
        <f t="shared" si="31"/>
        <v>144</v>
      </c>
      <c r="I69" s="50">
        <f t="shared" si="32"/>
        <v>144</v>
      </c>
      <c r="J69" s="49">
        <f t="shared" si="33"/>
        <v>144</v>
      </c>
      <c r="K69" s="50">
        <f t="shared" si="34"/>
        <v>144</v>
      </c>
      <c r="L69" s="51" t="str">
        <f t="shared" si="35"/>
        <v>SS</v>
      </c>
    </row>
    <row r="70" spans="1:66" ht="15" thickBot="1" x14ac:dyDescent="0.25">
      <c r="A70" s="3" t="s">
        <v>186</v>
      </c>
      <c r="B70" s="49">
        <f t="shared" si="25"/>
        <v>126</v>
      </c>
      <c r="C70" s="50">
        <f t="shared" si="26"/>
        <v>126</v>
      </c>
      <c r="D70" s="49">
        <f t="shared" si="27"/>
        <v>126</v>
      </c>
      <c r="E70" s="50">
        <f t="shared" si="28"/>
        <v>126</v>
      </c>
      <c r="F70" s="49">
        <f t="shared" si="29"/>
        <v>126</v>
      </c>
      <c r="G70" s="50">
        <f t="shared" si="30"/>
        <v>126</v>
      </c>
      <c r="H70" s="49">
        <f t="shared" si="31"/>
        <v>126</v>
      </c>
      <c r="I70" s="50">
        <f t="shared" si="32"/>
        <v>126</v>
      </c>
      <c r="J70" s="49">
        <f t="shared" si="33"/>
        <v>126</v>
      </c>
      <c r="K70" s="50">
        <f t="shared" si="34"/>
        <v>126</v>
      </c>
      <c r="L70" s="51" t="str">
        <f t="shared" si="35"/>
        <v>SS</v>
      </c>
    </row>
    <row r="71" spans="1:66" ht="15" thickBot="1" x14ac:dyDescent="0.25">
      <c r="A71" s="3" t="s">
        <v>90</v>
      </c>
      <c r="B71" s="49">
        <f t="shared" si="25"/>
        <v>111</v>
      </c>
      <c r="C71" s="50">
        <f t="shared" si="26"/>
        <v>111</v>
      </c>
      <c r="D71" s="49">
        <f t="shared" si="27"/>
        <v>111</v>
      </c>
      <c r="E71" s="50">
        <f t="shared" si="28"/>
        <v>111</v>
      </c>
      <c r="F71" s="49">
        <f t="shared" si="29"/>
        <v>111</v>
      </c>
      <c r="G71" s="50">
        <f t="shared" si="30"/>
        <v>111</v>
      </c>
      <c r="H71" s="49">
        <f t="shared" si="31"/>
        <v>111</v>
      </c>
      <c r="I71" s="50">
        <f t="shared" si="32"/>
        <v>111</v>
      </c>
      <c r="J71" s="49">
        <f t="shared" si="33"/>
        <v>111</v>
      </c>
      <c r="K71" s="50">
        <f t="shared" si="34"/>
        <v>111</v>
      </c>
      <c r="L71" s="51" t="str">
        <f t="shared" si="35"/>
        <v>SS</v>
      </c>
    </row>
    <row r="72" spans="1:66" customFormat="1" ht="15" thickBot="1" x14ac:dyDescent="0.25">
      <c r="A72" s="134" t="s">
        <v>273</v>
      </c>
      <c r="B72" s="134"/>
      <c r="C72" s="134"/>
      <c r="D72" s="134"/>
      <c r="E72" s="134"/>
      <c r="F72" s="134"/>
      <c r="G72" s="134"/>
      <c r="H72" s="134"/>
      <c r="I72" s="134"/>
      <c r="J72" s="134"/>
      <c r="K72" s="134"/>
      <c r="L72" s="134"/>
      <c r="M72" s="53"/>
      <c r="N72" s="6"/>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row>
    <row r="73" spans="1:66" customFormat="1" ht="15" thickBot="1" x14ac:dyDescent="0.25">
      <c r="A73" s="3" t="s">
        <v>132</v>
      </c>
      <c r="B73" s="49">
        <f>B31</f>
        <v>0</v>
      </c>
      <c r="C73" s="50">
        <f t="shared" ref="C73:L73" si="36">C31</f>
        <v>102.4</v>
      </c>
      <c r="D73" s="49">
        <f t="shared" si="36"/>
        <v>102.4</v>
      </c>
      <c r="E73" s="50">
        <f t="shared" si="36"/>
        <v>102.4</v>
      </c>
      <c r="F73" s="49">
        <f t="shared" si="36"/>
        <v>102.4</v>
      </c>
      <c r="G73" s="50">
        <f t="shared" si="36"/>
        <v>102.4</v>
      </c>
      <c r="H73" s="49">
        <f t="shared" si="36"/>
        <v>102.4</v>
      </c>
      <c r="I73" s="50">
        <f t="shared" si="36"/>
        <v>102.4</v>
      </c>
      <c r="J73" s="49">
        <f t="shared" si="36"/>
        <v>102.4</v>
      </c>
      <c r="K73" s="50">
        <f t="shared" si="36"/>
        <v>102.4</v>
      </c>
      <c r="L73" s="51" t="str">
        <f t="shared" si="36"/>
        <v>SS</v>
      </c>
      <c r="M73" s="53"/>
      <c r="N73" s="6"/>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row>
    <row r="74" spans="1:66" ht="15" thickBot="1" x14ac:dyDescent="0.25">
      <c r="A74" s="23" t="s">
        <v>43</v>
      </c>
      <c r="B74" s="82">
        <f>SUM(B61:B73)</f>
        <v>1085.0999999999999</v>
      </c>
      <c r="C74" s="83">
        <f t="shared" ref="C74:K74" si="37">SUM(C61:C73)</f>
        <v>1187.5</v>
      </c>
      <c r="D74" s="82">
        <f t="shared" si="37"/>
        <v>1187.5</v>
      </c>
      <c r="E74" s="83">
        <f t="shared" si="37"/>
        <v>1187.5</v>
      </c>
      <c r="F74" s="82">
        <f t="shared" si="37"/>
        <v>1187.5</v>
      </c>
      <c r="G74" s="83">
        <f t="shared" si="37"/>
        <v>1187.5</v>
      </c>
      <c r="H74" s="82">
        <f t="shared" si="37"/>
        <v>1187.5</v>
      </c>
      <c r="I74" s="83">
        <f t="shared" si="37"/>
        <v>1187.5</v>
      </c>
      <c r="J74" s="82">
        <f t="shared" si="37"/>
        <v>1187.5</v>
      </c>
      <c r="K74" s="83">
        <f t="shared" si="37"/>
        <v>1187.5</v>
      </c>
      <c r="L74" s="33"/>
    </row>
    <row r="75" spans="1:66" x14ac:dyDescent="0.2">
      <c r="A75" s="6"/>
      <c r="B75" s="6"/>
      <c r="C75" s="6"/>
      <c r="D75" s="6"/>
      <c r="E75" s="6"/>
      <c r="F75" s="6"/>
      <c r="G75" s="6"/>
      <c r="H75" s="6"/>
      <c r="I75" s="6"/>
      <c r="J75" s="6"/>
      <c r="K75" s="6"/>
      <c r="L75" s="6"/>
    </row>
    <row r="76" spans="1:66" x14ac:dyDescent="0.2">
      <c r="A76" s="6"/>
      <c r="B76" s="90"/>
      <c r="C76" s="90"/>
      <c r="D76" s="90"/>
      <c r="E76" s="90"/>
      <c r="F76" s="90"/>
      <c r="G76" s="90"/>
      <c r="H76" s="90"/>
      <c r="I76" s="90"/>
      <c r="J76" s="90"/>
      <c r="K76" s="90"/>
      <c r="L76" s="6"/>
    </row>
    <row r="77" spans="1:66" x14ac:dyDescent="0.2">
      <c r="A77" s="6"/>
      <c r="B77" s="6"/>
      <c r="C77" s="6"/>
      <c r="D77" s="6"/>
      <c r="E77" s="6"/>
      <c r="F77" s="6"/>
      <c r="G77" s="6"/>
      <c r="H77" s="6"/>
      <c r="I77" s="6"/>
      <c r="J77" s="6"/>
      <c r="K77" s="6"/>
      <c r="L77" s="6"/>
    </row>
    <row r="78" spans="1:66" x14ac:dyDescent="0.2">
      <c r="A78" s="6"/>
      <c r="B78" s="6"/>
      <c r="C78" s="6"/>
      <c r="D78" s="6"/>
      <c r="E78" s="6"/>
      <c r="F78" s="6"/>
      <c r="G78" s="6"/>
      <c r="H78" s="6"/>
      <c r="I78" s="6"/>
      <c r="J78" s="6"/>
      <c r="K78" s="6"/>
      <c r="L78" s="6"/>
    </row>
    <row r="79" spans="1:66" x14ac:dyDescent="0.2">
      <c r="A79" s="6"/>
      <c r="B79" s="6"/>
      <c r="C79" s="6"/>
      <c r="D79" s="6"/>
      <c r="E79" s="6"/>
      <c r="F79" s="6"/>
      <c r="G79" s="6"/>
      <c r="H79" s="6"/>
      <c r="I79" s="6"/>
      <c r="J79" s="6"/>
      <c r="K79" s="6"/>
      <c r="L79" s="6"/>
    </row>
    <row r="80" spans="1:66"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row r="99" spans="1:12" x14ac:dyDescent="0.2">
      <c r="A99" s="6"/>
      <c r="B99" s="6"/>
      <c r="C99" s="6"/>
      <c r="D99" s="6"/>
      <c r="E99" s="6"/>
      <c r="F99" s="6"/>
      <c r="G99" s="6"/>
      <c r="H99" s="6"/>
      <c r="I99" s="6"/>
      <c r="J99" s="6"/>
      <c r="K99" s="6"/>
      <c r="L99" s="6"/>
    </row>
    <row r="100" spans="1:12" x14ac:dyDescent="0.2">
      <c r="A100" s="6"/>
      <c r="B100" s="6"/>
      <c r="C100" s="6"/>
      <c r="D100" s="6"/>
      <c r="E100" s="6"/>
      <c r="F100" s="6"/>
      <c r="G100" s="6"/>
      <c r="H100" s="6"/>
      <c r="I100" s="6"/>
      <c r="J100" s="6"/>
      <c r="K100" s="6"/>
      <c r="L100" s="6"/>
    </row>
    <row r="101" spans="1:12" x14ac:dyDescent="0.2">
      <c r="A101" s="6"/>
      <c r="B101" s="6"/>
      <c r="C101" s="6"/>
      <c r="D101" s="6"/>
      <c r="E101" s="6"/>
      <c r="F101" s="6"/>
      <c r="G101" s="6"/>
      <c r="H101" s="6"/>
      <c r="I101" s="6"/>
      <c r="J101" s="6"/>
      <c r="K101" s="6"/>
      <c r="L101" s="6"/>
    </row>
    <row r="102" spans="1:12" x14ac:dyDescent="0.2">
      <c r="A102" s="6"/>
      <c r="B102" s="6"/>
      <c r="C102" s="6"/>
      <c r="D102" s="6"/>
      <c r="E102" s="6"/>
      <c r="F102" s="6"/>
      <c r="G102" s="6"/>
      <c r="H102" s="6"/>
      <c r="I102" s="6"/>
      <c r="J102" s="6"/>
      <c r="K102" s="6"/>
      <c r="L102" s="6"/>
    </row>
    <row r="103" spans="1:12" x14ac:dyDescent="0.2">
      <c r="A103" s="6"/>
      <c r="B103" s="6"/>
      <c r="C103" s="6"/>
      <c r="D103" s="6"/>
      <c r="E103" s="6"/>
      <c r="F103" s="6"/>
      <c r="G103" s="6"/>
      <c r="H103" s="6"/>
      <c r="I103" s="6"/>
      <c r="J103" s="6"/>
      <c r="K103" s="6"/>
      <c r="L103" s="6"/>
    </row>
    <row r="104" spans="1:12" x14ac:dyDescent="0.2">
      <c r="A104" s="6"/>
      <c r="B104" s="6"/>
      <c r="C104" s="6"/>
      <c r="D104" s="6"/>
      <c r="E104" s="6"/>
      <c r="F104" s="6"/>
      <c r="G104" s="6"/>
      <c r="H104" s="6"/>
      <c r="I104" s="6"/>
      <c r="J104" s="6"/>
      <c r="K104" s="6"/>
      <c r="L104" s="6"/>
    </row>
    <row r="105" spans="1:12" x14ac:dyDescent="0.2">
      <c r="A105" s="6"/>
      <c r="B105" s="6"/>
      <c r="C105" s="6"/>
      <c r="D105" s="6"/>
      <c r="E105" s="6"/>
      <c r="F105" s="6"/>
      <c r="G105" s="6"/>
      <c r="H105" s="6"/>
      <c r="I105" s="6"/>
      <c r="J105" s="6"/>
      <c r="K105" s="6"/>
      <c r="L105" s="6"/>
    </row>
    <row r="106" spans="1:12" x14ac:dyDescent="0.2">
      <c r="A106" s="6"/>
      <c r="B106" s="6"/>
      <c r="C106" s="6"/>
      <c r="D106" s="6"/>
      <c r="E106" s="6"/>
      <c r="F106" s="6"/>
      <c r="G106" s="6"/>
      <c r="H106" s="6"/>
      <c r="I106" s="6"/>
      <c r="J106" s="6"/>
      <c r="K106" s="6"/>
      <c r="L106" s="6"/>
    </row>
    <row r="107" spans="1:12" x14ac:dyDescent="0.2">
      <c r="A107" s="6"/>
      <c r="B107" s="6"/>
      <c r="C107" s="6"/>
      <c r="D107" s="6"/>
      <c r="E107" s="6"/>
      <c r="F107" s="6"/>
      <c r="G107" s="6"/>
      <c r="H107" s="6"/>
      <c r="I107" s="6"/>
      <c r="J107" s="6"/>
      <c r="K107" s="6"/>
      <c r="L107" s="6"/>
    </row>
    <row r="108" spans="1:12" x14ac:dyDescent="0.2">
      <c r="A108" s="6"/>
      <c r="B108" s="6"/>
      <c r="C108" s="6"/>
      <c r="D108" s="6"/>
      <c r="E108" s="6"/>
      <c r="F108" s="6"/>
      <c r="G108" s="6"/>
      <c r="H108" s="6"/>
      <c r="I108" s="6"/>
      <c r="J108" s="6"/>
      <c r="K108" s="6"/>
      <c r="L108" s="6"/>
    </row>
    <row r="109" spans="1:12" x14ac:dyDescent="0.2">
      <c r="A109" s="6"/>
      <c r="B109" s="6"/>
      <c r="C109" s="6"/>
      <c r="D109" s="6"/>
      <c r="E109" s="6"/>
      <c r="F109" s="6"/>
      <c r="G109" s="6"/>
      <c r="H109" s="6"/>
      <c r="I109" s="6"/>
      <c r="J109" s="6"/>
      <c r="K109" s="6"/>
      <c r="L109" s="6"/>
    </row>
    <row r="110" spans="1:12" x14ac:dyDescent="0.2">
      <c r="A110" s="6"/>
      <c r="B110" s="6"/>
      <c r="C110" s="6"/>
      <c r="D110" s="6"/>
      <c r="E110" s="6"/>
      <c r="F110" s="6"/>
      <c r="G110" s="6"/>
      <c r="H110" s="6"/>
      <c r="I110" s="6"/>
      <c r="J110" s="6"/>
      <c r="K110" s="6"/>
      <c r="L110" s="6"/>
    </row>
    <row r="111" spans="1:12" x14ac:dyDescent="0.2">
      <c r="A111" s="6"/>
      <c r="B111" s="6"/>
      <c r="C111" s="6"/>
      <c r="D111" s="6"/>
      <c r="E111" s="6"/>
      <c r="F111" s="6"/>
      <c r="G111" s="6"/>
      <c r="H111" s="6"/>
      <c r="I111" s="6"/>
      <c r="J111" s="6"/>
      <c r="K111" s="6"/>
      <c r="L111" s="6"/>
    </row>
    <row r="112" spans="1:12" x14ac:dyDescent="0.2">
      <c r="A112" s="6"/>
      <c r="B112" s="6"/>
      <c r="C112" s="6"/>
      <c r="D112" s="6"/>
      <c r="E112" s="6"/>
      <c r="F112" s="6"/>
      <c r="G112" s="6"/>
      <c r="H112" s="6"/>
      <c r="I112" s="6"/>
      <c r="J112" s="6"/>
      <c r="K112" s="6"/>
      <c r="L112" s="6"/>
    </row>
    <row r="113" spans="1:12" x14ac:dyDescent="0.2">
      <c r="A113" s="6"/>
      <c r="B113" s="6"/>
      <c r="C113" s="6"/>
      <c r="D113" s="6"/>
      <c r="E113" s="6"/>
      <c r="F113" s="6"/>
      <c r="G113" s="6"/>
      <c r="H113" s="6"/>
      <c r="I113" s="6"/>
      <c r="J113" s="6"/>
      <c r="K113" s="6"/>
      <c r="L113" s="6"/>
    </row>
    <row r="114" spans="1:12" x14ac:dyDescent="0.2">
      <c r="A114" s="6"/>
      <c r="B114" s="6"/>
      <c r="C114" s="6"/>
      <c r="D114" s="6"/>
      <c r="E114" s="6"/>
      <c r="F114" s="6"/>
      <c r="G114" s="6"/>
      <c r="H114" s="6"/>
      <c r="I114" s="6"/>
      <c r="J114" s="6"/>
      <c r="K114" s="6"/>
      <c r="L114" s="6"/>
    </row>
    <row r="115" spans="1:12" x14ac:dyDescent="0.2">
      <c r="A115" s="6"/>
      <c r="B115" s="6"/>
      <c r="C115" s="6"/>
      <c r="D115" s="6"/>
      <c r="E115" s="6"/>
      <c r="F115" s="6"/>
      <c r="G115" s="6"/>
      <c r="H115" s="6"/>
      <c r="I115" s="6"/>
      <c r="J115" s="6"/>
      <c r="K115" s="6"/>
      <c r="L115" s="6"/>
    </row>
    <row r="116" spans="1:12" x14ac:dyDescent="0.2">
      <c r="A116" s="6"/>
      <c r="B116" s="6"/>
      <c r="C116" s="6"/>
      <c r="D116" s="6"/>
      <c r="E116" s="6"/>
      <c r="F116" s="6"/>
      <c r="G116" s="6"/>
      <c r="H116" s="6"/>
      <c r="I116" s="6"/>
      <c r="J116" s="6"/>
      <c r="K116" s="6"/>
      <c r="L116" s="6"/>
    </row>
    <row r="117" spans="1:12" x14ac:dyDescent="0.2">
      <c r="A117" s="6"/>
      <c r="B117" s="6"/>
      <c r="C117" s="6"/>
      <c r="D117" s="6"/>
      <c r="E117" s="6"/>
      <c r="F117" s="6"/>
      <c r="G117" s="6"/>
      <c r="H117" s="6"/>
      <c r="I117" s="6"/>
      <c r="J117" s="6"/>
      <c r="K117" s="6"/>
      <c r="L117" s="6"/>
    </row>
    <row r="118" spans="1:12" x14ac:dyDescent="0.2">
      <c r="A118" s="6"/>
      <c r="B118" s="6"/>
      <c r="C118" s="6"/>
      <c r="D118" s="6"/>
      <c r="E118" s="6"/>
      <c r="F118" s="6"/>
      <c r="G118" s="6"/>
      <c r="H118" s="6"/>
      <c r="I118" s="6"/>
      <c r="J118" s="6"/>
      <c r="K118" s="6"/>
      <c r="L118" s="6"/>
    </row>
    <row r="119" spans="1:12" x14ac:dyDescent="0.2">
      <c r="A119" s="6"/>
      <c r="B119" s="6"/>
      <c r="C119" s="6"/>
      <c r="D119" s="6"/>
      <c r="E119" s="6"/>
      <c r="F119" s="6"/>
      <c r="G119" s="6"/>
      <c r="H119" s="6"/>
      <c r="I119" s="6"/>
      <c r="J119" s="6"/>
      <c r="K119" s="6"/>
      <c r="L119" s="6"/>
    </row>
    <row r="120" spans="1:12" x14ac:dyDescent="0.2">
      <c r="A120" s="6"/>
      <c r="B120" s="6"/>
      <c r="C120" s="6"/>
      <c r="D120" s="6"/>
      <c r="E120" s="6"/>
      <c r="F120" s="6"/>
      <c r="G120" s="6"/>
      <c r="H120" s="6"/>
      <c r="I120" s="6"/>
      <c r="J120" s="6"/>
      <c r="K120" s="6"/>
      <c r="L120" s="6"/>
    </row>
    <row r="121" spans="1:12" x14ac:dyDescent="0.2">
      <c r="A121" s="6"/>
      <c r="B121" s="6"/>
      <c r="C121" s="6"/>
      <c r="D121" s="6"/>
      <c r="E121" s="6"/>
      <c r="F121" s="6"/>
      <c r="G121" s="6"/>
      <c r="H121" s="6"/>
      <c r="I121" s="6"/>
      <c r="J121" s="6"/>
      <c r="K121" s="6"/>
      <c r="L121" s="6"/>
    </row>
    <row r="122" spans="1:12" x14ac:dyDescent="0.2">
      <c r="A122" s="6"/>
      <c r="B122" s="6"/>
      <c r="C122" s="6"/>
      <c r="D122" s="6"/>
      <c r="E122" s="6"/>
      <c r="F122" s="6"/>
      <c r="G122" s="6"/>
      <c r="H122" s="6"/>
      <c r="I122" s="6"/>
      <c r="J122" s="6"/>
      <c r="K122" s="6"/>
      <c r="L122" s="6"/>
    </row>
    <row r="123" spans="1:12" x14ac:dyDescent="0.2">
      <c r="A123" s="6"/>
      <c r="B123" s="6"/>
      <c r="C123" s="6"/>
      <c r="D123" s="6"/>
      <c r="E123" s="6"/>
      <c r="F123" s="6"/>
      <c r="G123" s="6"/>
      <c r="H123" s="6"/>
      <c r="I123" s="6"/>
      <c r="J123" s="6"/>
      <c r="K123" s="6"/>
      <c r="L123" s="6"/>
    </row>
    <row r="124" spans="1:12" x14ac:dyDescent="0.2">
      <c r="A124" s="6"/>
      <c r="B124" s="6"/>
      <c r="C124" s="6"/>
      <c r="D124" s="6"/>
      <c r="E124" s="6"/>
      <c r="F124" s="6"/>
      <c r="G124" s="6"/>
      <c r="H124" s="6"/>
      <c r="I124" s="6"/>
      <c r="J124" s="6"/>
      <c r="K124" s="6"/>
      <c r="L124" s="6"/>
    </row>
    <row r="125" spans="1:12" x14ac:dyDescent="0.2">
      <c r="A125" s="6"/>
      <c r="B125" s="6"/>
      <c r="C125" s="6"/>
      <c r="D125" s="6"/>
      <c r="E125" s="6"/>
      <c r="F125" s="6"/>
      <c r="G125" s="6"/>
      <c r="H125" s="6"/>
      <c r="I125" s="6"/>
      <c r="J125" s="6"/>
      <c r="K125" s="6"/>
      <c r="L125" s="6"/>
    </row>
    <row r="126" spans="1:12" x14ac:dyDescent="0.2">
      <c r="A126" s="6"/>
      <c r="B126" s="6"/>
      <c r="C126" s="6"/>
      <c r="D126" s="6"/>
      <c r="E126" s="6"/>
      <c r="F126" s="6"/>
      <c r="G126" s="6"/>
      <c r="H126" s="6"/>
      <c r="I126" s="6"/>
      <c r="J126" s="6"/>
      <c r="K126" s="6"/>
      <c r="L126" s="6"/>
    </row>
    <row r="127" spans="1:12" x14ac:dyDescent="0.2">
      <c r="A127" s="6"/>
      <c r="B127" s="6"/>
      <c r="C127" s="6"/>
      <c r="D127" s="6"/>
      <c r="E127" s="6"/>
      <c r="F127" s="6"/>
      <c r="G127" s="6"/>
      <c r="H127" s="6"/>
      <c r="I127" s="6"/>
      <c r="J127" s="6"/>
      <c r="K127" s="6"/>
      <c r="L127" s="6"/>
    </row>
    <row r="128" spans="1:12" x14ac:dyDescent="0.2">
      <c r="A128" s="6"/>
      <c r="B128" s="6"/>
      <c r="C128" s="6"/>
      <c r="D128" s="6"/>
      <c r="E128" s="6"/>
      <c r="F128" s="6"/>
      <c r="G128" s="6"/>
      <c r="H128" s="6"/>
      <c r="I128" s="6"/>
      <c r="J128" s="6"/>
      <c r="K128" s="6"/>
      <c r="L128" s="6"/>
    </row>
    <row r="129" spans="1:12" x14ac:dyDescent="0.2">
      <c r="A129" s="6"/>
      <c r="B129" s="6"/>
      <c r="C129" s="6"/>
      <c r="D129" s="6"/>
      <c r="E129" s="6"/>
      <c r="F129" s="6"/>
      <c r="G129" s="6"/>
      <c r="H129" s="6"/>
      <c r="I129" s="6"/>
      <c r="J129" s="6"/>
      <c r="K129" s="6"/>
      <c r="L129" s="6"/>
    </row>
    <row r="130" spans="1:12" x14ac:dyDescent="0.2">
      <c r="A130" s="6"/>
      <c r="B130" s="6"/>
      <c r="C130" s="6"/>
      <c r="D130" s="6"/>
      <c r="E130" s="6"/>
      <c r="F130" s="6"/>
      <c r="G130" s="6"/>
      <c r="H130" s="6"/>
      <c r="I130" s="6"/>
      <c r="J130" s="6"/>
      <c r="K130" s="6"/>
      <c r="L130" s="6"/>
    </row>
    <row r="131" spans="1:12" x14ac:dyDescent="0.2">
      <c r="A131" s="6"/>
      <c r="B131" s="6"/>
      <c r="C131" s="6"/>
      <c r="D131" s="6"/>
      <c r="E131" s="6"/>
      <c r="F131" s="6"/>
      <c r="G131" s="6"/>
      <c r="H131" s="6"/>
      <c r="I131" s="6"/>
      <c r="J131" s="6"/>
      <c r="K131" s="6"/>
      <c r="L131" s="6"/>
    </row>
    <row r="132" spans="1:12" x14ac:dyDescent="0.2">
      <c r="A132" s="6"/>
      <c r="B132" s="6"/>
      <c r="C132" s="6"/>
      <c r="D132" s="6"/>
      <c r="E132" s="6"/>
      <c r="F132" s="6"/>
      <c r="G132" s="6"/>
      <c r="H132" s="6"/>
      <c r="I132" s="6"/>
      <c r="J132" s="6"/>
      <c r="K132" s="6"/>
      <c r="L132" s="6"/>
    </row>
    <row r="133" spans="1:12" x14ac:dyDescent="0.2">
      <c r="A133" s="6"/>
      <c r="B133" s="6"/>
      <c r="C133" s="6"/>
      <c r="D133" s="6"/>
      <c r="E133" s="6"/>
      <c r="F133" s="6"/>
      <c r="G133" s="6"/>
      <c r="H133" s="6"/>
      <c r="I133" s="6"/>
      <c r="J133" s="6"/>
      <c r="K133" s="6"/>
      <c r="L133" s="6"/>
    </row>
    <row r="134" spans="1:12" x14ac:dyDescent="0.2">
      <c r="A134" s="6"/>
      <c r="B134" s="6"/>
      <c r="C134" s="6"/>
      <c r="D134" s="6"/>
      <c r="E134" s="6"/>
      <c r="F134" s="6"/>
      <c r="G134" s="6"/>
      <c r="H134" s="6"/>
      <c r="I134" s="6"/>
      <c r="J134" s="6"/>
      <c r="K134" s="6"/>
      <c r="L134" s="6"/>
    </row>
    <row r="135" spans="1:12" x14ac:dyDescent="0.2">
      <c r="A135" s="6"/>
      <c r="B135" s="6"/>
      <c r="C135" s="6"/>
      <c r="D135" s="6"/>
      <c r="E135" s="6"/>
      <c r="F135" s="6"/>
      <c r="G135" s="6"/>
      <c r="H135" s="6"/>
      <c r="I135" s="6"/>
      <c r="J135" s="6"/>
      <c r="K135" s="6"/>
      <c r="L135" s="6"/>
    </row>
    <row r="136" spans="1:12" x14ac:dyDescent="0.2">
      <c r="A136" s="6"/>
      <c r="B136" s="6"/>
      <c r="C136" s="6"/>
      <c r="D136" s="6"/>
      <c r="E136" s="6"/>
      <c r="F136" s="6"/>
      <c r="G136" s="6"/>
      <c r="H136" s="6"/>
      <c r="I136" s="6"/>
      <c r="J136" s="6"/>
      <c r="K136" s="6"/>
      <c r="L136" s="6"/>
    </row>
    <row r="137" spans="1:12" x14ac:dyDescent="0.2">
      <c r="A137" s="6"/>
      <c r="B137" s="6"/>
      <c r="C137" s="6"/>
      <c r="D137" s="6"/>
      <c r="E137" s="6"/>
      <c r="F137" s="6"/>
      <c r="G137" s="6"/>
      <c r="H137" s="6"/>
      <c r="I137" s="6"/>
      <c r="J137" s="6"/>
      <c r="K137" s="6"/>
      <c r="L137" s="6"/>
    </row>
    <row r="138" spans="1:12" x14ac:dyDescent="0.2">
      <c r="A138" s="6"/>
      <c r="B138" s="6"/>
      <c r="C138" s="6"/>
      <c r="D138" s="6"/>
      <c r="E138" s="6"/>
      <c r="F138" s="6"/>
      <c r="G138" s="6"/>
      <c r="H138" s="6"/>
      <c r="I138" s="6"/>
      <c r="J138" s="6"/>
      <c r="K138" s="6"/>
      <c r="L138" s="6"/>
    </row>
    <row r="139" spans="1:12" x14ac:dyDescent="0.2">
      <c r="A139" s="6"/>
      <c r="B139" s="6"/>
      <c r="C139" s="6"/>
      <c r="D139" s="6"/>
      <c r="E139" s="6"/>
      <c r="F139" s="6"/>
      <c r="G139" s="6"/>
      <c r="H139" s="6"/>
      <c r="I139" s="6"/>
      <c r="J139" s="6"/>
      <c r="K139" s="6"/>
      <c r="L139" s="6"/>
    </row>
    <row r="140" spans="1:12" x14ac:dyDescent="0.2">
      <c r="A140" s="6"/>
      <c r="B140" s="6"/>
      <c r="C140" s="6"/>
      <c r="D140" s="6"/>
      <c r="E140" s="6"/>
      <c r="F140" s="6"/>
      <c r="G140" s="6"/>
      <c r="H140" s="6"/>
      <c r="I140" s="6"/>
      <c r="J140" s="6"/>
      <c r="K140" s="6"/>
      <c r="L140" s="6"/>
    </row>
    <row r="141" spans="1:12" x14ac:dyDescent="0.2">
      <c r="A141" s="6"/>
      <c r="B141" s="6"/>
      <c r="C141" s="6"/>
      <c r="D141" s="6"/>
      <c r="E141" s="6"/>
      <c r="F141" s="6"/>
      <c r="G141" s="6"/>
      <c r="H141" s="6"/>
      <c r="I141" s="6"/>
      <c r="J141" s="6"/>
      <c r="K141" s="6"/>
      <c r="L141" s="6"/>
    </row>
    <row r="142" spans="1:12" x14ac:dyDescent="0.2">
      <c r="A142" s="6"/>
      <c r="B142" s="6"/>
      <c r="C142" s="6"/>
      <c r="D142" s="6"/>
      <c r="E142" s="6"/>
      <c r="F142" s="6"/>
      <c r="G142" s="6"/>
      <c r="H142" s="6"/>
      <c r="I142" s="6"/>
      <c r="J142" s="6"/>
      <c r="K142" s="6"/>
      <c r="L142" s="6"/>
    </row>
    <row r="143" spans="1:12" x14ac:dyDescent="0.2">
      <c r="A143" s="6"/>
      <c r="B143" s="6"/>
      <c r="C143" s="6"/>
      <c r="D143" s="6"/>
      <c r="E143" s="6"/>
      <c r="F143" s="6"/>
      <c r="G143" s="6"/>
      <c r="H143" s="6"/>
      <c r="I143" s="6"/>
      <c r="J143" s="6"/>
      <c r="K143" s="6"/>
      <c r="L143" s="6"/>
    </row>
    <row r="144" spans="1:12" x14ac:dyDescent="0.2">
      <c r="A144" s="6"/>
      <c r="B144" s="6"/>
      <c r="C144" s="6"/>
      <c r="D144" s="6"/>
      <c r="E144" s="6"/>
      <c r="F144" s="6"/>
      <c r="G144" s="6"/>
      <c r="H144" s="6"/>
      <c r="I144" s="6"/>
      <c r="J144" s="6"/>
      <c r="K144" s="6"/>
      <c r="L144" s="6"/>
    </row>
    <row r="145" spans="1:12" x14ac:dyDescent="0.2">
      <c r="A145" s="6"/>
      <c r="B145" s="6"/>
      <c r="C145" s="6"/>
      <c r="D145" s="6"/>
      <c r="E145" s="6"/>
      <c r="F145" s="6"/>
      <c r="G145" s="6"/>
      <c r="H145" s="6"/>
      <c r="I145" s="6"/>
      <c r="J145" s="6"/>
      <c r="K145" s="6"/>
      <c r="L145" s="6"/>
    </row>
    <row r="146" spans="1:12" x14ac:dyDescent="0.2">
      <c r="A146" s="6"/>
      <c r="B146" s="6"/>
      <c r="C146" s="6"/>
      <c r="D146" s="6"/>
      <c r="E146" s="6"/>
      <c r="F146" s="6"/>
      <c r="G146" s="6"/>
      <c r="H146" s="6"/>
      <c r="I146" s="6"/>
      <c r="J146" s="6"/>
      <c r="K146" s="6"/>
      <c r="L146" s="6"/>
    </row>
    <row r="147" spans="1:12" x14ac:dyDescent="0.2">
      <c r="A147" s="6"/>
      <c r="B147" s="6"/>
      <c r="C147" s="6"/>
      <c r="D147" s="6"/>
      <c r="E147" s="6"/>
      <c r="F147" s="6"/>
      <c r="G147" s="6"/>
      <c r="H147" s="6"/>
      <c r="I147" s="6"/>
      <c r="J147" s="6"/>
      <c r="K147" s="6"/>
      <c r="L147" s="6"/>
    </row>
    <row r="148" spans="1:12" x14ac:dyDescent="0.2">
      <c r="A148" s="6"/>
      <c r="B148" s="6"/>
      <c r="C148" s="6"/>
      <c r="D148" s="6"/>
      <c r="E148" s="6"/>
      <c r="F148" s="6"/>
      <c r="G148" s="6"/>
      <c r="H148" s="6"/>
      <c r="I148" s="6"/>
      <c r="J148" s="6"/>
      <c r="K148" s="6"/>
      <c r="L148" s="6"/>
    </row>
    <row r="149" spans="1:12" x14ac:dyDescent="0.2">
      <c r="A149" s="6"/>
      <c r="B149" s="6"/>
      <c r="C149" s="6"/>
      <c r="D149" s="6"/>
      <c r="E149" s="6"/>
      <c r="F149" s="6"/>
      <c r="G149" s="6"/>
      <c r="H149" s="6"/>
      <c r="I149" s="6"/>
      <c r="J149" s="6"/>
      <c r="K149" s="6"/>
      <c r="L149" s="6"/>
    </row>
    <row r="150" spans="1:12" x14ac:dyDescent="0.2">
      <c r="A150" s="6"/>
      <c r="B150" s="6"/>
      <c r="C150" s="6"/>
      <c r="D150" s="6"/>
      <c r="E150" s="6"/>
      <c r="F150" s="6"/>
      <c r="G150" s="6"/>
      <c r="H150" s="6"/>
      <c r="I150" s="6"/>
      <c r="J150" s="6"/>
      <c r="K150" s="6"/>
      <c r="L150" s="6"/>
    </row>
    <row r="151" spans="1:12" x14ac:dyDescent="0.2">
      <c r="A151" s="6"/>
      <c r="B151" s="6"/>
      <c r="C151" s="6"/>
      <c r="D151" s="6"/>
      <c r="E151" s="6"/>
      <c r="F151" s="6"/>
      <c r="G151" s="6"/>
      <c r="H151" s="6"/>
      <c r="I151" s="6"/>
      <c r="J151" s="6"/>
      <c r="K151" s="6"/>
      <c r="L151" s="6"/>
    </row>
    <row r="152" spans="1:12" x14ac:dyDescent="0.2">
      <c r="A152" s="6"/>
      <c r="B152" s="6"/>
      <c r="C152" s="6"/>
      <c r="D152" s="6"/>
      <c r="E152" s="6"/>
      <c r="F152" s="6"/>
      <c r="G152" s="6"/>
      <c r="H152" s="6"/>
      <c r="I152" s="6"/>
      <c r="J152" s="6"/>
      <c r="K152" s="6"/>
      <c r="L152" s="6"/>
    </row>
    <row r="153" spans="1:12" x14ac:dyDescent="0.2">
      <c r="A153" s="6"/>
      <c r="B153" s="6"/>
      <c r="C153" s="6"/>
      <c r="D153" s="6"/>
      <c r="E153" s="6"/>
      <c r="F153" s="6"/>
      <c r="G153" s="6"/>
      <c r="H153" s="6"/>
      <c r="I153" s="6"/>
      <c r="J153" s="6"/>
      <c r="K153" s="6"/>
      <c r="L153" s="6"/>
    </row>
    <row r="154" spans="1:12" x14ac:dyDescent="0.2">
      <c r="A154" s="6"/>
      <c r="B154" s="6"/>
      <c r="C154" s="6"/>
      <c r="D154" s="6"/>
      <c r="E154" s="6"/>
      <c r="F154" s="6"/>
      <c r="G154" s="6"/>
      <c r="H154" s="6"/>
      <c r="I154" s="6"/>
      <c r="J154" s="6"/>
      <c r="K154" s="6"/>
      <c r="L154" s="6"/>
    </row>
    <row r="155" spans="1:12" x14ac:dyDescent="0.2">
      <c r="A155" s="6"/>
      <c r="B155" s="6"/>
      <c r="C155" s="6"/>
      <c r="D155" s="6"/>
      <c r="E155" s="6"/>
      <c r="F155" s="6"/>
      <c r="G155" s="6"/>
      <c r="H155" s="6"/>
      <c r="I155" s="6"/>
      <c r="J155" s="6"/>
      <c r="K155" s="6"/>
      <c r="L155" s="6"/>
    </row>
    <row r="156" spans="1:12" x14ac:dyDescent="0.2">
      <c r="A156" s="6"/>
      <c r="B156" s="6"/>
      <c r="C156" s="6"/>
      <c r="D156" s="6"/>
      <c r="E156" s="6"/>
      <c r="F156" s="6"/>
      <c r="G156" s="6"/>
      <c r="H156" s="6"/>
      <c r="I156" s="6"/>
      <c r="J156" s="6"/>
      <c r="K156" s="6"/>
      <c r="L156" s="6"/>
    </row>
    <row r="157" spans="1:12" x14ac:dyDescent="0.2">
      <c r="A157" s="6"/>
      <c r="B157" s="6"/>
      <c r="C157" s="6"/>
      <c r="D157" s="6"/>
      <c r="E157" s="6"/>
      <c r="F157" s="6"/>
      <c r="G157" s="6"/>
      <c r="H157" s="6"/>
      <c r="I157" s="6"/>
      <c r="J157" s="6"/>
      <c r="K157" s="6"/>
      <c r="L157" s="6"/>
    </row>
    <row r="158" spans="1:12" x14ac:dyDescent="0.2">
      <c r="A158" s="6"/>
      <c r="B158" s="6"/>
      <c r="C158" s="6"/>
      <c r="D158" s="6"/>
      <c r="E158" s="6"/>
      <c r="F158" s="6"/>
      <c r="G158" s="6"/>
      <c r="H158" s="6"/>
      <c r="I158" s="6"/>
      <c r="J158" s="6"/>
      <c r="K158" s="6"/>
      <c r="L158" s="6"/>
    </row>
    <row r="159" spans="1:12" x14ac:dyDescent="0.2">
      <c r="A159" s="6"/>
      <c r="B159" s="6"/>
      <c r="C159" s="6"/>
      <c r="D159" s="6"/>
      <c r="E159" s="6"/>
      <c r="F159" s="6"/>
      <c r="G159" s="6"/>
      <c r="H159" s="6"/>
      <c r="I159" s="6"/>
      <c r="J159" s="6"/>
      <c r="K159" s="6"/>
      <c r="L159" s="6"/>
    </row>
    <row r="160" spans="1:12" x14ac:dyDescent="0.2">
      <c r="A160" s="6"/>
      <c r="B160" s="6"/>
      <c r="C160" s="6"/>
      <c r="D160" s="6"/>
      <c r="E160" s="6"/>
      <c r="F160" s="6"/>
      <c r="G160" s="6"/>
      <c r="H160" s="6"/>
      <c r="I160" s="6"/>
      <c r="J160" s="6"/>
      <c r="K160" s="6"/>
      <c r="L160" s="6"/>
    </row>
    <row r="161" spans="1:12" x14ac:dyDescent="0.2">
      <c r="A161" s="6"/>
      <c r="B161" s="6"/>
      <c r="C161" s="6"/>
      <c r="D161" s="6"/>
      <c r="E161" s="6"/>
      <c r="F161" s="6"/>
      <c r="G161" s="6"/>
      <c r="H161" s="6"/>
      <c r="I161" s="6"/>
      <c r="J161" s="6"/>
      <c r="K161" s="6"/>
      <c r="L161" s="6"/>
    </row>
    <row r="162" spans="1:12" x14ac:dyDescent="0.2">
      <c r="A162" s="6"/>
      <c r="B162" s="6"/>
      <c r="C162" s="6"/>
      <c r="D162" s="6"/>
      <c r="E162" s="6"/>
      <c r="F162" s="6"/>
      <c r="G162" s="6"/>
      <c r="H162" s="6"/>
      <c r="I162" s="6"/>
      <c r="J162" s="6"/>
      <c r="K162" s="6"/>
      <c r="L162" s="6"/>
    </row>
    <row r="163" spans="1:12" x14ac:dyDescent="0.2">
      <c r="A163" s="6"/>
      <c r="B163" s="6"/>
      <c r="C163" s="6"/>
      <c r="D163" s="6"/>
      <c r="E163" s="6"/>
      <c r="F163" s="6"/>
      <c r="G163" s="6"/>
      <c r="H163" s="6"/>
      <c r="I163" s="6"/>
      <c r="J163" s="6"/>
      <c r="K163" s="6"/>
      <c r="L163" s="6"/>
    </row>
    <row r="164" spans="1:12" x14ac:dyDescent="0.2">
      <c r="A164" s="6"/>
      <c r="B164" s="6"/>
      <c r="C164" s="6"/>
      <c r="D164" s="6"/>
      <c r="E164" s="6"/>
      <c r="F164" s="6"/>
      <c r="G164" s="6"/>
      <c r="H164" s="6"/>
      <c r="I164" s="6"/>
      <c r="J164" s="6"/>
      <c r="K164" s="6"/>
      <c r="L164" s="6"/>
    </row>
    <row r="165" spans="1:12" x14ac:dyDescent="0.2">
      <c r="A165" s="6"/>
      <c r="B165" s="6"/>
      <c r="C165" s="6"/>
      <c r="D165" s="6"/>
      <c r="E165" s="6"/>
      <c r="F165" s="6"/>
      <c r="G165" s="6"/>
      <c r="H165" s="6"/>
      <c r="I165" s="6"/>
      <c r="J165" s="6"/>
      <c r="K165" s="6"/>
      <c r="L165" s="6"/>
    </row>
    <row r="166" spans="1:12" x14ac:dyDescent="0.2">
      <c r="A166" s="6"/>
      <c r="B166" s="6"/>
      <c r="C166" s="6"/>
      <c r="D166" s="6"/>
      <c r="E166" s="6"/>
      <c r="F166" s="6"/>
      <c r="G166" s="6"/>
      <c r="H166" s="6"/>
      <c r="I166" s="6"/>
      <c r="J166" s="6"/>
      <c r="K166" s="6"/>
      <c r="L166" s="6"/>
    </row>
    <row r="167" spans="1:12" x14ac:dyDescent="0.2">
      <c r="A167" s="6"/>
      <c r="B167" s="6"/>
      <c r="C167" s="6"/>
      <c r="D167" s="6"/>
      <c r="E167" s="6"/>
      <c r="F167" s="6"/>
      <c r="G167" s="6"/>
      <c r="H167" s="6"/>
      <c r="I167" s="6"/>
      <c r="J167" s="6"/>
      <c r="K167" s="6"/>
      <c r="L167" s="6"/>
    </row>
    <row r="168" spans="1:12" x14ac:dyDescent="0.2">
      <c r="A168" s="6"/>
      <c r="B168" s="6"/>
      <c r="C168" s="6"/>
      <c r="D168" s="6"/>
      <c r="E168" s="6"/>
      <c r="F168" s="6"/>
      <c r="G168" s="6"/>
      <c r="H168" s="6"/>
      <c r="I168" s="6"/>
      <c r="J168" s="6"/>
      <c r="K168" s="6"/>
      <c r="L168" s="6"/>
    </row>
    <row r="169" spans="1:12" x14ac:dyDescent="0.2">
      <c r="A169" s="6"/>
      <c r="B169" s="6"/>
      <c r="C169" s="6"/>
      <c r="D169" s="6"/>
      <c r="E169" s="6"/>
      <c r="F169" s="6"/>
      <c r="G169" s="6"/>
      <c r="H169" s="6"/>
      <c r="I169" s="6"/>
      <c r="J169" s="6"/>
      <c r="K169" s="6"/>
      <c r="L169" s="6"/>
    </row>
    <row r="170" spans="1:12" x14ac:dyDescent="0.2">
      <c r="A170" s="6"/>
      <c r="B170" s="6"/>
      <c r="C170" s="6"/>
      <c r="D170" s="6"/>
      <c r="E170" s="6"/>
      <c r="F170" s="6"/>
      <c r="G170" s="6"/>
      <c r="H170" s="6"/>
      <c r="I170" s="6"/>
      <c r="J170" s="6"/>
      <c r="K170" s="6"/>
      <c r="L170" s="6"/>
    </row>
    <row r="171" spans="1:12" x14ac:dyDescent="0.2">
      <c r="A171" s="6"/>
      <c r="B171" s="6"/>
      <c r="C171" s="6"/>
      <c r="D171" s="6"/>
      <c r="E171" s="6"/>
      <c r="F171" s="6"/>
      <c r="G171" s="6"/>
      <c r="H171" s="6"/>
      <c r="I171" s="6"/>
      <c r="J171" s="6"/>
      <c r="K171" s="6"/>
      <c r="L171" s="6"/>
    </row>
    <row r="172" spans="1:12" x14ac:dyDescent="0.2">
      <c r="A172" s="6"/>
      <c r="B172" s="6"/>
      <c r="C172" s="6"/>
      <c r="D172" s="6"/>
      <c r="E172" s="6"/>
      <c r="F172" s="6"/>
      <c r="G172" s="6"/>
      <c r="H172" s="6"/>
      <c r="I172" s="6"/>
      <c r="J172" s="6"/>
      <c r="K172" s="6"/>
      <c r="L172" s="6"/>
    </row>
    <row r="173" spans="1:12" x14ac:dyDescent="0.2">
      <c r="A173" s="6"/>
      <c r="B173" s="6"/>
      <c r="C173" s="6"/>
      <c r="D173" s="6"/>
      <c r="E173" s="6"/>
      <c r="F173" s="6"/>
      <c r="G173" s="6"/>
      <c r="H173" s="6"/>
      <c r="I173" s="6"/>
      <c r="J173" s="6"/>
      <c r="K173" s="6"/>
      <c r="L173" s="6"/>
    </row>
    <row r="174" spans="1:12" x14ac:dyDescent="0.2">
      <c r="A174" s="6"/>
      <c r="B174" s="6"/>
      <c r="C174" s="6"/>
      <c r="D174" s="6"/>
      <c r="E174" s="6"/>
      <c r="F174" s="6"/>
      <c r="G174" s="6"/>
      <c r="H174" s="6"/>
      <c r="I174" s="6"/>
      <c r="J174" s="6"/>
      <c r="K174" s="6"/>
      <c r="L174" s="6"/>
    </row>
    <row r="175" spans="1:12" x14ac:dyDescent="0.2">
      <c r="A175" s="6"/>
      <c r="B175" s="6"/>
      <c r="C175" s="6"/>
      <c r="D175" s="6"/>
      <c r="E175" s="6"/>
      <c r="F175" s="6"/>
      <c r="G175" s="6"/>
      <c r="H175" s="6"/>
      <c r="I175" s="6"/>
      <c r="J175" s="6"/>
      <c r="K175" s="6"/>
      <c r="L175" s="6"/>
    </row>
    <row r="176" spans="1:12" x14ac:dyDescent="0.2">
      <c r="A176" s="6"/>
      <c r="B176" s="6"/>
      <c r="C176" s="6"/>
      <c r="D176" s="6"/>
      <c r="E176" s="6"/>
      <c r="F176" s="6"/>
      <c r="G176" s="6"/>
      <c r="H176" s="6"/>
      <c r="I176" s="6"/>
      <c r="J176" s="6"/>
      <c r="K176" s="6"/>
      <c r="L176" s="6"/>
    </row>
    <row r="177" spans="1:12" x14ac:dyDescent="0.2">
      <c r="A177" s="6"/>
      <c r="B177" s="6"/>
      <c r="C177" s="6"/>
      <c r="D177" s="6"/>
      <c r="E177" s="6"/>
      <c r="F177" s="6"/>
      <c r="G177" s="6"/>
      <c r="H177" s="6"/>
      <c r="I177" s="6"/>
      <c r="J177" s="6"/>
      <c r="K177" s="6"/>
      <c r="L177" s="6"/>
    </row>
    <row r="178" spans="1:12" x14ac:dyDescent="0.2">
      <c r="A178" s="6"/>
      <c r="B178" s="6"/>
      <c r="C178" s="6"/>
      <c r="D178" s="6"/>
      <c r="E178" s="6"/>
      <c r="F178" s="6"/>
      <c r="G178" s="6"/>
      <c r="H178" s="6"/>
      <c r="I178" s="6"/>
      <c r="J178" s="6"/>
      <c r="K178" s="6"/>
      <c r="L178" s="6"/>
    </row>
    <row r="179" spans="1:12" x14ac:dyDescent="0.2">
      <c r="A179" s="6"/>
      <c r="B179" s="6"/>
      <c r="C179" s="6"/>
      <c r="D179" s="6"/>
      <c r="E179" s="6"/>
      <c r="F179" s="6"/>
      <c r="G179" s="6"/>
      <c r="H179" s="6"/>
      <c r="I179" s="6"/>
      <c r="J179" s="6"/>
      <c r="K179" s="6"/>
      <c r="L179" s="6"/>
    </row>
    <row r="180" spans="1:12" x14ac:dyDescent="0.2">
      <c r="A180" s="6"/>
      <c r="B180" s="6"/>
      <c r="C180" s="6"/>
      <c r="D180" s="6"/>
      <c r="E180" s="6"/>
      <c r="F180" s="6"/>
      <c r="G180" s="6"/>
      <c r="H180" s="6"/>
      <c r="I180" s="6"/>
      <c r="J180" s="6"/>
      <c r="K180" s="6"/>
      <c r="L180" s="6"/>
    </row>
    <row r="181" spans="1:12" x14ac:dyDescent="0.2">
      <c r="A181" s="6"/>
      <c r="B181" s="6"/>
      <c r="C181" s="6"/>
      <c r="D181" s="6"/>
      <c r="E181" s="6"/>
      <c r="F181" s="6"/>
      <c r="G181" s="6"/>
      <c r="H181" s="6"/>
      <c r="I181" s="6"/>
      <c r="J181" s="6"/>
      <c r="K181" s="6"/>
      <c r="L181" s="6"/>
    </row>
    <row r="182" spans="1:12" x14ac:dyDescent="0.2">
      <c r="A182" s="6"/>
      <c r="B182" s="6"/>
      <c r="C182" s="6"/>
      <c r="D182" s="6"/>
      <c r="E182" s="6"/>
      <c r="F182" s="6"/>
      <c r="G182" s="6"/>
      <c r="H182" s="6"/>
      <c r="I182" s="6"/>
      <c r="J182" s="6"/>
      <c r="K182" s="6"/>
      <c r="L182" s="6"/>
    </row>
    <row r="183" spans="1:12" x14ac:dyDescent="0.2">
      <c r="A183" s="6"/>
      <c r="B183" s="6"/>
      <c r="C183" s="6"/>
      <c r="D183" s="6"/>
      <c r="E183" s="6"/>
      <c r="F183" s="6"/>
      <c r="G183" s="6"/>
      <c r="H183" s="6"/>
      <c r="I183" s="6"/>
      <c r="J183" s="6"/>
      <c r="K183" s="6"/>
      <c r="L183" s="6"/>
    </row>
    <row r="184" spans="1:12" x14ac:dyDescent="0.2">
      <c r="A184" s="6"/>
      <c r="B184" s="6"/>
      <c r="C184" s="6"/>
      <c r="D184" s="6"/>
      <c r="E184" s="6"/>
      <c r="F184" s="6"/>
      <c r="G184" s="6"/>
      <c r="H184" s="6"/>
      <c r="I184" s="6"/>
      <c r="J184" s="6"/>
      <c r="K184" s="6"/>
      <c r="L184" s="6"/>
    </row>
    <row r="185" spans="1:12" x14ac:dyDescent="0.2">
      <c r="A185" s="6"/>
      <c r="B185" s="6"/>
      <c r="C185" s="6"/>
      <c r="D185" s="6"/>
      <c r="E185" s="6"/>
      <c r="F185" s="6"/>
      <c r="G185" s="6"/>
      <c r="H185" s="6"/>
      <c r="I185" s="6"/>
      <c r="J185" s="6"/>
      <c r="K185" s="6"/>
      <c r="L185" s="6"/>
    </row>
    <row r="186" spans="1:12" x14ac:dyDescent="0.2">
      <c r="A186" s="6"/>
      <c r="B186" s="6"/>
      <c r="C186" s="6"/>
      <c r="D186" s="6"/>
      <c r="E186" s="6"/>
      <c r="F186" s="6"/>
      <c r="G186" s="6"/>
      <c r="H186" s="6"/>
      <c r="I186" s="6"/>
      <c r="J186" s="6"/>
      <c r="K186" s="6"/>
      <c r="L186" s="6"/>
    </row>
    <row r="187" spans="1:12" x14ac:dyDescent="0.2">
      <c r="A187" s="6"/>
      <c r="B187" s="6"/>
      <c r="C187" s="6"/>
      <c r="D187" s="6"/>
      <c r="E187" s="6"/>
      <c r="F187" s="6"/>
      <c r="G187" s="6"/>
      <c r="H187" s="6"/>
      <c r="I187" s="6"/>
      <c r="J187" s="6"/>
      <c r="K187" s="6"/>
      <c r="L187" s="6"/>
    </row>
    <row r="188" spans="1:12" x14ac:dyDescent="0.2">
      <c r="A188" s="6"/>
      <c r="B188" s="6"/>
      <c r="C188" s="6"/>
      <c r="D188" s="6"/>
      <c r="E188" s="6"/>
      <c r="F188" s="6"/>
      <c r="G188" s="6"/>
      <c r="H188" s="6"/>
      <c r="I188" s="6"/>
      <c r="J188" s="6"/>
      <c r="K188" s="6"/>
      <c r="L188" s="6"/>
    </row>
    <row r="189" spans="1:12" x14ac:dyDescent="0.2">
      <c r="A189" s="6"/>
      <c r="B189" s="6"/>
      <c r="C189" s="6"/>
      <c r="D189" s="6"/>
      <c r="E189" s="6"/>
      <c r="F189" s="6"/>
      <c r="G189" s="6"/>
      <c r="H189" s="6"/>
      <c r="I189" s="6"/>
      <c r="J189" s="6"/>
      <c r="K189" s="6"/>
      <c r="L189" s="6"/>
    </row>
    <row r="190" spans="1:12" x14ac:dyDescent="0.2">
      <c r="A190" s="6"/>
      <c r="B190" s="6"/>
      <c r="C190" s="6"/>
      <c r="D190" s="6"/>
      <c r="E190" s="6"/>
      <c r="F190" s="6"/>
      <c r="G190" s="6"/>
      <c r="H190" s="6"/>
      <c r="I190" s="6"/>
      <c r="J190" s="6"/>
      <c r="K190" s="6"/>
      <c r="L190" s="6"/>
    </row>
    <row r="191" spans="1:12" x14ac:dyDescent="0.2">
      <c r="A191" s="6"/>
      <c r="B191" s="6"/>
      <c r="C191" s="6"/>
      <c r="D191" s="6"/>
      <c r="E191" s="6"/>
      <c r="F191" s="6"/>
      <c r="G191" s="6"/>
      <c r="H191" s="6"/>
      <c r="I191" s="6"/>
      <c r="J191" s="6"/>
      <c r="K191" s="6"/>
      <c r="L191" s="6"/>
    </row>
    <row r="192" spans="1:12" x14ac:dyDescent="0.2">
      <c r="A192" s="6"/>
      <c r="B192" s="6"/>
      <c r="C192" s="6"/>
      <c r="D192" s="6"/>
      <c r="E192" s="6"/>
      <c r="F192" s="6"/>
      <c r="G192" s="6"/>
      <c r="H192" s="6"/>
      <c r="I192" s="6"/>
      <c r="J192" s="6"/>
      <c r="K192" s="6"/>
      <c r="L192" s="6"/>
    </row>
    <row r="193" spans="1:12" x14ac:dyDescent="0.2">
      <c r="A193" s="6"/>
      <c r="B193" s="6"/>
      <c r="C193" s="6"/>
      <c r="D193" s="6"/>
      <c r="E193" s="6"/>
      <c r="F193" s="6"/>
      <c r="G193" s="6"/>
      <c r="H193" s="6"/>
      <c r="I193" s="6"/>
      <c r="J193" s="6"/>
      <c r="K193" s="6"/>
      <c r="L193" s="6"/>
    </row>
    <row r="194" spans="1:12" x14ac:dyDescent="0.2">
      <c r="A194" s="6"/>
      <c r="B194" s="6"/>
      <c r="C194" s="6"/>
      <c r="D194" s="6"/>
      <c r="E194" s="6"/>
      <c r="F194" s="6"/>
      <c r="G194" s="6"/>
      <c r="H194" s="6"/>
      <c r="I194" s="6"/>
      <c r="J194" s="6"/>
      <c r="K194" s="6"/>
      <c r="L194" s="6"/>
    </row>
    <row r="195" spans="1:12" x14ac:dyDescent="0.2">
      <c r="A195" s="6"/>
      <c r="B195" s="6"/>
      <c r="C195" s="6"/>
      <c r="D195" s="6"/>
      <c r="E195" s="6"/>
      <c r="F195" s="6"/>
      <c r="G195" s="6"/>
      <c r="H195" s="6"/>
      <c r="I195" s="6"/>
      <c r="J195" s="6"/>
      <c r="K195" s="6"/>
      <c r="L195" s="6"/>
    </row>
    <row r="196" spans="1:12" x14ac:dyDescent="0.2">
      <c r="A196" s="6"/>
      <c r="B196" s="6"/>
      <c r="C196" s="6"/>
      <c r="D196" s="6"/>
      <c r="E196" s="6"/>
      <c r="F196" s="6"/>
      <c r="G196" s="6"/>
      <c r="H196" s="6"/>
      <c r="I196" s="6"/>
      <c r="J196" s="6"/>
      <c r="K196" s="6"/>
      <c r="L196" s="6"/>
    </row>
    <row r="197" spans="1:12" x14ac:dyDescent="0.2">
      <c r="A197" s="6"/>
      <c r="B197" s="6"/>
      <c r="C197" s="6"/>
      <c r="D197" s="6"/>
      <c r="E197" s="6"/>
      <c r="F197" s="6"/>
      <c r="G197" s="6"/>
      <c r="H197" s="6"/>
      <c r="I197" s="6"/>
      <c r="J197" s="6"/>
      <c r="K197" s="6"/>
      <c r="L197" s="6"/>
    </row>
    <row r="198" spans="1:12" x14ac:dyDescent="0.2">
      <c r="A198" s="6"/>
      <c r="B198" s="6"/>
      <c r="C198" s="6"/>
      <c r="D198" s="6"/>
      <c r="E198" s="6"/>
      <c r="F198" s="6"/>
      <c r="G198" s="6"/>
      <c r="H198" s="6"/>
      <c r="I198" s="6"/>
      <c r="J198" s="6"/>
      <c r="K198" s="6"/>
      <c r="L198" s="6"/>
    </row>
    <row r="199" spans="1:12" x14ac:dyDescent="0.2">
      <c r="A199" s="6"/>
      <c r="B199" s="6"/>
      <c r="C199" s="6"/>
      <c r="D199" s="6"/>
      <c r="E199" s="6"/>
      <c r="F199" s="6"/>
      <c r="G199" s="6"/>
      <c r="H199" s="6"/>
      <c r="I199" s="6"/>
      <c r="J199" s="6"/>
      <c r="K199" s="6"/>
      <c r="L199" s="6"/>
    </row>
    <row r="200" spans="1:12" x14ac:dyDescent="0.2">
      <c r="A200" s="6"/>
      <c r="B200" s="6"/>
      <c r="C200" s="6"/>
      <c r="D200" s="6"/>
      <c r="E200" s="6"/>
      <c r="F200" s="6"/>
      <c r="G200" s="6"/>
      <c r="H200" s="6"/>
      <c r="I200" s="6"/>
      <c r="J200" s="6"/>
      <c r="K200" s="6"/>
      <c r="L200" s="6"/>
    </row>
    <row r="201" spans="1:12" x14ac:dyDescent="0.2">
      <c r="A201" s="6"/>
      <c r="B201" s="6"/>
      <c r="C201" s="6"/>
      <c r="D201" s="6"/>
      <c r="E201" s="6"/>
      <c r="F201" s="6"/>
      <c r="G201" s="6"/>
      <c r="H201" s="6"/>
      <c r="I201" s="6"/>
      <c r="J201" s="6"/>
      <c r="K201" s="6"/>
      <c r="L201" s="6"/>
    </row>
    <row r="202" spans="1:12" x14ac:dyDescent="0.2">
      <c r="A202" s="6"/>
      <c r="B202" s="6"/>
      <c r="C202" s="6"/>
      <c r="D202" s="6"/>
      <c r="E202" s="6"/>
      <c r="F202" s="6"/>
      <c r="G202" s="6"/>
      <c r="H202" s="6"/>
      <c r="I202" s="6"/>
      <c r="J202" s="6"/>
      <c r="K202" s="6"/>
      <c r="L202" s="6"/>
    </row>
    <row r="203" spans="1:12" x14ac:dyDescent="0.2">
      <c r="A203" s="6"/>
      <c r="B203" s="6"/>
      <c r="C203" s="6"/>
      <c r="D203" s="6"/>
      <c r="E203" s="6"/>
      <c r="F203" s="6"/>
      <c r="G203" s="6"/>
      <c r="H203" s="6"/>
      <c r="I203" s="6"/>
      <c r="J203" s="6"/>
      <c r="K203" s="6"/>
      <c r="L203" s="6"/>
    </row>
    <row r="204" spans="1:12" x14ac:dyDescent="0.2">
      <c r="A204" s="6"/>
      <c r="B204" s="6"/>
      <c r="C204" s="6"/>
      <c r="D204" s="6"/>
      <c r="E204" s="6"/>
      <c r="F204" s="6"/>
      <c r="G204" s="6"/>
      <c r="H204" s="6"/>
      <c r="I204" s="6"/>
      <c r="J204" s="6"/>
      <c r="K204" s="6"/>
      <c r="L204" s="6"/>
    </row>
    <row r="205" spans="1:12" x14ac:dyDescent="0.2">
      <c r="A205" s="6"/>
      <c r="B205" s="6"/>
      <c r="C205" s="6"/>
      <c r="D205" s="6"/>
      <c r="E205" s="6"/>
      <c r="F205" s="6"/>
      <c r="G205" s="6"/>
      <c r="H205" s="6"/>
      <c r="I205" s="6"/>
      <c r="J205" s="6"/>
      <c r="K205" s="6"/>
      <c r="L205" s="6"/>
    </row>
  </sheetData>
  <mergeCells count="7">
    <mergeCell ref="A72:L72"/>
    <mergeCell ref="A30:L30"/>
    <mergeCell ref="A58:L58"/>
    <mergeCell ref="A35:L35"/>
    <mergeCell ref="A36:L36"/>
    <mergeCell ref="A33:L33"/>
    <mergeCell ref="A34:L34"/>
  </mergeCells>
  <conditionalFormatting sqref="B28:K29 B27:D27 B55:K57 B54:C54 B3:K26 B32:K32 B74:K74 B61:K71 B40:K48 B53:K53">
    <cfRule type="expression" dxfId="13" priority="11">
      <formula>MOD(B3,1)&gt;0</formula>
    </cfRule>
  </conditionalFormatting>
  <conditionalFormatting sqref="E54:K54">
    <cfRule type="expression" dxfId="12" priority="8">
      <formula>MOD(E54,1)&gt;0</formula>
    </cfRule>
  </conditionalFormatting>
  <conditionalFormatting sqref="E27:K27">
    <cfRule type="expression" dxfId="11" priority="10">
      <formula>MOD(E27,1)&gt;0</formula>
    </cfRule>
  </conditionalFormatting>
  <conditionalFormatting sqref="D54">
    <cfRule type="expression" dxfId="10" priority="9">
      <formula>MOD(D54,1)&gt;0</formula>
    </cfRule>
  </conditionalFormatting>
  <conditionalFormatting sqref="O18:X18">
    <cfRule type="expression" dxfId="9" priority="7">
      <formula>MOD(O18,1)&gt;0</formula>
    </cfRule>
  </conditionalFormatting>
  <conditionalFormatting sqref="B49:K52">
    <cfRule type="expression" dxfId="8" priority="3">
      <formula>MOD(B49,1)&gt;0</formula>
    </cfRule>
  </conditionalFormatting>
  <conditionalFormatting sqref="B31:K31">
    <cfRule type="expression" dxfId="7" priority="2">
      <formula>MOD(B31,1)&gt;0</formula>
    </cfRule>
  </conditionalFormatting>
  <conditionalFormatting sqref="B73:K73">
    <cfRule type="expression" dxfId="6" priority="1">
      <formula>MOD(B73,1)&gt;0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32:K32 B74:K7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8"/>
  <sheetViews>
    <sheetView tabSelected="1" workbookViewId="0">
      <selection activeCell="B25" sqref="B25"/>
    </sheetView>
  </sheetViews>
  <sheetFormatPr defaultRowHeight="14.25" x14ac:dyDescent="0.2"/>
  <cols>
    <col min="1" max="1" width="24" bestFit="1" customWidth="1"/>
    <col min="2" max="2" width="27" bestFit="1" customWidth="1"/>
    <col min="3" max="3" width="12" customWidth="1"/>
    <col min="4" max="4" width="15.5" customWidth="1"/>
    <col min="5" max="5" width="12.75" customWidth="1"/>
    <col min="6" max="7" width="9" style="6"/>
    <col min="8" max="8" width="20" style="6" customWidth="1"/>
    <col min="9" max="9" width="28.875" style="6" customWidth="1"/>
    <col min="10" max="10" width="9" style="6"/>
    <col min="11" max="11" width="24.875" style="6" customWidth="1"/>
    <col min="12" max="32" width="9" style="6"/>
  </cols>
  <sheetData>
    <row r="1" spans="1:6" s="6" customFormat="1" ht="19.5" x14ac:dyDescent="0.2">
      <c r="A1" s="12" t="s">
        <v>179</v>
      </c>
    </row>
    <row r="2" spans="1:6" x14ac:dyDescent="0.2">
      <c r="A2" s="135" t="s">
        <v>33</v>
      </c>
      <c r="B2" s="141" t="s">
        <v>63</v>
      </c>
      <c r="C2" s="132" t="s">
        <v>54</v>
      </c>
      <c r="D2" s="126" t="s">
        <v>64</v>
      </c>
      <c r="E2" s="126" t="s">
        <v>47</v>
      </c>
      <c r="F2" s="126" t="s">
        <v>307</v>
      </c>
    </row>
    <row r="3" spans="1:6" ht="15" thickBot="1" x14ac:dyDescent="0.25">
      <c r="A3" s="136"/>
      <c r="B3" s="142"/>
      <c r="C3" s="133"/>
      <c r="D3" s="127"/>
      <c r="E3" s="127"/>
      <c r="F3" s="127"/>
    </row>
    <row r="4" spans="1:6" ht="24" thickTop="1" thickBot="1" x14ac:dyDescent="0.25">
      <c r="A4" s="5" t="s">
        <v>311</v>
      </c>
      <c r="B4" s="25" t="s">
        <v>156</v>
      </c>
      <c r="C4" s="94">
        <v>30</v>
      </c>
      <c r="D4" s="26" t="s">
        <v>155</v>
      </c>
      <c r="E4" s="32" t="s">
        <v>67</v>
      </c>
      <c r="F4" s="26" t="s">
        <v>308</v>
      </c>
    </row>
    <row r="5" spans="1:6" ht="23.25" thickBot="1" x14ac:dyDescent="0.25">
      <c r="A5" s="5" t="s">
        <v>312</v>
      </c>
      <c r="B5" s="25" t="s">
        <v>156</v>
      </c>
      <c r="C5" s="94">
        <v>20</v>
      </c>
      <c r="D5" s="26" t="s">
        <v>155</v>
      </c>
      <c r="E5" s="32" t="s">
        <v>67</v>
      </c>
      <c r="F5" s="26" t="s">
        <v>308</v>
      </c>
    </row>
    <row r="6" spans="1:6" ht="23.25" thickBot="1" x14ac:dyDescent="0.25">
      <c r="A6" s="5" t="s">
        <v>157</v>
      </c>
      <c r="B6" s="25" t="s">
        <v>158</v>
      </c>
      <c r="C6" s="48">
        <v>0.505</v>
      </c>
      <c r="D6" s="26" t="s">
        <v>155</v>
      </c>
      <c r="E6" s="32" t="s">
        <v>67</v>
      </c>
      <c r="F6" s="26" t="s">
        <v>308</v>
      </c>
    </row>
    <row r="7" spans="1:6" ht="15" thickBot="1" x14ac:dyDescent="0.25">
      <c r="A7" s="5" t="s">
        <v>159</v>
      </c>
      <c r="B7" s="25" t="s">
        <v>236</v>
      </c>
      <c r="C7" s="48">
        <v>46</v>
      </c>
      <c r="D7" s="26" t="s">
        <v>195</v>
      </c>
      <c r="E7" s="32" t="s">
        <v>55</v>
      </c>
      <c r="F7" s="26" t="s">
        <v>308</v>
      </c>
    </row>
    <row r="8" spans="1:6" ht="23.25" thickBot="1" x14ac:dyDescent="0.25">
      <c r="A8" s="5" t="s">
        <v>160</v>
      </c>
      <c r="B8" s="25" t="s">
        <v>247</v>
      </c>
      <c r="C8" s="48">
        <v>66</v>
      </c>
      <c r="D8" s="26" t="s">
        <v>195</v>
      </c>
      <c r="E8" s="32" t="s">
        <v>55</v>
      </c>
      <c r="F8" s="26" t="s">
        <v>308</v>
      </c>
    </row>
    <row r="9" spans="1:6" ht="23.25" thickBot="1" x14ac:dyDescent="0.25">
      <c r="A9" s="5" t="s">
        <v>161</v>
      </c>
      <c r="B9" s="25" t="s">
        <v>162</v>
      </c>
      <c r="C9" s="48">
        <v>1.03</v>
      </c>
      <c r="D9" s="26" t="s">
        <v>164</v>
      </c>
      <c r="E9" s="32" t="s">
        <v>163</v>
      </c>
      <c r="F9" s="26" t="s">
        <v>308</v>
      </c>
    </row>
    <row r="10" spans="1:6" ht="15" thickBot="1" x14ac:dyDescent="0.25">
      <c r="A10" s="5" t="s">
        <v>165</v>
      </c>
      <c r="B10" s="25" t="s">
        <v>103</v>
      </c>
      <c r="C10" s="48">
        <v>80.5</v>
      </c>
      <c r="D10" s="26" t="s">
        <v>195</v>
      </c>
      <c r="E10" s="32" t="s">
        <v>55</v>
      </c>
      <c r="F10" s="26" t="s">
        <v>308</v>
      </c>
    </row>
    <row r="11" spans="1:6" ht="15" thickBot="1" x14ac:dyDescent="0.25">
      <c r="A11" s="5" t="s">
        <v>167</v>
      </c>
      <c r="B11" s="25" t="s">
        <v>168</v>
      </c>
      <c r="C11" s="48">
        <v>70</v>
      </c>
      <c r="D11" s="26" t="s">
        <v>195</v>
      </c>
      <c r="E11" s="32" t="s">
        <v>55</v>
      </c>
      <c r="F11" s="26" t="s">
        <v>308</v>
      </c>
    </row>
    <row r="12" spans="1:6" ht="23.25" thickBot="1" x14ac:dyDescent="0.25">
      <c r="A12" s="5" t="s">
        <v>169</v>
      </c>
      <c r="B12" s="25" t="s">
        <v>162</v>
      </c>
      <c r="C12" s="48">
        <v>3.09</v>
      </c>
      <c r="D12" s="26" t="s">
        <v>164</v>
      </c>
      <c r="E12" s="32" t="s">
        <v>163</v>
      </c>
      <c r="F12" s="26" t="s">
        <v>308</v>
      </c>
    </row>
    <row r="13" spans="1:6" ht="15" thickBot="1" x14ac:dyDescent="0.25">
      <c r="A13" s="5" t="s">
        <v>170</v>
      </c>
      <c r="B13" s="25" t="s">
        <v>138</v>
      </c>
      <c r="C13" s="48">
        <v>34.5</v>
      </c>
      <c r="D13" s="26" t="s">
        <v>195</v>
      </c>
      <c r="E13" s="32" t="s">
        <v>55</v>
      </c>
      <c r="F13" s="26" t="s">
        <v>308</v>
      </c>
    </row>
    <row r="14" spans="1:6" ht="23.25" thickBot="1" x14ac:dyDescent="0.25">
      <c r="A14" s="5" t="s">
        <v>171</v>
      </c>
      <c r="B14" s="25" t="s">
        <v>158</v>
      </c>
      <c r="C14" s="48">
        <v>0.5</v>
      </c>
      <c r="D14" s="26" t="s">
        <v>155</v>
      </c>
      <c r="E14" s="32" t="s">
        <v>67</v>
      </c>
      <c r="F14" s="26" t="s">
        <v>308</v>
      </c>
    </row>
    <row r="15" spans="1:6" ht="23.25" thickBot="1" x14ac:dyDescent="0.25">
      <c r="A15" s="5" t="s">
        <v>172</v>
      </c>
      <c r="B15" s="25" t="s">
        <v>162</v>
      </c>
      <c r="C15" s="48">
        <v>1.03</v>
      </c>
      <c r="D15" s="26" t="s">
        <v>164</v>
      </c>
      <c r="E15" s="32" t="s">
        <v>163</v>
      </c>
      <c r="F15" s="26" t="s">
        <v>308</v>
      </c>
    </row>
    <row r="16" spans="1:6" ht="15" thickBot="1" x14ac:dyDescent="0.25">
      <c r="A16" s="5" t="s">
        <v>173</v>
      </c>
      <c r="B16" s="25" t="s">
        <v>174</v>
      </c>
      <c r="C16" s="48">
        <v>2.5</v>
      </c>
      <c r="D16" s="26" t="s">
        <v>176</v>
      </c>
      <c r="E16" s="32" t="s">
        <v>175</v>
      </c>
      <c r="F16" s="26" t="s">
        <v>308</v>
      </c>
    </row>
    <row r="17" spans="1:6" ht="15" thickBot="1" x14ac:dyDescent="0.25">
      <c r="A17" s="5" t="s">
        <v>177</v>
      </c>
      <c r="B17" s="25" t="s">
        <v>178</v>
      </c>
      <c r="C17" s="48">
        <v>90.75</v>
      </c>
      <c r="D17" s="26" t="s">
        <v>195</v>
      </c>
      <c r="E17" s="32" t="s">
        <v>55</v>
      </c>
      <c r="F17" s="26" t="s">
        <v>308</v>
      </c>
    </row>
    <row r="18" spans="1:6" s="6" customFormat="1" ht="23.25" thickBot="1" x14ac:dyDescent="0.25">
      <c r="A18" s="5" t="s">
        <v>200</v>
      </c>
      <c r="B18" s="25" t="s">
        <v>162</v>
      </c>
      <c r="C18" s="48">
        <v>4.0999999999999996</v>
      </c>
      <c r="D18" s="26" t="s">
        <v>164</v>
      </c>
      <c r="E18" s="32" t="s">
        <v>163</v>
      </c>
      <c r="F18" s="26" t="s">
        <v>308</v>
      </c>
    </row>
    <row r="19" spans="1:6" s="6" customFormat="1" ht="23.25" thickBot="1" x14ac:dyDescent="0.25">
      <c r="A19" s="5" t="s">
        <v>201</v>
      </c>
      <c r="B19" s="25" t="s">
        <v>162</v>
      </c>
      <c r="C19" s="48">
        <v>4.0999999999999996</v>
      </c>
      <c r="D19" s="26" t="s">
        <v>164</v>
      </c>
      <c r="E19" s="32" t="s">
        <v>163</v>
      </c>
      <c r="F19" s="26" t="s">
        <v>308</v>
      </c>
    </row>
    <row r="20" spans="1:6" s="6" customFormat="1" ht="15" thickBot="1" x14ac:dyDescent="0.25">
      <c r="A20" s="29" t="s">
        <v>43</v>
      </c>
      <c r="B20" s="66"/>
      <c r="C20" s="67">
        <f>SUM(C4:C19)</f>
        <v>454.60499999999996</v>
      </c>
      <c r="D20" s="54"/>
      <c r="E20" s="21"/>
      <c r="F20" s="54"/>
    </row>
    <row r="21" spans="1:6" s="6" customFormat="1" x14ac:dyDescent="0.2">
      <c r="A21" s="79" t="s">
        <v>343</v>
      </c>
    </row>
    <row r="22" spans="1:6" s="6" customFormat="1" x14ac:dyDescent="0.2"/>
    <row r="23" spans="1:6" s="6" customFormat="1" x14ac:dyDescent="0.2"/>
    <row r="24" spans="1:6" s="6" customFormat="1" x14ac:dyDescent="0.2"/>
    <row r="25" spans="1:6" s="6" customFormat="1" x14ac:dyDescent="0.2"/>
    <row r="26" spans="1:6" s="6" customFormat="1" x14ac:dyDescent="0.2"/>
    <row r="27" spans="1:6" s="6" customFormat="1" x14ac:dyDescent="0.2"/>
    <row r="28" spans="1:6" s="6" customFormat="1" x14ac:dyDescent="0.2"/>
    <row r="29" spans="1:6" s="6" customFormat="1" x14ac:dyDescent="0.2"/>
    <row r="30" spans="1:6" s="6" customFormat="1" x14ac:dyDescent="0.2"/>
    <row r="31" spans="1:6" s="6" customFormat="1" x14ac:dyDescent="0.2"/>
    <row r="32" spans="1:6"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row r="171" s="6" customFormat="1" x14ac:dyDescent="0.2"/>
    <row r="172" s="6" customFormat="1" x14ac:dyDescent="0.2"/>
    <row r="173" s="6" customFormat="1" x14ac:dyDescent="0.2"/>
    <row r="174" s="6" customFormat="1" x14ac:dyDescent="0.2"/>
    <row r="175" s="6" customFormat="1" x14ac:dyDescent="0.2"/>
    <row r="176" s="6" customFormat="1" x14ac:dyDescent="0.2"/>
    <row r="177" spans="1:5" s="6" customFormat="1" x14ac:dyDescent="0.2"/>
    <row r="178" spans="1:5" s="6" customFormat="1" x14ac:dyDescent="0.2"/>
    <row r="179" spans="1:5" s="6" customFormat="1" x14ac:dyDescent="0.2"/>
    <row r="180" spans="1:5" s="6" customFormat="1" x14ac:dyDescent="0.2"/>
    <row r="181" spans="1:5" s="6" customFormat="1" x14ac:dyDescent="0.2"/>
    <row r="182" spans="1:5" s="6" customFormat="1" x14ac:dyDescent="0.2"/>
    <row r="183" spans="1:5" s="6" customFormat="1" x14ac:dyDescent="0.2"/>
    <row r="184" spans="1:5" s="6" customFormat="1" x14ac:dyDescent="0.2">
      <c r="C184"/>
    </row>
    <row r="185" spans="1:5" s="6" customFormat="1" x14ac:dyDescent="0.2">
      <c r="A185"/>
      <c r="B185"/>
      <c r="C185"/>
      <c r="D185"/>
      <c r="E185"/>
    </row>
    <row r="186" spans="1:5" s="6" customFormat="1" x14ac:dyDescent="0.2">
      <c r="A186"/>
      <c r="B186"/>
      <c r="C186"/>
      <c r="D186"/>
      <c r="E186"/>
    </row>
    <row r="187" spans="1:5" s="6" customFormat="1" x14ac:dyDescent="0.2">
      <c r="A187"/>
      <c r="B187"/>
      <c r="C187"/>
      <c r="D187"/>
      <c r="E187"/>
    </row>
    <row r="188" spans="1:5" s="6" customFormat="1" x14ac:dyDescent="0.2">
      <c r="A188"/>
      <c r="B188"/>
      <c r="C188"/>
      <c r="D188"/>
      <c r="E188"/>
    </row>
  </sheetData>
  <mergeCells count="6">
    <mergeCell ref="F2:F3"/>
    <mergeCell ref="A2:A3"/>
    <mergeCell ref="B2:B3"/>
    <mergeCell ref="E2:E3"/>
    <mergeCell ref="D2:D3"/>
    <mergeCell ref="C2:C3"/>
  </mergeCells>
  <conditionalFormatting sqref="C5:C19">
    <cfRule type="expression" dxfId="5" priority="7">
      <formula>MOD($C5,1)&lt;&gt;0</formula>
    </cfRule>
    <cfRule type="expression" dxfId="4" priority="8">
      <formula>MOD($C5,1)=0</formula>
    </cfRule>
  </conditionalFormatting>
  <conditionalFormatting sqref="C20">
    <cfRule type="expression" dxfId="3" priority="5">
      <formula>MOD($C20,1)&lt;&gt;0</formula>
    </cfRule>
    <cfRule type="expression" dxfId="2" priority="6">
      <formula>MOD($C20,1)=0</formula>
    </cfRule>
  </conditionalFormatting>
  <conditionalFormatting sqref="C4">
    <cfRule type="expression" dxfId="1" priority="1">
      <formula>MOD($C4,1)&lt;&gt;0</formula>
    </cfRule>
    <cfRule type="expression" dxfId="0" priority="2">
      <formula>MOD($C4,1)=0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3"/>
  <sheetViews>
    <sheetView zoomScaleNormal="100" workbookViewId="0">
      <selection activeCell="A19" sqref="A19:A20"/>
    </sheetView>
  </sheetViews>
  <sheetFormatPr defaultRowHeight="14.25" x14ac:dyDescent="0.2"/>
  <cols>
    <col min="1" max="1" width="26.75" customWidth="1"/>
    <col min="2" max="2" width="20.125" customWidth="1"/>
    <col min="3" max="3" width="9.7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6" customWidth="1"/>
    <col min="16" max="16" width="37" style="6" customWidth="1"/>
    <col min="17" max="17" width="8.625" style="47" customWidth="1"/>
    <col min="18" max="18" width="5.875" style="6" customWidth="1"/>
    <col min="19" max="16384" width="9" style="6"/>
  </cols>
  <sheetData>
    <row r="1" spans="1:17" ht="19.5" x14ac:dyDescent="0.2">
      <c r="A1" s="12" t="s">
        <v>154</v>
      </c>
    </row>
    <row r="2" spans="1:17" ht="34.5" thickBot="1" x14ac:dyDescent="0.25">
      <c r="A2" s="4" t="s">
        <v>44</v>
      </c>
      <c r="B2" s="4" t="s">
        <v>45</v>
      </c>
      <c r="C2" s="1" t="s">
        <v>46</v>
      </c>
      <c r="D2" s="1" t="s">
        <v>47</v>
      </c>
      <c r="E2" s="1" t="s">
        <v>48</v>
      </c>
      <c r="F2" s="1" t="s">
        <v>49</v>
      </c>
      <c r="G2" s="1" t="s">
        <v>50</v>
      </c>
      <c r="H2" s="1" t="s">
        <v>51</v>
      </c>
      <c r="I2" s="1" t="s">
        <v>19</v>
      </c>
      <c r="J2" s="1" t="s">
        <v>52</v>
      </c>
      <c r="K2" s="1" t="s">
        <v>53</v>
      </c>
      <c r="L2" s="1" t="s">
        <v>54</v>
      </c>
      <c r="M2" s="1" t="s">
        <v>40</v>
      </c>
      <c r="N2" s="2" t="s">
        <v>253</v>
      </c>
      <c r="Q2" s="6"/>
    </row>
    <row r="3" spans="1:17" ht="15.75" thickTop="1" thickBot="1" x14ac:dyDescent="0.25">
      <c r="A3" s="69" t="s">
        <v>120</v>
      </c>
      <c r="B3" s="70" t="s">
        <v>121</v>
      </c>
      <c r="C3" s="31" t="s">
        <v>122</v>
      </c>
      <c r="D3" s="71" t="s">
        <v>55</v>
      </c>
      <c r="E3" s="72" t="s">
        <v>195</v>
      </c>
      <c r="F3" s="73"/>
      <c r="G3" s="74"/>
      <c r="H3" s="73"/>
      <c r="I3" s="74"/>
      <c r="J3" s="73"/>
      <c r="K3" s="75" t="s">
        <v>23</v>
      </c>
      <c r="L3" s="76" t="s">
        <v>123</v>
      </c>
      <c r="M3" s="76" t="s">
        <v>56</v>
      </c>
      <c r="N3" s="77" t="s">
        <v>271</v>
      </c>
      <c r="Q3" s="6"/>
    </row>
    <row r="4" spans="1:17" ht="15" thickBot="1" x14ac:dyDescent="0.25">
      <c r="A4" s="69" t="s">
        <v>124</v>
      </c>
      <c r="B4" s="70" t="s">
        <v>125</v>
      </c>
      <c r="C4" s="31" t="s">
        <v>237</v>
      </c>
      <c r="D4" s="71" t="s">
        <v>55</v>
      </c>
      <c r="E4" s="72" t="s">
        <v>195</v>
      </c>
      <c r="F4" s="73"/>
      <c r="G4" s="74"/>
      <c r="H4" s="73"/>
      <c r="I4" s="74"/>
      <c r="J4" s="73"/>
      <c r="K4" s="75" t="s">
        <v>23</v>
      </c>
      <c r="L4" s="76">
        <v>140</v>
      </c>
      <c r="M4" s="76" t="s">
        <v>56</v>
      </c>
      <c r="N4" s="77" t="s">
        <v>57</v>
      </c>
      <c r="Q4" s="6"/>
    </row>
    <row r="5" spans="1:17" ht="15" thickBot="1" x14ac:dyDescent="0.25">
      <c r="A5" s="69" t="s">
        <v>126</v>
      </c>
      <c r="B5" s="70" t="s">
        <v>243</v>
      </c>
      <c r="C5" s="31" t="s">
        <v>292</v>
      </c>
      <c r="D5" s="71" t="s">
        <v>55</v>
      </c>
      <c r="E5" s="72" t="s">
        <v>195</v>
      </c>
      <c r="F5" s="73"/>
      <c r="G5" s="74"/>
      <c r="H5" s="73"/>
      <c r="I5" s="74"/>
      <c r="J5" s="73"/>
      <c r="K5" s="75" t="s">
        <v>23</v>
      </c>
      <c r="L5" s="76" t="s">
        <v>293</v>
      </c>
      <c r="M5" s="76" t="s">
        <v>56</v>
      </c>
      <c r="N5" s="77" t="s">
        <v>257</v>
      </c>
      <c r="Q5" s="6"/>
    </row>
    <row r="6" spans="1:17" ht="15" thickBot="1" x14ac:dyDescent="0.25">
      <c r="A6" s="69" t="s">
        <v>127</v>
      </c>
      <c r="B6" s="70" t="s">
        <v>128</v>
      </c>
      <c r="C6" s="31" t="s">
        <v>202</v>
      </c>
      <c r="D6" s="71" t="s">
        <v>94</v>
      </c>
      <c r="E6" s="72" t="s">
        <v>58</v>
      </c>
      <c r="F6" s="73"/>
      <c r="G6" s="74"/>
      <c r="H6" s="73"/>
      <c r="I6" s="74"/>
      <c r="J6" s="73"/>
      <c r="K6" s="75" t="s">
        <v>23</v>
      </c>
      <c r="L6" s="76">
        <v>250</v>
      </c>
      <c r="M6" s="76" t="s">
        <v>42</v>
      </c>
      <c r="N6" s="77">
        <v>42644</v>
      </c>
      <c r="Q6" s="6"/>
    </row>
    <row r="7" spans="1:17" ht="15" thickBot="1" x14ac:dyDescent="0.25">
      <c r="A7" s="69" t="s">
        <v>130</v>
      </c>
      <c r="B7" s="70" t="s">
        <v>131</v>
      </c>
      <c r="C7" s="31" t="s">
        <v>129</v>
      </c>
      <c r="D7" s="71" t="s">
        <v>55</v>
      </c>
      <c r="E7" s="72" t="s">
        <v>195</v>
      </c>
      <c r="F7" s="73"/>
      <c r="G7" s="74"/>
      <c r="H7" s="73"/>
      <c r="I7" s="74"/>
      <c r="J7" s="73"/>
      <c r="K7" s="75" t="s">
        <v>23</v>
      </c>
      <c r="L7" s="76" t="s">
        <v>57</v>
      </c>
      <c r="M7" s="76" t="s">
        <v>56</v>
      </c>
      <c r="N7" s="77" t="s">
        <v>57</v>
      </c>
      <c r="Q7" s="6"/>
    </row>
    <row r="8" spans="1:17" ht="15" customHeight="1" thickBot="1" x14ac:dyDescent="0.25">
      <c r="A8" s="143" t="s">
        <v>132</v>
      </c>
      <c r="B8" s="145" t="s">
        <v>294</v>
      </c>
      <c r="C8" s="104" t="s">
        <v>269</v>
      </c>
      <c r="D8" s="105" t="s">
        <v>55</v>
      </c>
      <c r="E8" s="106" t="s">
        <v>195</v>
      </c>
      <c r="F8" s="107" t="s">
        <v>59</v>
      </c>
      <c r="G8" s="108" t="s">
        <v>59</v>
      </c>
      <c r="H8" s="107" t="s">
        <v>59</v>
      </c>
      <c r="I8" s="108" t="s">
        <v>59</v>
      </c>
      <c r="J8" s="107" t="s">
        <v>59</v>
      </c>
      <c r="K8" s="109" t="s">
        <v>267</v>
      </c>
      <c r="L8" s="110" t="s">
        <v>268</v>
      </c>
      <c r="M8" s="110" t="s">
        <v>56</v>
      </c>
      <c r="N8" s="111">
        <v>42675</v>
      </c>
      <c r="Q8" s="6"/>
    </row>
    <row r="9" spans="1:17" ht="15" customHeight="1" thickBot="1" x14ac:dyDescent="0.25">
      <c r="A9" s="144"/>
      <c r="B9" s="146"/>
      <c r="C9" s="31" t="s">
        <v>270</v>
      </c>
      <c r="D9" s="71" t="s">
        <v>55</v>
      </c>
      <c r="E9" s="72" t="s">
        <v>195</v>
      </c>
      <c r="F9" s="73"/>
      <c r="G9" s="74"/>
      <c r="H9" s="73"/>
      <c r="I9" s="74"/>
      <c r="J9" s="73"/>
      <c r="K9" s="75" t="s">
        <v>23</v>
      </c>
      <c r="L9" s="76" t="s">
        <v>272</v>
      </c>
      <c r="M9" s="76" t="s">
        <v>56</v>
      </c>
      <c r="N9" s="77" t="s">
        <v>57</v>
      </c>
      <c r="Q9" s="6"/>
    </row>
    <row r="10" spans="1:17" ht="23.25" thickBot="1" x14ac:dyDescent="0.25">
      <c r="A10" s="69" t="s">
        <v>133</v>
      </c>
      <c r="B10" s="70" t="s">
        <v>255</v>
      </c>
      <c r="C10" s="31" t="s">
        <v>256</v>
      </c>
      <c r="D10" s="71" t="s">
        <v>134</v>
      </c>
      <c r="E10" s="72" t="s">
        <v>135</v>
      </c>
      <c r="F10" s="73"/>
      <c r="G10" s="74"/>
      <c r="H10" s="73"/>
      <c r="I10" s="74"/>
      <c r="J10" s="73"/>
      <c r="K10" s="75" t="s">
        <v>23</v>
      </c>
      <c r="L10" s="76">
        <v>510</v>
      </c>
      <c r="M10" s="76" t="s">
        <v>42</v>
      </c>
      <c r="N10" s="77" t="s">
        <v>57</v>
      </c>
      <c r="Q10" s="6"/>
    </row>
    <row r="11" spans="1:17" ht="34.5" customHeight="1" thickBot="1" x14ac:dyDescent="0.25">
      <c r="A11" s="69" t="s">
        <v>136</v>
      </c>
      <c r="B11" s="70" t="s">
        <v>125</v>
      </c>
      <c r="C11" s="31" t="s">
        <v>129</v>
      </c>
      <c r="D11" s="71" t="s">
        <v>55</v>
      </c>
      <c r="E11" s="72" t="s">
        <v>195</v>
      </c>
      <c r="F11" s="73"/>
      <c r="G11" s="74"/>
      <c r="H11" s="73"/>
      <c r="I11" s="74"/>
      <c r="J11" s="73"/>
      <c r="K11" s="75" t="s">
        <v>23</v>
      </c>
      <c r="L11" s="76">
        <v>105</v>
      </c>
      <c r="M11" s="76" t="s">
        <v>56</v>
      </c>
      <c r="N11" s="77" t="s">
        <v>57</v>
      </c>
      <c r="Q11" s="6"/>
    </row>
    <row r="12" spans="1:17" ht="15" thickBot="1" x14ac:dyDescent="0.25">
      <c r="A12" s="69" t="s">
        <v>137</v>
      </c>
      <c r="B12" s="70" t="s">
        <v>138</v>
      </c>
      <c r="C12" s="31" t="s">
        <v>129</v>
      </c>
      <c r="D12" s="71" t="s">
        <v>55</v>
      </c>
      <c r="E12" s="72" t="s">
        <v>195</v>
      </c>
      <c r="F12" s="73"/>
      <c r="G12" s="74"/>
      <c r="H12" s="73"/>
      <c r="I12" s="74"/>
      <c r="J12" s="73"/>
      <c r="K12" s="75" t="s">
        <v>23</v>
      </c>
      <c r="L12" s="76" t="s">
        <v>139</v>
      </c>
      <c r="M12" s="76" t="s">
        <v>56</v>
      </c>
      <c r="N12" s="77">
        <v>43983</v>
      </c>
      <c r="Q12" s="6"/>
    </row>
    <row r="13" spans="1:17" ht="15" thickBot="1" x14ac:dyDescent="0.25">
      <c r="A13" s="69" t="s">
        <v>140</v>
      </c>
      <c r="B13" s="70" t="s">
        <v>138</v>
      </c>
      <c r="C13" s="31">
        <v>52</v>
      </c>
      <c r="D13" s="71" t="s">
        <v>55</v>
      </c>
      <c r="E13" s="72" t="s">
        <v>195</v>
      </c>
      <c r="F13" s="73"/>
      <c r="G13" s="74"/>
      <c r="H13" s="73"/>
      <c r="I13" s="74"/>
      <c r="J13" s="73"/>
      <c r="K13" s="75" t="s">
        <v>23</v>
      </c>
      <c r="L13" s="76" t="s">
        <v>141</v>
      </c>
      <c r="M13" s="76" t="s">
        <v>56</v>
      </c>
      <c r="N13" s="77">
        <v>44621</v>
      </c>
      <c r="Q13" s="6"/>
    </row>
    <row r="14" spans="1:17" ht="15" thickBot="1" x14ac:dyDescent="0.25">
      <c r="A14" s="96" t="s">
        <v>299</v>
      </c>
      <c r="B14" s="70" t="s">
        <v>300</v>
      </c>
      <c r="C14" s="31" t="s">
        <v>316</v>
      </c>
      <c r="D14" s="71" t="s">
        <v>94</v>
      </c>
      <c r="E14" s="72" t="s">
        <v>62</v>
      </c>
      <c r="F14" s="73"/>
      <c r="G14" s="74"/>
      <c r="H14" s="73"/>
      <c r="I14" s="74"/>
      <c r="J14" s="73"/>
      <c r="K14" s="75" t="s">
        <v>23</v>
      </c>
      <c r="L14" s="103">
        <v>200</v>
      </c>
      <c r="M14" s="76" t="s">
        <v>42</v>
      </c>
      <c r="N14" s="77">
        <v>43647</v>
      </c>
      <c r="O14" s="98" t="s">
        <v>318</v>
      </c>
      <c r="Q14" s="6"/>
    </row>
    <row r="15" spans="1:17" ht="15" thickBot="1" x14ac:dyDescent="0.25">
      <c r="A15" s="96" t="s">
        <v>142</v>
      </c>
      <c r="B15" s="70" t="s">
        <v>143</v>
      </c>
      <c r="C15" s="31" t="s">
        <v>144</v>
      </c>
      <c r="D15" s="71" t="s">
        <v>55</v>
      </c>
      <c r="E15" s="72" t="s">
        <v>195</v>
      </c>
      <c r="F15" s="73" t="s">
        <v>59</v>
      </c>
      <c r="G15" s="74"/>
      <c r="H15" s="73"/>
      <c r="I15" s="74"/>
      <c r="J15" s="73"/>
      <c r="K15" s="75" t="s">
        <v>23</v>
      </c>
      <c r="L15" s="76">
        <v>177</v>
      </c>
      <c r="M15" s="76" t="s">
        <v>56</v>
      </c>
      <c r="N15" s="77" t="s">
        <v>57</v>
      </c>
      <c r="O15" s="98"/>
      <c r="Q15" s="6"/>
    </row>
    <row r="16" spans="1:17" ht="15" thickBot="1" x14ac:dyDescent="0.25">
      <c r="A16" s="96" t="s">
        <v>145</v>
      </c>
      <c r="B16" s="70" t="s">
        <v>138</v>
      </c>
      <c r="C16" s="31" t="s">
        <v>146</v>
      </c>
      <c r="D16" s="71" t="s">
        <v>55</v>
      </c>
      <c r="E16" s="72" t="s">
        <v>195</v>
      </c>
      <c r="F16" s="73"/>
      <c r="G16" s="74"/>
      <c r="H16" s="73"/>
      <c r="I16" s="74"/>
      <c r="J16" s="73"/>
      <c r="K16" s="75" t="s">
        <v>23</v>
      </c>
      <c r="L16" s="76" t="s">
        <v>147</v>
      </c>
      <c r="M16" s="76" t="s">
        <v>56</v>
      </c>
      <c r="N16" s="77" t="s">
        <v>57</v>
      </c>
      <c r="O16" s="98"/>
      <c r="Q16" s="6"/>
    </row>
    <row r="17" spans="1:17" ht="15" thickBot="1" x14ac:dyDescent="0.25">
      <c r="A17" s="96" t="s">
        <v>238</v>
      </c>
      <c r="B17" s="70" t="s">
        <v>239</v>
      </c>
      <c r="C17" s="31" t="s">
        <v>129</v>
      </c>
      <c r="D17" s="71" t="s">
        <v>55</v>
      </c>
      <c r="E17" s="72" t="s">
        <v>195</v>
      </c>
      <c r="F17" s="73"/>
      <c r="G17" s="74"/>
      <c r="H17" s="73"/>
      <c r="I17" s="74"/>
      <c r="J17" s="73"/>
      <c r="K17" s="75" t="s">
        <v>23</v>
      </c>
      <c r="L17" s="76" t="s">
        <v>244</v>
      </c>
      <c r="M17" s="76" t="s">
        <v>56</v>
      </c>
      <c r="N17" s="77">
        <v>43405</v>
      </c>
      <c r="O17" s="98"/>
      <c r="Q17" s="6"/>
    </row>
    <row r="18" spans="1:17" ht="15" thickBot="1" x14ac:dyDescent="0.25">
      <c r="A18" s="96" t="s">
        <v>148</v>
      </c>
      <c r="B18" s="70" t="s">
        <v>110</v>
      </c>
      <c r="C18" s="31" t="s">
        <v>119</v>
      </c>
      <c r="D18" s="71" t="s">
        <v>94</v>
      </c>
      <c r="E18" s="72" t="s">
        <v>58</v>
      </c>
      <c r="F18" s="73"/>
      <c r="G18" s="74"/>
      <c r="H18" s="73"/>
      <c r="I18" s="74"/>
      <c r="J18" s="73"/>
      <c r="K18" s="75" t="s">
        <v>23</v>
      </c>
      <c r="L18" s="76">
        <v>320</v>
      </c>
      <c r="M18" s="76" t="s">
        <v>42</v>
      </c>
      <c r="N18" s="77" t="s">
        <v>57</v>
      </c>
      <c r="O18" s="98"/>
      <c r="Q18" s="6"/>
    </row>
    <row r="19" spans="1:17" ht="15" thickBot="1" x14ac:dyDescent="0.25">
      <c r="A19" s="143" t="s">
        <v>277</v>
      </c>
      <c r="B19" s="145" t="s">
        <v>278</v>
      </c>
      <c r="C19" s="31" t="s">
        <v>144</v>
      </c>
      <c r="D19" s="71" t="s">
        <v>55</v>
      </c>
      <c r="E19" s="72" t="s">
        <v>195</v>
      </c>
      <c r="F19" s="73" t="s">
        <v>59</v>
      </c>
      <c r="G19" s="74"/>
      <c r="H19" s="73"/>
      <c r="I19" s="74"/>
      <c r="J19" s="73"/>
      <c r="K19" s="75" t="s">
        <v>23</v>
      </c>
      <c r="L19" s="76" t="s">
        <v>280</v>
      </c>
      <c r="M19" s="76" t="s">
        <v>56</v>
      </c>
      <c r="N19" s="77" t="s">
        <v>57</v>
      </c>
      <c r="O19" s="98"/>
      <c r="Q19" s="6"/>
    </row>
    <row r="20" spans="1:17" ht="15" thickBot="1" x14ac:dyDescent="0.25">
      <c r="A20" s="144"/>
      <c r="B20" s="146"/>
      <c r="C20" s="31" t="s">
        <v>129</v>
      </c>
      <c r="D20" s="71" t="s">
        <v>203</v>
      </c>
      <c r="E20" s="72" t="s">
        <v>279</v>
      </c>
      <c r="F20" s="73" t="s">
        <v>59</v>
      </c>
      <c r="G20" s="74"/>
      <c r="H20" s="73"/>
      <c r="I20" s="74"/>
      <c r="J20" s="73"/>
      <c r="K20" s="75" t="s">
        <v>23</v>
      </c>
      <c r="L20" s="76" t="s">
        <v>281</v>
      </c>
      <c r="M20" s="76" t="s">
        <v>56</v>
      </c>
      <c r="N20" s="77" t="s">
        <v>57</v>
      </c>
      <c r="O20" s="98"/>
      <c r="Q20" s="6"/>
    </row>
    <row r="21" spans="1:17" ht="23.25" thickBot="1" x14ac:dyDescent="0.25">
      <c r="A21" s="96" t="s">
        <v>149</v>
      </c>
      <c r="B21" s="70" t="s">
        <v>204</v>
      </c>
      <c r="C21" s="31" t="s">
        <v>129</v>
      </c>
      <c r="D21" s="71" t="s">
        <v>55</v>
      </c>
      <c r="E21" s="72" t="s">
        <v>195</v>
      </c>
      <c r="F21" s="73"/>
      <c r="G21" s="74"/>
      <c r="H21" s="73"/>
      <c r="I21" s="74"/>
      <c r="J21" s="73"/>
      <c r="K21" s="75" t="s">
        <v>23</v>
      </c>
      <c r="L21" s="76" t="s">
        <v>57</v>
      </c>
      <c r="M21" s="76" t="s">
        <v>56</v>
      </c>
      <c r="N21" s="77" t="s">
        <v>57</v>
      </c>
      <c r="O21" s="98"/>
      <c r="Q21" s="6"/>
    </row>
    <row r="22" spans="1:17" ht="15" thickBot="1" x14ac:dyDescent="0.25">
      <c r="A22" s="96" t="s">
        <v>90</v>
      </c>
      <c r="B22" s="70" t="s">
        <v>113</v>
      </c>
      <c r="C22" s="31" t="s">
        <v>150</v>
      </c>
      <c r="D22" s="71" t="s">
        <v>55</v>
      </c>
      <c r="E22" s="72" t="s">
        <v>195</v>
      </c>
      <c r="F22" s="73"/>
      <c r="G22" s="74"/>
      <c r="H22" s="73"/>
      <c r="I22" s="74"/>
      <c r="J22" s="73"/>
      <c r="K22" s="75" t="s">
        <v>23</v>
      </c>
      <c r="L22" s="76">
        <v>18</v>
      </c>
      <c r="M22" s="76" t="s">
        <v>56</v>
      </c>
      <c r="N22" s="77" t="s">
        <v>57</v>
      </c>
      <c r="O22" s="98"/>
      <c r="Q22" s="6"/>
    </row>
    <row r="23" spans="1:17" ht="15" thickBot="1" x14ac:dyDescent="0.25">
      <c r="A23" s="96" t="s">
        <v>152</v>
      </c>
      <c r="B23" s="70" t="s">
        <v>153</v>
      </c>
      <c r="C23" s="31" t="s">
        <v>146</v>
      </c>
      <c r="D23" s="71" t="s">
        <v>55</v>
      </c>
      <c r="E23" s="72" t="s">
        <v>195</v>
      </c>
      <c r="F23" s="73"/>
      <c r="G23" s="74"/>
      <c r="H23" s="73"/>
      <c r="I23" s="74"/>
      <c r="J23" s="73"/>
      <c r="K23" s="75" t="s">
        <v>23</v>
      </c>
      <c r="L23" s="76" t="s">
        <v>245</v>
      </c>
      <c r="M23" s="76" t="s">
        <v>56</v>
      </c>
      <c r="N23" s="77" t="s">
        <v>57</v>
      </c>
      <c r="O23" s="98"/>
      <c r="Q23" s="6"/>
    </row>
    <row r="24" spans="1:17" ht="15" thickBot="1" x14ac:dyDescent="0.25">
      <c r="A24" s="96" t="s">
        <v>151</v>
      </c>
      <c r="B24" s="70" t="s">
        <v>61</v>
      </c>
      <c r="C24" s="31" t="s">
        <v>246</v>
      </c>
      <c r="D24" s="71" t="s">
        <v>55</v>
      </c>
      <c r="E24" s="72" t="s">
        <v>195</v>
      </c>
      <c r="F24" s="73"/>
      <c r="G24" s="74"/>
      <c r="H24" s="73"/>
      <c r="I24" s="74"/>
      <c r="J24" s="73"/>
      <c r="K24" s="75" t="s">
        <v>23</v>
      </c>
      <c r="L24" s="76">
        <v>400</v>
      </c>
      <c r="M24" s="76" t="s">
        <v>56</v>
      </c>
      <c r="N24" s="77" t="s">
        <v>57</v>
      </c>
      <c r="O24" s="98"/>
      <c r="Q24" s="6"/>
    </row>
    <row r="25" spans="1:17" ht="23.25" thickBot="1" x14ac:dyDescent="0.25">
      <c r="A25" s="96" t="s">
        <v>297</v>
      </c>
      <c r="B25" s="70" t="s">
        <v>296</v>
      </c>
      <c r="C25" s="31" t="s">
        <v>57</v>
      </c>
      <c r="D25" s="71" t="s">
        <v>203</v>
      </c>
      <c r="E25" s="72" t="s">
        <v>203</v>
      </c>
      <c r="F25" s="73"/>
      <c r="G25" s="74"/>
      <c r="H25" s="73"/>
      <c r="I25" s="74"/>
      <c r="J25" s="73"/>
      <c r="K25" s="75" t="s">
        <v>23</v>
      </c>
      <c r="L25" s="76">
        <v>17</v>
      </c>
      <c r="M25" s="76" t="s">
        <v>57</v>
      </c>
      <c r="N25" s="77" t="s">
        <v>57</v>
      </c>
      <c r="O25" s="98" t="s">
        <v>318</v>
      </c>
      <c r="Q25" s="6"/>
    </row>
    <row r="26" spans="1:17" ht="23.25" thickBot="1" x14ac:dyDescent="0.25">
      <c r="A26" s="96" t="s">
        <v>303</v>
      </c>
      <c r="B26" s="70" t="s">
        <v>296</v>
      </c>
      <c r="C26" s="31" t="s">
        <v>57</v>
      </c>
      <c r="D26" s="71" t="s">
        <v>203</v>
      </c>
      <c r="E26" s="72" t="s">
        <v>203</v>
      </c>
      <c r="F26" s="73"/>
      <c r="G26" s="74"/>
      <c r="H26" s="73"/>
      <c r="I26" s="74"/>
      <c r="J26" s="73"/>
      <c r="K26" s="75" t="s">
        <v>23</v>
      </c>
      <c r="L26" s="76">
        <v>17</v>
      </c>
      <c r="M26" s="76" t="s">
        <v>57</v>
      </c>
      <c r="N26" s="77" t="s">
        <v>57</v>
      </c>
      <c r="O26" s="98" t="s">
        <v>318</v>
      </c>
      <c r="Q26" s="6"/>
    </row>
    <row r="27" spans="1:17" ht="15" thickBot="1" x14ac:dyDescent="0.25">
      <c r="A27" s="96" t="s">
        <v>301</v>
      </c>
      <c r="B27" s="70" t="s">
        <v>57</v>
      </c>
      <c r="C27" s="31" t="s">
        <v>57</v>
      </c>
      <c r="D27" s="71" t="s">
        <v>315</v>
      </c>
      <c r="E27" s="72" t="s">
        <v>315</v>
      </c>
      <c r="F27" s="73"/>
      <c r="G27" s="74"/>
      <c r="H27" s="73"/>
      <c r="I27" s="74"/>
      <c r="J27" s="73"/>
      <c r="K27" s="75" t="s">
        <v>23</v>
      </c>
      <c r="L27" s="76"/>
      <c r="M27" s="76" t="s">
        <v>57</v>
      </c>
      <c r="N27" s="77" t="s">
        <v>57</v>
      </c>
      <c r="O27" s="98" t="s">
        <v>318</v>
      </c>
      <c r="Q27" s="6"/>
    </row>
    <row r="28" spans="1:17" ht="15" thickBot="1" x14ac:dyDescent="0.25">
      <c r="A28" s="96" t="s">
        <v>302</v>
      </c>
      <c r="B28" s="70" t="s">
        <v>57</v>
      </c>
      <c r="C28" s="31" t="s">
        <v>57</v>
      </c>
      <c r="D28" s="71" t="s">
        <v>203</v>
      </c>
      <c r="E28" s="72" t="s">
        <v>203</v>
      </c>
      <c r="F28" s="73"/>
      <c r="G28" s="74"/>
      <c r="H28" s="73"/>
      <c r="I28" s="74"/>
      <c r="J28" s="73"/>
      <c r="K28" s="75" t="s">
        <v>23</v>
      </c>
      <c r="L28" s="76">
        <v>3.2</v>
      </c>
      <c r="M28" s="76" t="s">
        <v>57</v>
      </c>
      <c r="N28" s="77" t="s">
        <v>57</v>
      </c>
      <c r="O28" s="98" t="s">
        <v>318</v>
      </c>
      <c r="Q28" s="6"/>
    </row>
    <row r="29" spans="1:17" x14ac:dyDescent="0.2">
      <c r="A29" s="6"/>
      <c r="B29" s="6"/>
      <c r="C29" s="6"/>
      <c r="D29" s="6"/>
      <c r="E29" s="6"/>
      <c r="F29" s="6"/>
      <c r="G29" s="6"/>
      <c r="H29" s="6"/>
      <c r="I29" s="6"/>
      <c r="J29" s="6"/>
      <c r="K29" s="6"/>
      <c r="L29" s="6"/>
      <c r="M29" s="6"/>
      <c r="N29" s="6"/>
    </row>
    <row r="30" spans="1:17" x14ac:dyDescent="0.2">
      <c r="A30" s="6"/>
      <c r="B30" s="6"/>
      <c r="C30" s="6"/>
      <c r="D30" s="6"/>
      <c r="E30" s="6"/>
      <c r="F30" s="6"/>
      <c r="G30" s="6"/>
      <c r="H30" s="6"/>
      <c r="I30" s="6"/>
      <c r="J30" s="6"/>
      <c r="K30" s="6"/>
      <c r="L30" s="6"/>
      <c r="M30" s="6"/>
      <c r="N30" s="6"/>
    </row>
    <row r="31" spans="1:17" x14ac:dyDescent="0.2">
      <c r="A31" s="6"/>
      <c r="B31" s="6"/>
      <c r="C31" s="6"/>
      <c r="D31" s="6"/>
      <c r="E31" s="6"/>
      <c r="F31" s="6"/>
      <c r="G31" s="6"/>
      <c r="H31" s="6"/>
      <c r="I31" s="6"/>
      <c r="J31" s="6"/>
      <c r="K31" s="6"/>
      <c r="L31" s="6"/>
      <c r="M31" s="6"/>
      <c r="N31" s="6"/>
      <c r="Q31" s="6"/>
    </row>
    <row r="32" spans="1:17" x14ac:dyDescent="0.2">
      <c r="A32" s="6"/>
      <c r="B32" s="6"/>
      <c r="C32" s="6"/>
      <c r="D32" s="6"/>
      <c r="E32" s="6"/>
      <c r="F32" s="6"/>
      <c r="G32" s="6"/>
      <c r="H32" s="6"/>
      <c r="I32" s="6"/>
      <c r="J32" s="6"/>
      <c r="K32" s="6"/>
      <c r="L32" s="6"/>
      <c r="M32" s="6"/>
      <c r="N32" s="6"/>
      <c r="Q32" s="6"/>
    </row>
    <row r="33" spans="1:17" x14ac:dyDescent="0.2">
      <c r="A33" s="6"/>
      <c r="B33" s="6"/>
      <c r="C33" s="6"/>
      <c r="D33" s="6"/>
      <c r="E33" s="6"/>
      <c r="F33" s="6"/>
      <c r="G33" s="6"/>
      <c r="H33" s="6"/>
      <c r="I33" s="6"/>
      <c r="J33" s="6"/>
      <c r="K33" s="6"/>
      <c r="L33" s="6"/>
      <c r="M33" s="6"/>
      <c r="N33" s="6"/>
      <c r="Q33" s="6"/>
    </row>
    <row r="34" spans="1:17" x14ac:dyDescent="0.2">
      <c r="A34" s="6"/>
      <c r="B34" s="6"/>
      <c r="C34" s="6"/>
      <c r="D34" s="6"/>
      <c r="E34" s="6"/>
      <c r="F34" s="6"/>
      <c r="G34" s="6"/>
      <c r="H34" s="6"/>
      <c r="I34" s="6"/>
      <c r="J34" s="6"/>
      <c r="K34" s="6"/>
      <c r="L34" s="6"/>
      <c r="M34" s="6"/>
      <c r="N34" s="6"/>
      <c r="P34" s="47"/>
      <c r="Q34" s="6"/>
    </row>
    <row r="35" spans="1:17" x14ac:dyDescent="0.2">
      <c r="A35" s="6"/>
      <c r="B35" s="6"/>
      <c r="C35" s="6"/>
      <c r="D35" s="6"/>
      <c r="E35" s="6"/>
      <c r="F35" s="6"/>
      <c r="G35" s="6"/>
      <c r="H35" s="6"/>
      <c r="I35" s="6"/>
      <c r="J35" s="6"/>
      <c r="K35" s="6"/>
      <c r="L35" s="6"/>
      <c r="M35" s="6"/>
      <c r="N35" s="6"/>
      <c r="P35" s="47"/>
      <c r="Q35" s="6"/>
    </row>
    <row r="36" spans="1:17" x14ac:dyDescent="0.2">
      <c r="A36" s="6"/>
      <c r="B36" s="6"/>
      <c r="C36" s="6"/>
      <c r="D36" s="6"/>
      <c r="E36" s="6"/>
      <c r="F36" s="6"/>
      <c r="G36" s="6"/>
      <c r="H36" s="6"/>
      <c r="I36" s="6"/>
      <c r="J36" s="6"/>
      <c r="K36" s="6"/>
      <c r="L36" s="6"/>
      <c r="M36" s="6"/>
      <c r="N36" s="6"/>
      <c r="P36" s="47"/>
      <c r="Q36" s="6"/>
    </row>
    <row r="37" spans="1:17" x14ac:dyDescent="0.2">
      <c r="A37" s="6"/>
      <c r="B37" s="6"/>
      <c r="C37" s="6"/>
      <c r="D37" s="6"/>
      <c r="E37" s="6"/>
      <c r="F37" s="6"/>
      <c r="G37" s="6"/>
      <c r="H37" s="6"/>
      <c r="I37" s="6"/>
      <c r="J37" s="6"/>
      <c r="K37" s="6"/>
      <c r="L37" s="6"/>
      <c r="M37" s="6"/>
      <c r="N37" s="6"/>
      <c r="P37" s="47"/>
      <c r="Q37" s="6"/>
    </row>
    <row r="38" spans="1:17" x14ac:dyDescent="0.2">
      <c r="A38" s="6"/>
      <c r="B38" s="6"/>
      <c r="C38" s="6"/>
      <c r="D38" s="6"/>
      <c r="E38" s="6"/>
      <c r="F38" s="6"/>
      <c r="G38" s="6"/>
      <c r="H38" s="6"/>
      <c r="I38" s="6"/>
      <c r="J38" s="6"/>
      <c r="K38" s="6"/>
      <c r="L38" s="6"/>
      <c r="M38" s="6"/>
      <c r="N38" s="6"/>
      <c r="P38" s="47"/>
      <c r="Q38" s="6"/>
    </row>
    <row r="39" spans="1:17" x14ac:dyDescent="0.2">
      <c r="A39" s="6"/>
      <c r="B39" s="6"/>
      <c r="C39" s="6"/>
      <c r="D39" s="6"/>
      <c r="E39" s="6"/>
      <c r="F39" s="6"/>
      <c r="G39" s="6"/>
      <c r="H39" s="6"/>
      <c r="I39" s="6"/>
      <c r="J39" s="6"/>
      <c r="K39" s="6"/>
      <c r="L39" s="6"/>
      <c r="M39" s="6"/>
      <c r="N39" s="6"/>
      <c r="P39" s="47"/>
      <c r="Q39" s="6"/>
    </row>
    <row r="40" spans="1:17" x14ac:dyDescent="0.2">
      <c r="A40" s="6"/>
      <c r="B40" s="6"/>
      <c r="C40" s="6"/>
      <c r="D40" s="6"/>
      <c r="E40" s="6"/>
      <c r="F40" s="6"/>
      <c r="G40" s="6"/>
      <c r="H40" s="6"/>
      <c r="I40" s="6"/>
      <c r="J40" s="6"/>
      <c r="K40" s="6"/>
      <c r="L40" s="6"/>
      <c r="M40" s="6"/>
      <c r="N40" s="6"/>
      <c r="P40" s="47"/>
      <c r="Q40" s="6"/>
    </row>
    <row r="41" spans="1:17" x14ac:dyDescent="0.2">
      <c r="A41" s="6"/>
      <c r="B41" s="6"/>
      <c r="C41" s="6"/>
      <c r="D41" s="6"/>
      <c r="E41" s="6"/>
      <c r="F41" s="6"/>
      <c r="G41" s="6"/>
      <c r="H41" s="6"/>
      <c r="I41" s="6"/>
      <c r="J41" s="6"/>
      <c r="K41" s="6"/>
      <c r="L41" s="6"/>
      <c r="M41" s="6"/>
      <c r="N41" s="6"/>
      <c r="P41" s="47"/>
      <c r="Q41" s="6"/>
    </row>
    <row r="42" spans="1:17" x14ac:dyDescent="0.2">
      <c r="A42" s="6"/>
      <c r="B42" s="6"/>
      <c r="C42" s="6"/>
      <c r="D42" s="6"/>
      <c r="E42" s="6"/>
      <c r="F42" s="6"/>
      <c r="G42" s="6"/>
      <c r="H42" s="6"/>
      <c r="I42" s="6"/>
      <c r="J42" s="6"/>
      <c r="K42" s="6"/>
      <c r="L42" s="6"/>
      <c r="M42" s="6"/>
      <c r="N42" s="6"/>
      <c r="P42" s="47"/>
      <c r="Q42" s="6"/>
    </row>
    <row r="43" spans="1:17" x14ac:dyDescent="0.2">
      <c r="A43" s="6"/>
      <c r="B43" s="6"/>
      <c r="C43" s="6"/>
      <c r="D43" s="6"/>
      <c r="E43" s="6"/>
      <c r="F43" s="6"/>
      <c r="G43" s="6"/>
      <c r="H43" s="6"/>
      <c r="I43" s="6"/>
      <c r="J43" s="6"/>
      <c r="K43" s="6"/>
      <c r="L43" s="6"/>
      <c r="M43" s="6"/>
      <c r="N43" s="6"/>
      <c r="P43" s="47"/>
      <c r="Q43" s="6"/>
    </row>
    <row r="44" spans="1:17" x14ac:dyDescent="0.2">
      <c r="A44" s="6"/>
      <c r="B44" s="6"/>
      <c r="C44" s="6"/>
      <c r="D44" s="6"/>
      <c r="E44" s="6"/>
      <c r="F44" s="6"/>
      <c r="G44" s="6"/>
      <c r="H44" s="6"/>
      <c r="I44" s="6"/>
      <c r="J44" s="6"/>
      <c r="K44" s="6"/>
      <c r="L44" s="6"/>
      <c r="M44" s="6"/>
      <c r="N44" s="6"/>
    </row>
    <row r="45" spans="1:17" x14ac:dyDescent="0.2">
      <c r="A45" s="6"/>
      <c r="B45" s="6"/>
      <c r="C45" s="6"/>
      <c r="D45" s="6"/>
      <c r="E45" s="6"/>
      <c r="F45" s="6"/>
      <c r="G45" s="6"/>
      <c r="H45" s="6"/>
      <c r="I45" s="6"/>
      <c r="J45" s="6"/>
      <c r="K45" s="6"/>
      <c r="L45" s="6"/>
      <c r="M45" s="6"/>
      <c r="N45" s="6"/>
    </row>
    <row r="46" spans="1:17" x14ac:dyDescent="0.2">
      <c r="A46" s="6"/>
      <c r="B46" s="6"/>
      <c r="C46" s="6"/>
      <c r="D46" s="6"/>
      <c r="E46" s="6"/>
      <c r="F46" s="6"/>
      <c r="G46" s="6"/>
      <c r="H46" s="6"/>
      <c r="I46" s="6"/>
      <c r="J46" s="6"/>
      <c r="K46" s="6"/>
      <c r="L46" s="6"/>
      <c r="M46" s="6"/>
      <c r="N46" s="6"/>
    </row>
    <row r="47" spans="1:17" x14ac:dyDescent="0.2">
      <c r="A47" s="6"/>
      <c r="B47" s="6"/>
      <c r="C47" s="6"/>
      <c r="D47" s="6"/>
      <c r="E47" s="6"/>
      <c r="F47" s="6"/>
      <c r="G47" s="6"/>
      <c r="H47" s="6"/>
      <c r="I47" s="6"/>
      <c r="J47" s="6"/>
      <c r="K47" s="6"/>
      <c r="L47" s="6"/>
      <c r="M47" s="6"/>
      <c r="N47" s="6"/>
    </row>
    <row r="48" spans="1:17" x14ac:dyDescent="0.2">
      <c r="A48" s="6"/>
      <c r="B48" s="6"/>
      <c r="C48" s="6"/>
      <c r="D48" s="6"/>
      <c r="E48" s="6"/>
      <c r="F48" s="6"/>
      <c r="G48" s="6"/>
      <c r="H48" s="6"/>
      <c r="I48" s="6"/>
      <c r="J48" s="6"/>
      <c r="K48" s="6"/>
      <c r="L48" s="6"/>
      <c r="M48" s="6"/>
      <c r="N48" s="6"/>
    </row>
    <row r="49" spans="1:14" x14ac:dyDescent="0.2">
      <c r="A49" s="6"/>
      <c r="B49" s="6"/>
      <c r="C49" s="6"/>
      <c r="D49" s="6"/>
      <c r="E49" s="6"/>
      <c r="F49" s="6"/>
      <c r="G49" s="6"/>
      <c r="H49" s="6"/>
      <c r="I49" s="6"/>
      <c r="J49" s="6"/>
      <c r="K49" s="6"/>
      <c r="L49" s="6"/>
      <c r="M49" s="6"/>
      <c r="N49" s="6"/>
    </row>
    <row r="50" spans="1:14" x14ac:dyDescent="0.2">
      <c r="A50" s="6"/>
      <c r="B50" s="6"/>
      <c r="C50" s="6"/>
      <c r="D50" s="6"/>
      <c r="E50" s="6"/>
      <c r="F50" s="6"/>
      <c r="G50" s="6"/>
      <c r="H50" s="6"/>
      <c r="I50" s="6"/>
      <c r="J50" s="6"/>
      <c r="K50" s="6"/>
      <c r="L50" s="6"/>
      <c r="M50" s="6"/>
      <c r="N50" s="6"/>
    </row>
    <row r="51" spans="1:14" x14ac:dyDescent="0.2">
      <c r="A51" s="6"/>
      <c r="B51" s="6"/>
      <c r="C51" s="6"/>
      <c r="D51" s="6"/>
      <c r="E51" s="6"/>
      <c r="F51" s="6"/>
      <c r="G51" s="6"/>
      <c r="H51" s="6"/>
      <c r="I51" s="6"/>
      <c r="J51" s="6"/>
      <c r="K51" s="6"/>
      <c r="L51" s="6"/>
      <c r="M51" s="6"/>
      <c r="N51" s="6"/>
    </row>
    <row r="52" spans="1:14" x14ac:dyDescent="0.2">
      <c r="A52" s="6"/>
      <c r="B52" s="6"/>
      <c r="C52" s="6"/>
      <c r="D52" s="6"/>
      <c r="E52" s="6"/>
      <c r="F52" s="6"/>
      <c r="G52" s="6"/>
      <c r="H52" s="6"/>
      <c r="I52" s="6"/>
      <c r="J52" s="6"/>
      <c r="K52" s="6"/>
      <c r="L52" s="6"/>
      <c r="M52" s="6"/>
      <c r="N52" s="6"/>
    </row>
    <row r="53" spans="1:14" x14ac:dyDescent="0.2">
      <c r="A53" s="6"/>
      <c r="B53" s="6"/>
      <c r="C53" s="6"/>
      <c r="D53" s="6"/>
      <c r="E53" s="6"/>
      <c r="F53" s="6"/>
      <c r="G53" s="6"/>
      <c r="H53" s="6"/>
      <c r="I53" s="6"/>
      <c r="J53" s="6"/>
      <c r="K53" s="6"/>
      <c r="L53" s="6"/>
      <c r="M53" s="6"/>
      <c r="N53" s="6"/>
    </row>
    <row r="54" spans="1:14" x14ac:dyDescent="0.2">
      <c r="A54" s="6"/>
      <c r="B54" s="6"/>
      <c r="C54" s="6"/>
      <c r="D54" s="6"/>
      <c r="E54" s="6"/>
      <c r="F54" s="6"/>
      <c r="G54" s="6"/>
      <c r="H54" s="6"/>
      <c r="I54" s="6"/>
      <c r="J54" s="6"/>
      <c r="K54" s="6"/>
      <c r="L54" s="6"/>
      <c r="M54" s="6"/>
      <c r="N54" s="6"/>
    </row>
    <row r="55" spans="1:14" x14ac:dyDescent="0.2">
      <c r="A55" s="6"/>
      <c r="B55" s="6"/>
      <c r="C55" s="6"/>
      <c r="D55" s="6"/>
      <c r="E55" s="6"/>
      <c r="F55" s="6"/>
      <c r="G55" s="6"/>
      <c r="H55" s="6"/>
      <c r="I55" s="6"/>
      <c r="J55" s="6"/>
      <c r="K55" s="6"/>
      <c r="L55" s="6"/>
      <c r="M55" s="6"/>
      <c r="N55" s="6"/>
    </row>
    <row r="56" spans="1:14" x14ac:dyDescent="0.2">
      <c r="A56" s="6"/>
      <c r="B56" s="6"/>
      <c r="C56" s="6"/>
      <c r="D56" s="6"/>
      <c r="E56" s="6"/>
      <c r="F56" s="6"/>
      <c r="G56" s="6"/>
      <c r="H56" s="6"/>
      <c r="I56" s="6"/>
      <c r="J56" s="6"/>
      <c r="K56" s="6"/>
      <c r="L56" s="6"/>
      <c r="M56" s="6"/>
      <c r="N56" s="6"/>
    </row>
    <row r="57" spans="1:14" x14ac:dyDescent="0.2">
      <c r="A57" s="6"/>
      <c r="B57" s="6"/>
      <c r="C57" s="6"/>
      <c r="D57" s="6"/>
      <c r="E57" s="6"/>
      <c r="F57" s="6"/>
      <c r="G57" s="6"/>
      <c r="H57" s="6"/>
      <c r="I57" s="6"/>
      <c r="J57" s="6"/>
      <c r="K57" s="6"/>
      <c r="L57" s="6"/>
      <c r="M57" s="6"/>
      <c r="N57" s="6"/>
    </row>
    <row r="58" spans="1:14" x14ac:dyDescent="0.2">
      <c r="A58" s="6"/>
      <c r="B58" s="6"/>
      <c r="C58" s="6"/>
      <c r="D58" s="6"/>
      <c r="E58" s="6"/>
      <c r="F58" s="6"/>
      <c r="G58" s="6"/>
      <c r="H58" s="6"/>
      <c r="I58" s="6"/>
      <c r="J58" s="6"/>
      <c r="K58" s="6"/>
      <c r="L58" s="6"/>
      <c r="M58" s="6"/>
      <c r="N58" s="6"/>
    </row>
    <row r="59" spans="1:14" x14ac:dyDescent="0.2">
      <c r="A59" s="6"/>
      <c r="B59" s="6"/>
      <c r="C59" s="6"/>
      <c r="D59" s="6"/>
      <c r="E59" s="6"/>
      <c r="F59" s="6"/>
      <c r="G59" s="6"/>
      <c r="H59" s="6"/>
      <c r="I59" s="6"/>
      <c r="J59" s="6"/>
      <c r="K59" s="6"/>
      <c r="L59" s="6"/>
      <c r="M59" s="6"/>
      <c r="N59" s="6"/>
    </row>
    <row r="60" spans="1:14" x14ac:dyDescent="0.2">
      <c r="A60" s="6"/>
      <c r="B60" s="6"/>
      <c r="C60" s="6"/>
      <c r="D60" s="6"/>
      <c r="E60" s="6"/>
      <c r="F60" s="6"/>
      <c r="G60" s="6"/>
      <c r="H60" s="6"/>
      <c r="I60" s="6"/>
      <c r="J60" s="6"/>
      <c r="K60" s="6"/>
      <c r="L60" s="6"/>
      <c r="M60" s="6"/>
      <c r="N60" s="6"/>
    </row>
    <row r="61" spans="1:14" x14ac:dyDescent="0.2">
      <c r="A61" s="6"/>
      <c r="B61" s="6"/>
      <c r="C61" s="6"/>
      <c r="D61" s="6"/>
      <c r="E61" s="6"/>
      <c r="F61" s="6"/>
      <c r="G61" s="6"/>
      <c r="H61" s="6"/>
      <c r="I61" s="6"/>
      <c r="J61" s="6"/>
      <c r="K61" s="6"/>
      <c r="L61" s="6"/>
      <c r="M61" s="6"/>
      <c r="N61" s="6"/>
    </row>
    <row r="62" spans="1:14" x14ac:dyDescent="0.2">
      <c r="A62" s="6"/>
      <c r="B62" s="6"/>
      <c r="C62" s="6"/>
      <c r="D62" s="6"/>
      <c r="E62" s="6"/>
      <c r="F62" s="6"/>
      <c r="G62" s="6"/>
      <c r="H62" s="6"/>
      <c r="I62" s="6"/>
      <c r="J62" s="6"/>
      <c r="K62" s="6"/>
      <c r="L62" s="6"/>
      <c r="M62" s="6"/>
      <c r="N62" s="6"/>
    </row>
    <row r="63" spans="1:14" x14ac:dyDescent="0.2">
      <c r="A63" s="6"/>
      <c r="B63" s="6"/>
      <c r="C63" s="6"/>
      <c r="D63" s="6"/>
      <c r="E63" s="6"/>
      <c r="F63" s="6"/>
      <c r="G63" s="6"/>
      <c r="H63" s="6"/>
      <c r="I63" s="6"/>
      <c r="J63" s="6"/>
      <c r="K63" s="6"/>
      <c r="L63" s="6"/>
      <c r="M63" s="6"/>
      <c r="N63" s="6"/>
    </row>
    <row r="64" spans="1:14" x14ac:dyDescent="0.2">
      <c r="A64" s="6"/>
      <c r="B64" s="6"/>
      <c r="C64" s="6"/>
      <c r="D64" s="6"/>
      <c r="E64" s="6"/>
      <c r="F64" s="6"/>
      <c r="G64" s="6"/>
      <c r="H64" s="6"/>
      <c r="I64" s="6"/>
      <c r="J64" s="6"/>
      <c r="K64" s="6"/>
      <c r="L64" s="6"/>
      <c r="M64" s="6"/>
      <c r="N64" s="6"/>
    </row>
    <row r="65" spans="1:14" x14ac:dyDescent="0.2">
      <c r="A65" s="6"/>
      <c r="B65" s="6"/>
      <c r="C65" s="6"/>
      <c r="D65" s="6"/>
      <c r="E65" s="6"/>
      <c r="F65" s="6"/>
      <c r="G65" s="6"/>
      <c r="H65" s="6"/>
      <c r="I65" s="6"/>
      <c r="J65" s="6"/>
      <c r="K65" s="6"/>
      <c r="L65" s="6"/>
      <c r="M65" s="6"/>
      <c r="N65" s="6"/>
    </row>
    <row r="66" spans="1:14" x14ac:dyDescent="0.2">
      <c r="A66" s="6"/>
      <c r="B66" s="6"/>
      <c r="C66" s="6"/>
      <c r="D66" s="6"/>
      <c r="E66" s="6"/>
      <c r="F66" s="6"/>
      <c r="G66" s="6"/>
      <c r="H66" s="6"/>
      <c r="I66" s="6"/>
      <c r="J66" s="6"/>
      <c r="K66" s="6"/>
      <c r="L66" s="6"/>
      <c r="M66" s="6"/>
      <c r="N66" s="6"/>
    </row>
    <row r="67" spans="1:14" x14ac:dyDescent="0.2">
      <c r="A67" s="6"/>
      <c r="B67" s="6"/>
      <c r="C67" s="6"/>
      <c r="D67" s="6"/>
      <c r="E67" s="6"/>
      <c r="F67" s="6"/>
      <c r="G67" s="6"/>
      <c r="H67" s="6"/>
      <c r="I67" s="6"/>
      <c r="J67" s="6"/>
      <c r="K67" s="6"/>
      <c r="L67" s="6"/>
      <c r="M67" s="6"/>
      <c r="N67" s="6"/>
    </row>
    <row r="68" spans="1:14" x14ac:dyDescent="0.2">
      <c r="A68" s="6"/>
      <c r="B68" s="6"/>
      <c r="C68" s="6"/>
      <c r="D68" s="6"/>
      <c r="E68" s="6"/>
      <c r="F68" s="6"/>
      <c r="G68" s="6"/>
      <c r="H68" s="6"/>
      <c r="I68" s="6"/>
      <c r="J68" s="6"/>
      <c r="K68" s="6"/>
      <c r="L68" s="6"/>
      <c r="M68" s="6"/>
      <c r="N68" s="6"/>
    </row>
    <row r="69" spans="1:14" x14ac:dyDescent="0.2">
      <c r="A69" s="6"/>
      <c r="B69" s="6"/>
      <c r="C69" s="6"/>
      <c r="D69" s="6"/>
      <c r="E69" s="6"/>
      <c r="F69" s="6"/>
      <c r="G69" s="6"/>
      <c r="H69" s="6"/>
      <c r="I69" s="6"/>
      <c r="J69" s="6"/>
      <c r="K69" s="6"/>
      <c r="L69" s="6"/>
      <c r="M69" s="6"/>
      <c r="N69" s="6"/>
    </row>
    <row r="70" spans="1:14" x14ac:dyDescent="0.2">
      <c r="A70" s="6"/>
      <c r="B70" s="6"/>
      <c r="C70" s="6"/>
      <c r="D70" s="6"/>
      <c r="E70" s="6"/>
      <c r="F70" s="6"/>
      <c r="G70" s="6"/>
      <c r="H70" s="6"/>
      <c r="I70" s="6"/>
      <c r="J70" s="6"/>
      <c r="K70" s="6"/>
      <c r="L70" s="6"/>
      <c r="M70" s="6"/>
      <c r="N70" s="6"/>
    </row>
    <row r="71" spans="1:14" x14ac:dyDescent="0.2">
      <c r="A71" s="6"/>
      <c r="B71" s="6"/>
      <c r="C71" s="6"/>
      <c r="D71" s="6"/>
      <c r="E71" s="6"/>
      <c r="F71" s="6"/>
      <c r="G71" s="6"/>
      <c r="H71" s="6"/>
      <c r="I71" s="6"/>
      <c r="J71" s="6"/>
      <c r="K71" s="6"/>
      <c r="L71" s="6"/>
      <c r="M71" s="6"/>
      <c r="N71" s="6"/>
    </row>
    <row r="72" spans="1:14" x14ac:dyDescent="0.2">
      <c r="A72" s="6"/>
      <c r="B72" s="6"/>
      <c r="C72" s="6"/>
      <c r="D72" s="6"/>
      <c r="E72" s="6"/>
      <c r="F72" s="6"/>
      <c r="G72" s="6"/>
      <c r="H72" s="6"/>
      <c r="I72" s="6"/>
      <c r="J72" s="6"/>
      <c r="K72" s="6"/>
      <c r="L72" s="6"/>
      <c r="M72" s="6"/>
      <c r="N72" s="6"/>
    </row>
    <row r="73" spans="1:14" x14ac:dyDescent="0.2">
      <c r="A73" s="6"/>
      <c r="B73" s="6"/>
      <c r="C73" s="6"/>
      <c r="D73" s="6"/>
      <c r="E73" s="6"/>
      <c r="F73" s="6"/>
      <c r="G73" s="6"/>
      <c r="H73" s="6"/>
      <c r="I73" s="6"/>
      <c r="J73" s="6"/>
      <c r="K73" s="6"/>
      <c r="L73" s="6"/>
      <c r="M73" s="6"/>
      <c r="N73" s="6"/>
    </row>
    <row r="74" spans="1:14" x14ac:dyDescent="0.2">
      <c r="A74" s="6"/>
      <c r="B74" s="6"/>
      <c r="C74" s="6"/>
      <c r="D74" s="6"/>
      <c r="E74" s="6"/>
      <c r="F74" s="6"/>
      <c r="G74" s="6"/>
      <c r="H74" s="6"/>
      <c r="I74" s="6"/>
      <c r="J74" s="6"/>
      <c r="K74" s="6"/>
      <c r="L74" s="6"/>
      <c r="M74" s="6"/>
      <c r="N74" s="6"/>
    </row>
    <row r="75" spans="1:14" x14ac:dyDescent="0.2">
      <c r="A75" s="6"/>
      <c r="B75" s="6"/>
      <c r="C75" s="6"/>
      <c r="D75" s="6"/>
      <c r="E75" s="6"/>
      <c r="F75" s="6"/>
      <c r="G75" s="6"/>
      <c r="H75" s="6"/>
      <c r="I75" s="6"/>
      <c r="J75" s="6"/>
      <c r="K75" s="6"/>
      <c r="L75" s="6"/>
      <c r="M75" s="6"/>
      <c r="N75" s="6"/>
    </row>
    <row r="76" spans="1:14" x14ac:dyDescent="0.2">
      <c r="A76" s="6"/>
      <c r="B76" s="6"/>
      <c r="C76" s="6"/>
      <c r="D76" s="6"/>
      <c r="E76" s="6"/>
      <c r="F76" s="6"/>
      <c r="G76" s="6"/>
      <c r="H76" s="6"/>
      <c r="I76" s="6"/>
      <c r="J76" s="6"/>
      <c r="K76" s="6"/>
      <c r="L76" s="6"/>
      <c r="M76" s="6"/>
      <c r="N76" s="6"/>
    </row>
    <row r="77" spans="1:14" x14ac:dyDescent="0.2">
      <c r="A77" s="6"/>
      <c r="B77" s="6"/>
      <c r="C77" s="6"/>
      <c r="D77" s="6"/>
      <c r="E77" s="6"/>
      <c r="F77" s="6"/>
      <c r="G77" s="6"/>
      <c r="H77" s="6"/>
      <c r="I77" s="6"/>
      <c r="J77" s="6"/>
      <c r="K77" s="6"/>
      <c r="L77" s="6"/>
      <c r="M77" s="6"/>
      <c r="N77" s="6"/>
    </row>
    <row r="78" spans="1:14" x14ac:dyDescent="0.2">
      <c r="A78" s="6"/>
      <c r="B78" s="6"/>
      <c r="C78" s="6"/>
      <c r="D78" s="6"/>
      <c r="E78" s="6"/>
      <c r="F78" s="6"/>
      <c r="G78" s="6"/>
      <c r="H78" s="6"/>
      <c r="I78" s="6"/>
      <c r="J78" s="6"/>
      <c r="K78" s="6"/>
      <c r="L78" s="6"/>
      <c r="M78" s="6"/>
      <c r="N78" s="6"/>
    </row>
    <row r="79" spans="1:14" x14ac:dyDescent="0.2">
      <c r="A79" s="6"/>
      <c r="B79" s="6"/>
      <c r="C79" s="6"/>
      <c r="D79" s="6"/>
      <c r="E79" s="6"/>
      <c r="F79" s="6"/>
      <c r="G79" s="6"/>
      <c r="H79" s="6"/>
      <c r="I79" s="6"/>
      <c r="J79" s="6"/>
      <c r="K79" s="6"/>
      <c r="L79" s="6"/>
      <c r="M79" s="6"/>
      <c r="N79" s="6"/>
    </row>
    <row r="80" spans="1:14" x14ac:dyDescent="0.2">
      <c r="A80" s="6"/>
      <c r="B80" s="6"/>
      <c r="C80" s="6"/>
      <c r="D80" s="6"/>
      <c r="E80" s="6"/>
      <c r="F80" s="6"/>
      <c r="G80" s="6"/>
      <c r="H80" s="6"/>
      <c r="I80" s="6"/>
      <c r="J80" s="6"/>
      <c r="K80" s="6"/>
      <c r="L80" s="6"/>
      <c r="M80" s="6"/>
      <c r="N80" s="6"/>
    </row>
    <row r="81" spans="1:14" x14ac:dyDescent="0.2">
      <c r="A81" s="6"/>
      <c r="B81" s="6"/>
      <c r="C81" s="6"/>
      <c r="D81" s="6"/>
      <c r="E81" s="6"/>
      <c r="F81" s="6"/>
      <c r="G81" s="6"/>
      <c r="H81" s="6"/>
      <c r="I81" s="6"/>
      <c r="J81" s="6"/>
      <c r="K81" s="6"/>
      <c r="L81" s="6"/>
      <c r="M81" s="6"/>
      <c r="N81" s="6"/>
    </row>
    <row r="82" spans="1:14" x14ac:dyDescent="0.2">
      <c r="A82" s="6"/>
      <c r="B82" s="6"/>
      <c r="C82" s="6"/>
      <c r="D82" s="6"/>
      <c r="E82" s="6"/>
      <c r="F82" s="6"/>
      <c r="G82" s="6"/>
      <c r="H82" s="6"/>
      <c r="I82" s="6"/>
      <c r="J82" s="6"/>
      <c r="K82" s="6"/>
      <c r="L82" s="6"/>
      <c r="M82" s="6"/>
      <c r="N82" s="6"/>
    </row>
    <row r="83" spans="1:14" x14ac:dyDescent="0.2">
      <c r="A83" s="6"/>
      <c r="B83" s="6"/>
      <c r="C83" s="6"/>
      <c r="D83" s="6"/>
      <c r="E83" s="6"/>
      <c r="F83" s="6"/>
      <c r="G83" s="6"/>
      <c r="H83" s="6"/>
      <c r="I83" s="6"/>
      <c r="J83" s="6"/>
      <c r="K83" s="6"/>
      <c r="L83" s="6"/>
      <c r="M83" s="6"/>
      <c r="N83" s="6"/>
    </row>
    <row r="84" spans="1:14" x14ac:dyDescent="0.2">
      <c r="A84" s="6"/>
      <c r="B84" s="6"/>
      <c r="C84" s="6"/>
      <c r="D84" s="6"/>
      <c r="E84" s="6"/>
      <c r="F84" s="6"/>
      <c r="G84" s="6"/>
      <c r="H84" s="6"/>
      <c r="I84" s="6"/>
      <c r="J84" s="6"/>
      <c r="K84" s="6"/>
      <c r="L84" s="6"/>
      <c r="M84" s="6"/>
      <c r="N84" s="6"/>
    </row>
    <row r="85" spans="1:14" x14ac:dyDescent="0.2">
      <c r="A85" s="6"/>
      <c r="B85" s="6"/>
      <c r="C85" s="6"/>
      <c r="D85" s="6"/>
      <c r="E85" s="6"/>
      <c r="F85" s="6"/>
      <c r="G85" s="6"/>
      <c r="H85" s="6"/>
      <c r="I85" s="6"/>
      <c r="J85" s="6"/>
      <c r="K85" s="6"/>
      <c r="L85" s="6"/>
      <c r="M85" s="6"/>
      <c r="N85" s="6"/>
    </row>
    <row r="86" spans="1:14" x14ac:dyDescent="0.2">
      <c r="A86" s="6"/>
      <c r="B86" s="6"/>
      <c r="C86" s="6"/>
      <c r="D86" s="6"/>
      <c r="E86" s="6"/>
      <c r="F86" s="6"/>
      <c r="G86" s="6"/>
      <c r="H86" s="6"/>
      <c r="I86" s="6"/>
      <c r="J86" s="6"/>
      <c r="K86" s="6"/>
      <c r="L86" s="6"/>
      <c r="M86" s="6"/>
      <c r="N86" s="6"/>
    </row>
    <row r="87" spans="1:14" x14ac:dyDescent="0.2">
      <c r="A87" s="6"/>
      <c r="B87" s="6"/>
      <c r="C87" s="6"/>
      <c r="D87" s="6"/>
      <c r="E87" s="6"/>
      <c r="F87" s="6"/>
      <c r="G87" s="6"/>
      <c r="H87" s="6"/>
      <c r="I87" s="6"/>
      <c r="J87" s="6"/>
      <c r="K87" s="6"/>
      <c r="L87" s="6"/>
      <c r="M87" s="6"/>
      <c r="N87" s="6"/>
    </row>
    <row r="88" spans="1:14" x14ac:dyDescent="0.2">
      <c r="A88" s="6"/>
      <c r="B88" s="6"/>
      <c r="C88" s="6"/>
      <c r="D88" s="6"/>
      <c r="E88" s="6"/>
      <c r="F88" s="6"/>
      <c r="G88" s="6"/>
      <c r="H88" s="6"/>
      <c r="I88" s="6"/>
      <c r="J88" s="6"/>
      <c r="K88" s="6"/>
      <c r="L88" s="6"/>
      <c r="M88" s="6"/>
      <c r="N88" s="6"/>
    </row>
    <row r="89" spans="1:14" x14ac:dyDescent="0.2">
      <c r="A89" s="6"/>
      <c r="B89" s="6"/>
      <c r="C89" s="6"/>
      <c r="D89" s="6"/>
      <c r="E89" s="6"/>
      <c r="F89" s="6"/>
      <c r="G89" s="6"/>
      <c r="H89" s="6"/>
      <c r="I89" s="6"/>
      <c r="J89" s="6"/>
      <c r="K89" s="6"/>
      <c r="L89" s="6"/>
      <c r="M89" s="6"/>
      <c r="N89" s="6"/>
    </row>
    <row r="90" spans="1:14" x14ac:dyDescent="0.2">
      <c r="A90" s="6"/>
      <c r="B90" s="6"/>
      <c r="C90" s="6"/>
      <c r="D90" s="6"/>
      <c r="E90" s="6"/>
      <c r="F90" s="6"/>
      <c r="G90" s="6"/>
      <c r="H90" s="6"/>
      <c r="I90" s="6"/>
      <c r="J90" s="6"/>
      <c r="K90" s="6"/>
      <c r="L90" s="6"/>
      <c r="M90" s="6"/>
      <c r="N90" s="6"/>
    </row>
    <row r="91" spans="1:14" x14ac:dyDescent="0.2">
      <c r="A91" s="6"/>
      <c r="B91" s="6"/>
      <c r="C91" s="6"/>
      <c r="D91" s="6"/>
      <c r="E91" s="6"/>
      <c r="F91" s="6"/>
      <c r="G91" s="6"/>
      <c r="H91" s="6"/>
      <c r="I91" s="6"/>
      <c r="J91" s="6"/>
      <c r="K91" s="6"/>
      <c r="L91" s="6"/>
      <c r="M91" s="6"/>
      <c r="N91" s="6"/>
    </row>
    <row r="92" spans="1:14" x14ac:dyDescent="0.2">
      <c r="A92" s="6"/>
      <c r="B92" s="6"/>
      <c r="C92" s="6"/>
      <c r="D92" s="6"/>
      <c r="E92" s="6"/>
      <c r="F92" s="6"/>
      <c r="G92" s="6"/>
      <c r="H92" s="6"/>
      <c r="I92" s="6"/>
      <c r="J92" s="6"/>
      <c r="K92" s="6"/>
      <c r="L92" s="6"/>
      <c r="M92" s="6"/>
      <c r="N92" s="6"/>
    </row>
    <row r="93" spans="1:14" x14ac:dyDescent="0.2">
      <c r="A93" s="6"/>
      <c r="B93" s="6"/>
      <c r="C93" s="6"/>
      <c r="D93" s="6"/>
      <c r="E93" s="6"/>
      <c r="F93" s="6"/>
      <c r="G93" s="6"/>
      <c r="H93" s="6"/>
      <c r="I93" s="6"/>
      <c r="J93" s="6"/>
      <c r="K93" s="6"/>
      <c r="L93" s="6"/>
      <c r="M93" s="6"/>
      <c r="N93" s="6"/>
    </row>
  </sheetData>
  <mergeCells count="4">
    <mergeCell ref="A8:A9"/>
    <mergeCell ref="B8:B9"/>
    <mergeCell ref="A19:A20"/>
    <mergeCell ref="B19:B20"/>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C15 C3:C4 C19 C6:C7 C11:C13" twoDigitTextYear="1"/>
    <ignoredError sqref="L8:L9 L19:L20" numberStoredAsText="1"/>
    <ignoredError sqref="C10" twoDigitTextYear="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6" customWidth="1"/>
    <col min="2" max="2" width="16.875" style="6" customWidth="1"/>
    <col min="3" max="3" width="10.875" style="6" customWidth="1"/>
    <col min="4" max="4" width="9.75" style="6" customWidth="1"/>
    <col min="5" max="12" width="9" style="6"/>
    <col min="13" max="13" width="10" style="6" customWidth="1"/>
    <col min="14" max="16384" width="9" style="6"/>
  </cols>
  <sheetData>
    <row r="1" spans="2:11" ht="19.5" x14ac:dyDescent="0.2">
      <c r="B1" s="13" t="s">
        <v>25</v>
      </c>
    </row>
    <row r="2" spans="2:11" ht="26.25" customHeight="1" x14ac:dyDescent="0.2">
      <c r="B2" s="122" t="s">
        <v>0</v>
      </c>
      <c r="C2" s="122"/>
      <c r="D2" s="122"/>
      <c r="E2" s="122"/>
      <c r="F2" s="122"/>
      <c r="G2" s="122"/>
      <c r="H2" s="122"/>
      <c r="I2" s="122"/>
      <c r="J2" s="122"/>
      <c r="K2" s="122"/>
    </row>
    <row r="3" spans="2:11" ht="35.25" customHeight="1" x14ac:dyDescent="0.2">
      <c r="B3" s="122" t="s">
        <v>234</v>
      </c>
      <c r="C3" s="122"/>
      <c r="D3" s="122"/>
      <c r="E3" s="122"/>
      <c r="F3" s="122"/>
      <c r="G3" s="122"/>
      <c r="H3" s="122"/>
      <c r="I3" s="122"/>
      <c r="J3" s="122"/>
      <c r="K3" s="122"/>
    </row>
    <row r="4" spans="2:11" ht="14.25" customHeight="1" x14ac:dyDescent="0.2">
      <c r="B4" s="117" t="s">
        <v>1</v>
      </c>
      <c r="C4" s="117"/>
      <c r="D4" s="117"/>
      <c r="E4" s="117"/>
      <c r="F4" s="117"/>
      <c r="G4" s="117"/>
      <c r="H4" s="117"/>
      <c r="I4" s="117"/>
      <c r="J4" s="117"/>
      <c r="K4" s="117"/>
    </row>
    <row r="5" spans="2:11" ht="26.25" customHeight="1" x14ac:dyDescent="0.2">
      <c r="B5" s="117" t="s">
        <v>260</v>
      </c>
      <c r="C5" s="117"/>
      <c r="D5" s="117"/>
      <c r="E5" s="117"/>
      <c r="F5" s="117"/>
      <c r="G5" s="117"/>
      <c r="H5" s="117"/>
      <c r="I5" s="117"/>
      <c r="J5" s="117"/>
      <c r="K5" s="117"/>
    </row>
    <row r="6" spans="2:11" ht="57" customHeight="1" x14ac:dyDescent="0.2">
      <c r="B6" s="117" t="s">
        <v>261</v>
      </c>
      <c r="C6" s="117"/>
      <c r="D6" s="117"/>
      <c r="E6" s="117"/>
      <c r="F6" s="117"/>
      <c r="G6" s="117"/>
      <c r="H6" s="117"/>
      <c r="I6" s="117"/>
      <c r="J6" s="117"/>
      <c r="K6" s="117"/>
    </row>
    <row r="7" spans="2:11" ht="26.25" customHeight="1" x14ac:dyDescent="0.2">
      <c r="B7" s="117" t="s">
        <v>262</v>
      </c>
      <c r="C7" s="117"/>
      <c r="D7" s="117"/>
      <c r="E7" s="117"/>
      <c r="F7" s="117"/>
      <c r="G7" s="117"/>
      <c r="H7" s="117"/>
      <c r="I7" s="117"/>
      <c r="J7" s="117"/>
      <c r="K7" s="117"/>
    </row>
    <row r="8" spans="2:11" ht="14.25" customHeight="1" x14ac:dyDescent="0.2">
      <c r="B8" s="117" t="s">
        <v>263</v>
      </c>
      <c r="C8" s="117"/>
      <c r="D8" s="117"/>
      <c r="E8" s="117"/>
      <c r="F8" s="117"/>
      <c r="G8" s="117"/>
      <c r="H8" s="117"/>
      <c r="I8" s="117"/>
      <c r="J8" s="117"/>
      <c r="K8" s="117"/>
    </row>
    <row r="9" spans="2:11" ht="23.25" customHeight="1" x14ac:dyDescent="0.2">
      <c r="B9" s="147" t="s">
        <v>264</v>
      </c>
      <c r="C9" s="147"/>
      <c r="D9" s="147"/>
      <c r="E9" s="147"/>
      <c r="F9" s="147"/>
      <c r="G9" s="147"/>
      <c r="H9" s="147"/>
      <c r="I9" s="147"/>
      <c r="J9" s="147"/>
      <c r="K9" s="147"/>
    </row>
    <row r="10" spans="2:11" x14ac:dyDescent="0.2">
      <c r="B10" s="80" t="s">
        <v>265</v>
      </c>
      <c r="C10" s="81"/>
      <c r="D10" s="81"/>
      <c r="E10" s="81"/>
      <c r="F10" s="81"/>
      <c r="G10" s="81"/>
      <c r="H10" s="81"/>
      <c r="I10" s="81"/>
      <c r="J10" s="81"/>
      <c r="K10" s="81"/>
    </row>
    <row r="11" spans="2:11" ht="48" customHeight="1" x14ac:dyDescent="0.2">
      <c r="B11" s="117" t="s">
        <v>266</v>
      </c>
      <c r="C11" s="117"/>
      <c r="D11" s="117"/>
      <c r="E11" s="117"/>
      <c r="F11" s="117"/>
      <c r="G11" s="117"/>
      <c r="H11" s="117"/>
      <c r="I11" s="117"/>
      <c r="J11" s="117"/>
      <c r="K11" s="117"/>
    </row>
    <row r="12" spans="2:11" x14ac:dyDescent="0.2">
      <c r="B12" s="7"/>
    </row>
    <row r="13" spans="2:11" s="11" customFormat="1" ht="15" x14ac:dyDescent="0.2">
      <c r="B13" s="10" t="s">
        <v>24</v>
      </c>
    </row>
    <row r="14" spans="2:11" x14ac:dyDescent="0.2">
      <c r="B14" s="7" t="s">
        <v>2</v>
      </c>
    </row>
    <row r="15" spans="2:11" ht="21.75" customHeight="1" x14ac:dyDescent="0.2">
      <c r="B15" s="148" t="s">
        <v>233</v>
      </c>
      <c r="C15" s="148"/>
      <c r="D15" s="148"/>
      <c r="E15" s="148"/>
      <c r="F15" s="148"/>
      <c r="G15" s="148"/>
      <c r="H15" s="148"/>
      <c r="I15" s="148"/>
      <c r="J15" s="148"/>
      <c r="K15" s="148"/>
    </row>
    <row r="16" spans="2:11" ht="26.25" customHeight="1" x14ac:dyDescent="0.2">
      <c r="B16" s="148" t="s">
        <v>232</v>
      </c>
      <c r="C16" s="148"/>
      <c r="D16" s="148"/>
      <c r="E16" s="148"/>
      <c r="F16" s="148"/>
      <c r="G16" s="148"/>
      <c r="H16" s="148"/>
      <c r="I16" s="148"/>
      <c r="J16" s="148"/>
      <c r="K16" s="148"/>
    </row>
    <row r="17" spans="2:11" ht="36.75" customHeight="1" x14ac:dyDescent="0.2">
      <c r="B17" s="122" t="s">
        <v>231</v>
      </c>
      <c r="C17" s="122"/>
      <c r="D17" s="122"/>
      <c r="E17" s="122"/>
      <c r="F17" s="122"/>
      <c r="G17" s="122"/>
      <c r="H17" s="122"/>
      <c r="I17" s="122"/>
      <c r="J17" s="122"/>
      <c r="K17" s="122"/>
    </row>
    <row r="18" spans="2:11" x14ac:dyDescent="0.2">
      <c r="B18" s="7"/>
    </row>
    <row r="19" spans="2:11" ht="15" x14ac:dyDescent="0.2">
      <c r="B19" s="10" t="s">
        <v>26</v>
      </c>
    </row>
    <row r="20" spans="2:11" ht="30" customHeight="1" x14ac:dyDescent="0.2">
      <c r="B20" s="122" t="s">
        <v>230</v>
      </c>
      <c r="C20" s="122"/>
      <c r="D20" s="122"/>
      <c r="E20" s="122"/>
      <c r="F20" s="122"/>
      <c r="G20" s="122"/>
      <c r="H20" s="122"/>
      <c r="I20" s="122"/>
      <c r="J20" s="122"/>
      <c r="K20" s="122"/>
    </row>
    <row r="21" spans="2:11" ht="39" customHeight="1" x14ac:dyDescent="0.2">
      <c r="B21" s="122" t="s">
        <v>229</v>
      </c>
      <c r="C21" s="122"/>
      <c r="D21" s="122"/>
      <c r="E21" s="122"/>
      <c r="F21" s="122"/>
      <c r="G21" s="122"/>
      <c r="H21" s="122"/>
      <c r="I21" s="122"/>
      <c r="J21" s="122"/>
      <c r="K21" s="122"/>
    </row>
    <row r="22" spans="2:11" ht="15.75" customHeight="1" x14ac:dyDescent="0.2">
      <c r="B22" s="7" t="s">
        <v>228</v>
      </c>
    </row>
    <row r="23" spans="2:11" ht="27" customHeight="1" x14ac:dyDescent="0.2">
      <c r="B23" s="148" t="s">
        <v>227</v>
      </c>
      <c r="C23" s="148"/>
      <c r="D23" s="148"/>
      <c r="E23" s="148"/>
      <c r="F23" s="148"/>
      <c r="G23" s="148"/>
      <c r="H23" s="148"/>
      <c r="I23" s="148"/>
      <c r="J23" s="148"/>
      <c r="K23" s="148"/>
    </row>
    <row r="24" spans="2:11" ht="49.5" customHeight="1" x14ac:dyDescent="0.2">
      <c r="B24" s="148" t="s">
        <v>226</v>
      </c>
      <c r="C24" s="148"/>
      <c r="D24" s="148"/>
      <c r="E24" s="148"/>
      <c r="F24" s="148"/>
      <c r="G24" s="148"/>
      <c r="H24" s="148"/>
      <c r="I24" s="148"/>
      <c r="J24" s="148"/>
      <c r="K24" s="148"/>
    </row>
    <row r="25" spans="2:11" x14ac:dyDescent="0.2">
      <c r="B25" s="9"/>
    </row>
    <row r="26" spans="2:11" x14ac:dyDescent="0.2">
      <c r="B26" s="14" t="s">
        <v>27</v>
      </c>
    </row>
    <row r="27" spans="2:11" ht="15" thickBot="1" x14ac:dyDescent="0.25">
      <c r="B27" s="17" t="s">
        <v>3</v>
      </c>
      <c r="C27" s="55" t="s">
        <v>4</v>
      </c>
      <c r="D27" s="55" t="s">
        <v>5</v>
      </c>
    </row>
    <row r="28" spans="2:11" ht="15.75" thickTop="1" thickBot="1" x14ac:dyDescent="0.25">
      <c r="B28" s="29" t="s">
        <v>6</v>
      </c>
      <c r="C28" s="57">
        <v>37</v>
      </c>
      <c r="D28" s="57">
        <v>15</v>
      </c>
    </row>
    <row r="29" spans="2:11" ht="15" thickBot="1" x14ac:dyDescent="0.25">
      <c r="B29" s="29" t="s">
        <v>7</v>
      </c>
      <c r="C29" s="57">
        <v>42</v>
      </c>
      <c r="D29" s="57">
        <v>9</v>
      </c>
    </row>
    <row r="30" spans="2:11" ht="15" thickBot="1" x14ac:dyDescent="0.25">
      <c r="B30" s="29" t="s">
        <v>8</v>
      </c>
      <c r="C30" s="57">
        <v>41</v>
      </c>
      <c r="D30" s="57">
        <v>8</v>
      </c>
    </row>
    <row r="31" spans="2:11" ht="15" thickBot="1" x14ac:dyDescent="0.25">
      <c r="B31" s="29" t="s">
        <v>9</v>
      </c>
      <c r="C31" s="57">
        <v>43</v>
      </c>
      <c r="D31" s="57">
        <v>11</v>
      </c>
    </row>
    <row r="32" spans="2:11" ht="15" thickBot="1" x14ac:dyDescent="0.25">
      <c r="B32" s="29" t="s">
        <v>10</v>
      </c>
      <c r="C32" s="57">
        <v>7.7</v>
      </c>
      <c r="D32" s="57">
        <v>1.2</v>
      </c>
    </row>
    <row r="33" spans="2:11" x14ac:dyDescent="0.2">
      <c r="B33" s="56"/>
    </row>
    <row r="34" spans="2:11" ht="15" x14ac:dyDescent="0.2">
      <c r="B34" s="10" t="s">
        <v>28</v>
      </c>
    </row>
    <row r="35" spans="2:11" ht="25.5" customHeight="1" x14ac:dyDescent="0.2">
      <c r="B35" s="122" t="s">
        <v>11</v>
      </c>
      <c r="C35" s="122"/>
      <c r="D35" s="122"/>
      <c r="E35" s="122"/>
      <c r="F35" s="122"/>
      <c r="G35" s="122"/>
      <c r="H35" s="122"/>
      <c r="I35" s="122"/>
      <c r="J35" s="122"/>
      <c r="K35" s="122"/>
    </row>
    <row r="36" spans="2:11" x14ac:dyDescent="0.2">
      <c r="B36" s="7"/>
    </row>
    <row r="37" spans="2:11" ht="19.5" x14ac:dyDescent="0.2">
      <c r="B37" s="12" t="s">
        <v>29</v>
      </c>
    </row>
    <row r="38" spans="2:11" x14ac:dyDescent="0.2">
      <c r="B38" s="7" t="s">
        <v>12</v>
      </c>
    </row>
    <row r="39" spans="2:11" x14ac:dyDescent="0.2">
      <c r="B39" s="7" t="s">
        <v>225</v>
      </c>
    </row>
    <row r="40" spans="2:11" ht="6" customHeight="1" x14ac:dyDescent="0.2">
      <c r="B40" s="7"/>
    </row>
    <row r="41" spans="2:11" x14ac:dyDescent="0.2">
      <c r="B41" s="9" t="s">
        <v>224</v>
      </c>
    </row>
    <row r="42" spans="2:11" x14ac:dyDescent="0.2">
      <c r="B42" s="9" t="s">
        <v>223</v>
      </c>
    </row>
    <row r="43" spans="2:11" s="9" customFormat="1" ht="19.5" customHeight="1" x14ac:dyDescent="0.2">
      <c r="C43" s="9" t="s">
        <v>222</v>
      </c>
    </row>
    <row r="44" spans="2:11" s="9" customFormat="1" ht="12" x14ac:dyDescent="0.2">
      <c r="C44" s="9" t="s">
        <v>221</v>
      </c>
    </row>
    <row r="45" spans="2:11" s="11" customFormat="1" ht="36.75" customHeight="1" x14ac:dyDescent="0.2">
      <c r="B45" s="122" t="s">
        <v>32</v>
      </c>
      <c r="C45" s="122"/>
      <c r="D45" s="122"/>
      <c r="E45" s="122"/>
      <c r="F45" s="122"/>
      <c r="G45" s="122"/>
      <c r="H45" s="122"/>
      <c r="I45" s="122"/>
      <c r="J45" s="122"/>
      <c r="K45" s="122"/>
    </row>
    <row r="46" spans="2:11" s="11" customFormat="1" x14ac:dyDescent="0.2">
      <c r="B46" s="7"/>
    </row>
    <row r="47" spans="2:11" s="11" customFormat="1" x14ac:dyDescent="0.2">
      <c r="B47" s="15" t="s">
        <v>31</v>
      </c>
    </row>
    <row r="48" spans="2:11" s="11" customFormat="1" ht="15" thickBot="1" x14ac:dyDescent="0.25">
      <c r="B48" s="17" t="s">
        <v>13</v>
      </c>
      <c r="C48" s="152" t="s">
        <v>14</v>
      </c>
      <c r="D48" s="153"/>
      <c r="E48" s="153"/>
      <c r="F48" s="153"/>
      <c r="G48" s="153"/>
      <c r="H48" s="153"/>
      <c r="I48" s="153"/>
      <c r="J48" s="153"/>
    </row>
    <row r="49" spans="2:10" s="11" customFormat="1" ht="27.75" customHeight="1" thickTop="1" thickBot="1" x14ac:dyDescent="0.25">
      <c r="B49" s="29" t="s">
        <v>15</v>
      </c>
      <c r="C49" s="149" t="s">
        <v>16</v>
      </c>
      <c r="D49" s="150"/>
      <c r="E49" s="150"/>
      <c r="F49" s="150"/>
      <c r="G49" s="150"/>
      <c r="H49" s="150"/>
      <c r="I49" s="150"/>
      <c r="J49" s="150"/>
    </row>
    <row r="50" spans="2:10" s="11" customFormat="1" ht="42.75" customHeight="1" thickBot="1" x14ac:dyDescent="0.25">
      <c r="B50" s="29" t="s">
        <v>17</v>
      </c>
      <c r="C50" s="149" t="s">
        <v>220</v>
      </c>
      <c r="D50" s="150"/>
      <c r="E50" s="150"/>
      <c r="F50" s="150"/>
      <c r="G50" s="150"/>
      <c r="H50" s="150"/>
      <c r="I50" s="150"/>
      <c r="J50" s="150"/>
    </row>
    <row r="51" spans="2:10" s="11" customFormat="1" ht="44.25" customHeight="1" thickBot="1" x14ac:dyDescent="0.25">
      <c r="B51" s="29" t="s">
        <v>30</v>
      </c>
      <c r="C51" s="149" t="s">
        <v>18</v>
      </c>
      <c r="D51" s="150"/>
      <c r="E51" s="150"/>
      <c r="F51" s="150"/>
      <c r="G51" s="150"/>
      <c r="H51" s="150"/>
      <c r="I51" s="150"/>
      <c r="J51" s="150"/>
    </row>
    <row r="52" spans="2:10" s="11" customFormat="1" ht="25.5" customHeight="1" thickBot="1" x14ac:dyDescent="0.25">
      <c r="B52" s="29" t="s">
        <v>19</v>
      </c>
      <c r="C52" s="149" t="s">
        <v>20</v>
      </c>
      <c r="D52" s="150"/>
      <c r="E52" s="150"/>
      <c r="F52" s="150"/>
      <c r="G52" s="150"/>
      <c r="H52" s="150"/>
      <c r="I52" s="150"/>
      <c r="J52" s="150"/>
    </row>
    <row r="53" spans="2:10" s="11" customFormat="1" ht="24.75" customHeight="1" thickBot="1" x14ac:dyDescent="0.25">
      <c r="B53" s="29" t="s">
        <v>21</v>
      </c>
      <c r="C53" s="149" t="s">
        <v>22</v>
      </c>
      <c r="D53" s="151"/>
      <c r="E53" s="151"/>
      <c r="F53" s="151"/>
      <c r="G53" s="151"/>
      <c r="H53" s="151"/>
      <c r="I53" s="151"/>
      <c r="J53" s="151"/>
    </row>
    <row r="54" spans="2:10" s="11" customFormat="1" ht="15" thickBot="1" x14ac:dyDescent="0.25">
      <c r="B54" s="16"/>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PLAN-30-9976</_dlc_DocId>
    <_dlc_DocIdUrl xmlns="a14523ce-dede-483e-883a-2d83261080bd">
      <Url>http://sharedocs/sites/planning/mm/_layouts/15/DocIdRedir.aspx?ID=PLAN-30-9976</Url>
      <Description>PLAN-30-9976</Description>
    </_dlc_DocIdUrl>
  </documentManagement>
</p:properti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A653548F-0D32-4877-9CB2-BA6C2C28B84C}"/>
</file>

<file path=customXml/itemProps2.xml><?xml version="1.0" encoding="utf-8"?>
<ds:datastoreItem xmlns:ds="http://schemas.openxmlformats.org/officeDocument/2006/customXml" ds:itemID="{0F3D69D3-7841-485C-A1AC-E0DFF8DAAEC1}"/>
</file>

<file path=customXml/itemProps3.xml><?xml version="1.0" encoding="utf-8"?>
<ds:datastoreItem xmlns:ds="http://schemas.openxmlformats.org/officeDocument/2006/customXml" ds:itemID="{52C00A19-1E06-4A7A-B16C-5BCBDE245219}"/>
</file>

<file path=customXml/itemProps4.xml><?xml version="1.0" encoding="utf-8"?>
<ds:datastoreItem xmlns:ds="http://schemas.openxmlformats.org/officeDocument/2006/customXml" ds:itemID="{34B4BE7A-2718-46F3-B760-4EA8C9F55416}"/>
</file>

<file path=customXml/itemProps5.xml><?xml version="1.0" encoding="utf-8"?>
<ds:datastoreItem xmlns:ds="http://schemas.openxmlformats.org/officeDocument/2006/customXml" ds:itemID="{04DC01F8-010E-4574-AE9D-D04EB5838EF5}"/>
</file>

<file path=customXml/itemProps6.xml><?xml version="1.0" encoding="utf-8"?>
<ds:datastoreItem xmlns:ds="http://schemas.openxmlformats.org/officeDocument/2006/customXml" ds:itemID="{EFC5E4F0-297F-4184-B012-4A3F5B94B5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South Australia Summary</vt:lpstr>
      <vt:lpstr>Change Log</vt:lpstr>
      <vt:lpstr>Existing S &amp; SS Generation</vt:lpstr>
      <vt:lpstr>Summer Scheduled Capacities</vt:lpstr>
      <vt:lpstr>Winter Scheduled Capacities</vt:lpstr>
      <vt:lpstr>Existing NS Generation</vt:lpstr>
      <vt:lpstr>New Developments</vt:lpstr>
      <vt:lpstr>Background Information</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Rimjhim Kapoor</cp:lastModifiedBy>
  <cp:lastPrinted>2016-04-15T01:14:49Z</cp:lastPrinted>
  <dcterms:created xsi:type="dcterms:W3CDTF">2012-04-11T09:30:44Z</dcterms:created>
  <dcterms:modified xsi:type="dcterms:W3CDTF">2016-04-18T02:22:06Z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9748ee78-e130-4249-ac2d-d000e3334dc1</vt:lpwstr>
  </property>
  <property fmtid="{D5CDD505-2E9C-101B-9397-08002B2CF9AE}" pid="4" name="AEMODocumentType">
    <vt:lpwstr>20;#Publication|8ae4cf81-fd7c-4b5d-880f-3ad9d29fca1a</vt:lpwstr>
  </property>
  <property fmtid="{D5CDD505-2E9C-101B-9397-08002B2CF9AE}" pid="5" name="AEMOKeywords">
    <vt:lpwstr/>
  </property>
</Properties>
</file>