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GenInfo/2016/Working files/"/>
    </mc:Choice>
  </mc:AlternateContent>
  <bookViews>
    <workbookView xWindow="0" yWindow="0" windowWidth="25380" windowHeight="12000" tabRatio="955"/>
  </bookViews>
  <sheets>
    <sheet name="New South Wales Summary" sheetId="14" r:id="rId1"/>
    <sheet name="Change Log" sheetId="15" r:id="rId2"/>
    <sheet name="Existing S &amp; SS Generation" sheetId="10" r:id="rId3"/>
    <sheet name="Summer Scheduled Capacities" sheetId="2" r:id="rId4"/>
    <sheet name="Winter Scheduled Capacities" sheetId="3" r:id="rId5"/>
    <sheet name="Existing NS Generation" sheetId="7" r:id="rId6"/>
    <sheet name="New Developments" sheetId="6" r:id="rId7"/>
    <sheet name="Background Information" sheetId="11" r:id="rId8"/>
  </sheets>
  <definedNames>
    <definedName name="_xlnm._FilterDatabase" localSheetId="5" hidden="1">'Existing NS Generation'!$A$2:$E$3</definedName>
    <definedName name="_xlnm._FilterDatabase" localSheetId="2" hidden="1">'Existing S &amp; SS Generation'!$A$2:$G$30</definedName>
    <definedName name="_xlnm._FilterDatabase" localSheetId="6" hidden="1">'New Developments'!$A$2:$N$43</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D30" i="10" l="1"/>
  <c r="H30" i="3" l="1"/>
  <c r="K72" i="3"/>
  <c r="J72" i="3"/>
  <c r="I72" i="3"/>
  <c r="H72" i="3"/>
  <c r="G72" i="3"/>
  <c r="F72" i="3"/>
  <c r="E72" i="3"/>
  <c r="D72" i="3"/>
  <c r="C72" i="3"/>
  <c r="B72" i="3"/>
  <c r="K71" i="3"/>
  <c r="J71" i="3"/>
  <c r="I71" i="3"/>
  <c r="H71" i="3"/>
  <c r="G71" i="3"/>
  <c r="F71" i="3"/>
  <c r="E71" i="3"/>
  <c r="D71" i="3"/>
  <c r="C71" i="3"/>
  <c r="B71" i="3"/>
  <c r="K30" i="3"/>
  <c r="J30" i="3"/>
  <c r="I30" i="3"/>
  <c r="G30" i="3"/>
  <c r="F30" i="3"/>
  <c r="E30" i="3"/>
  <c r="D30" i="3"/>
  <c r="C30" i="3"/>
  <c r="B30" i="3"/>
  <c r="K30" i="2"/>
  <c r="J30" i="2"/>
  <c r="I30" i="2"/>
  <c r="H30" i="2"/>
  <c r="G30" i="2"/>
  <c r="F30" i="2"/>
  <c r="E30" i="2"/>
  <c r="D30" i="2"/>
  <c r="C30" i="2"/>
  <c r="B30" i="2"/>
  <c r="K74" i="2"/>
  <c r="J74" i="2"/>
  <c r="I74" i="2"/>
  <c r="H74" i="2"/>
  <c r="G74" i="2"/>
  <c r="F74" i="2"/>
  <c r="E74" i="2"/>
  <c r="D74" i="2"/>
  <c r="C74" i="2"/>
  <c r="B74" i="2"/>
  <c r="K73" i="2"/>
  <c r="J73" i="2"/>
  <c r="I73" i="2"/>
  <c r="H73" i="2"/>
  <c r="G73" i="2"/>
  <c r="F73" i="2"/>
  <c r="E73" i="2"/>
  <c r="D73" i="2"/>
  <c r="C73" i="2"/>
  <c r="B73" i="2"/>
  <c r="K68" i="3" l="1"/>
  <c r="J68" i="3"/>
  <c r="I68" i="3"/>
  <c r="H68" i="3"/>
  <c r="G68" i="3"/>
  <c r="F68" i="3"/>
  <c r="E68" i="3"/>
  <c r="D68" i="3"/>
  <c r="C68" i="3"/>
  <c r="B68" i="3"/>
  <c r="K67" i="3"/>
  <c r="J67" i="3"/>
  <c r="I67" i="3"/>
  <c r="H67" i="3"/>
  <c r="G67" i="3"/>
  <c r="F67" i="3"/>
  <c r="E67" i="3"/>
  <c r="D67" i="3"/>
  <c r="C67" i="3"/>
  <c r="B67" i="3"/>
  <c r="K66" i="3"/>
  <c r="J66" i="3"/>
  <c r="I66" i="3"/>
  <c r="H66" i="3"/>
  <c r="G66" i="3"/>
  <c r="F66" i="3"/>
  <c r="E66" i="3"/>
  <c r="D66" i="3"/>
  <c r="C66" i="3"/>
  <c r="B66" i="3"/>
  <c r="K65" i="3"/>
  <c r="J65" i="3"/>
  <c r="I65" i="3"/>
  <c r="H65" i="3"/>
  <c r="G65" i="3"/>
  <c r="F65" i="3"/>
  <c r="E65" i="3"/>
  <c r="D65" i="3"/>
  <c r="C65" i="3"/>
  <c r="B65" i="3"/>
  <c r="K64" i="3"/>
  <c r="J64" i="3"/>
  <c r="I64" i="3"/>
  <c r="H64" i="3"/>
  <c r="G64" i="3"/>
  <c r="F64" i="3"/>
  <c r="E64" i="3"/>
  <c r="D64" i="3"/>
  <c r="C64" i="3"/>
  <c r="B64" i="3"/>
  <c r="K63" i="3"/>
  <c r="J63" i="3"/>
  <c r="I63" i="3"/>
  <c r="H63" i="3"/>
  <c r="G63" i="3"/>
  <c r="F63" i="3"/>
  <c r="E63" i="3"/>
  <c r="D63" i="3"/>
  <c r="C63" i="3"/>
  <c r="B63" i="3"/>
  <c r="K62" i="3"/>
  <c r="J62" i="3"/>
  <c r="I62" i="3"/>
  <c r="I69" i="3" s="1"/>
  <c r="H62" i="3"/>
  <c r="H69" i="3" s="1"/>
  <c r="G62" i="3"/>
  <c r="F62" i="3"/>
  <c r="E62" i="3"/>
  <c r="E69" i="3" s="1"/>
  <c r="D62" i="3"/>
  <c r="D69" i="3" s="1"/>
  <c r="C62" i="3"/>
  <c r="B62" i="3"/>
  <c r="K55" i="3"/>
  <c r="J55" i="3"/>
  <c r="I55" i="3"/>
  <c r="H55" i="3"/>
  <c r="G55" i="3"/>
  <c r="F55" i="3"/>
  <c r="E55" i="3"/>
  <c r="D55" i="3"/>
  <c r="C55" i="3"/>
  <c r="B55" i="3"/>
  <c r="K54" i="3"/>
  <c r="J54" i="3"/>
  <c r="I54" i="3"/>
  <c r="H54" i="3"/>
  <c r="G54" i="3"/>
  <c r="F54" i="3"/>
  <c r="E54" i="3"/>
  <c r="D54" i="3"/>
  <c r="C54" i="3"/>
  <c r="B54" i="3"/>
  <c r="K53" i="3"/>
  <c r="J53" i="3"/>
  <c r="I53" i="3"/>
  <c r="H53" i="3"/>
  <c r="G53" i="3"/>
  <c r="F53" i="3"/>
  <c r="E53" i="3"/>
  <c r="D53" i="3"/>
  <c r="C53" i="3"/>
  <c r="B53" i="3"/>
  <c r="K52" i="3"/>
  <c r="J52" i="3"/>
  <c r="I52" i="3"/>
  <c r="H52" i="3"/>
  <c r="G52" i="3"/>
  <c r="F52" i="3"/>
  <c r="E52" i="3"/>
  <c r="D52" i="3"/>
  <c r="C52" i="3"/>
  <c r="B52" i="3"/>
  <c r="K51" i="3"/>
  <c r="J51" i="3"/>
  <c r="I51" i="3"/>
  <c r="H51" i="3"/>
  <c r="G51" i="3"/>
  <c r="F51" i="3"/>
  <c r="E51" i="3"/>
  <c r="D51" i="3"/>
  <c r="C51" i="3"/>
  <c r="B51" i="3"/>
  <c r="K50" i="3"/>
  <c r="J50" i="3"/>
  <c r="I50" i="3"/>
  <c r="H50" i="3"/>
  <c r="G50" i="3"/>
  <c r="F50" i="3"/>
  <c r="E50" i="3"/>
  <c r="D50" i="3"/>
  <c r="C50" i="3"/>
  <c r="B50" i="3"/>
  <c r="K49" i="3"/>
  <c r="J49" i="3"/>
  <c r="I49" i="3"/>
  <c r="H49" i="3"/>
  <c r="G49" i="3"/>
  <c r="F49" i="3"/>
  <c r="E49" i="3"/>
  <c r="D49" i="3"/>
  <c r="C49" i="3"/>
  <c r="B49" i="3"/>
  <c r="K48" i="3"/>
  <c r="J48" i="3"/>
  <c r="I48" i="3"/>
  <c r="H48" i="3"/>
  <c r="G48" i="3"/>
  <c r="F48" i="3"/>
  <c r="E48" i="3"/>
  <c r="D48" i="3"/>
  <c r="C48" i="3"/>
  <c r="B48" i="3"/>
  <c r="K47" i="3"/>
  <c r="J47" i="3"/>
  <c r="I47" i="3"/>
  <c r="H47" i="3"/>
  <c r="G47" i="3"/>
  <c r="F47" i="3"/>
  <c r="E47" i="3"/>
  <c r="D47" i="3"/>
  <c r="C47" i="3"/>
  <c r="B47" i="3"/>
  <c r="K46" i="3"/>
  <c r="J46" i="3"/>
  <c r="I46" i="3"/>
  <c r="H46" i="3"/>
  <c r="G46" i="3"/>
  <c r="F46" i="3"/>
  <c r="E46" i="3"/>
  <c r="D46" i="3"/>
  <c r="C46" i="3"/>
  <c r="B46" i="3"/>
  <c r="K45" i="3"/>
  <c r="J45" i="3"/>
  <c r="I45" i="3"/>
  <c r="H45" i="3"/>
  <c r="G45" i="3"/>
  <c r="F45" i="3"/>
  <c r="E45" i="3"/>
  <c r="D45" i="3"/>
  <c r="C45" i="3"/>
  <c r="B45" i="3"/>
  <c r="K44" i="3"/>
  <c r="J44" i="3"/>
  <c r="I44" i="3"/>
  <c r="H44" i="3"/>
  <c r="G44" i="3"/>
  <c r="F44" i="3"/>
  <c r="E44" i="3"/>
  <c r="D44" i="3"/>
  <c r="C44" i="3"/>
  <c r="B44" i="3"/>
  <c r="K43" i="3"/>
  <c r="J43" i="3"/>
  <c r="I43" i="3"/>
  <c r="H43" i="3"/>
  <c r="G43" i="3"/>
  <c r="F43" i="3"/>
  <c r="E43" i="3"/>
  <c r="D43" i="3"/>
  <c r="C43" i="3"/>
  <c r="B43" i="3"/>
  <c r="K42" i="3"/>
  <c r="J42" i="3"/>
  <c r="I42" i="3"/>
  <c r="H42" i="3"/>
  <c r="G42" i="3"/>
  <c r="F42" i="3"/>
  <c r="E42" i="3"/>
  <c r="D42" i="3"/>
  <c r="C42" i="3"/>
  <c r="B42" i="3"/>
  <c r="K41" i="3"/>
  <c r="J41" i="3"/>
  <c r="I41" i="3"/>
  <c r="H41" i="3"/>
  <c r="G41" i="3"/>
  <c r="F41" i="3"/>
  <c r="E41" i="3"/>
  <c r="D41" i="3"/>
  <c r="C41" i="3"/>
  <c r="B41" i="3"/>
  <c r="K40" i="3"/>
  <c r="J40" i="3"/>
  <c r="I40" i="3"/>
  <c r="H40" i="3"/>
  <c r="G40" i="3"/>
  <c r="F40" i="3"/>
  <c r="E40" i="3"/>
  <c r="D40" i="3"/>
  <c r="C40" i="3"/>
  <c r="B40" i="3"/>
  <c r="K39" i="3"/>
  <c r="J39" i="3"/>
  <c r="I39" i="3"/>
  <c r="H39" i="3"/>
  <c r="G39" i="3"/>
  <c r="F39" i="3"/>
  <c r="E39" i="3"/>
  <c r="D39" i="3"/>
  <c r="C39" i="3"/>
  <c r="B39" i="3"/>
  <c r="K40" i="2"/>
  <c r="J40" i="2"/>
  <c r="I40" i="2"/>
  <c r="H40" i="2"/>
  <c r="G40" i="2"/>
  <c r="F40" i="2"/>
  <c r="E40" i="2"/>
  <c r="D40" i="2"/>
  <c r="C40" i="2"/>
  <c r="B40" i="2"/>
  <c r="K69" i="2"/>
  <c r="J69" i="2"/>
  <c r="I69" i="2"/>
  <c r="H69" i="2"/>
  <c r="G69" i="2"/>
  <c r="F69" i="2"/>
  <c r="E69" i="2"/>
  <c r="D69" i="2"/>
  <c r="C69" i="2"/>
  <c r="B69" i="2"/>
  <c r="K70" i="2"/>
  <c r="J70" i="2"/>
  <c r="I70" i="2"/>
  <c r="H70" i="2"/>
  <c r="G70" i="2"/>
  <c r="F70" i="2"/>
  <c r="E70" i="2"/>
  <c r="D70" i="2"/>
  <c r="C70" i="2"/>
  <c r="B70" i="2"/>
  <c r="K68" i="2"/>
  <c r="J68" i="2"/>
  <c r="I68" i="2"/>
  <c r="H68" i="2"/>
  <c r="G68" i="2"/>
  <c r="F68" i="2"/>
  <c r="E68" i="2"/>
  <c r="D68" i="2"/>
  <c r="C68" i="2"/>
  <c r="B68" i="2"/>
  <c r="K67" i="2"/>
  <c r="J67" i="2"/>
  <c r="I67" i="2"/>
  <c r="H67" i="2"/>
  <c r="G67" i="2"/>
  <c r="F67" i="2"/>
  <c r="E67" i="2"/>
  <c r="D67" i="2"/>
  <c r="C67" i="2"/>
  <c r="B67" i="2"/>
  <c r="K66" i="2"/>
  <c r="J66" i="2"/>
  <c r="I66" i="2"/>
  <c r="H66" i="2"/>
  <c r="G66" i="2"/>
  <c r="F66" i="2"/>
  <c r="E66" i="2"/>
  <c r="D66" i="2"/>
  <c r="C66" i="2"/>
  <c r="B66" i="2"/>
  <c r="K65" i="2"/>
  <c r="J65" i="2"/>
  <c r="I65" i="2"/>
  <c r="H65" i="2"/>
  <c r="G65" i="2"/>
  <c r="F65" i="2"/>
  <c r="E65" i="2"/>
  <c r="D65" i="2"/>
  <c r="C65" i="2"/>
  <c r="B65" i="2"/>
  <c r="K64" i="2"/>
  <c r="J64" i="2"/>
  <c r="I64" i="2"/>
  <c r="H64" i="2"/>
  <c r="G64" i="2"/>
  <c r="F64" i="2"/>
  <c r="E64" i="2"/>
  <c r="D64" i="2"/>
  <c r="C64" i="2"/>
  <c r="B64" i="2"/>
  <c r="K56" i="2"/>
  <c r="J56" i="2"/>
  <c r="I56" i="2"/>
  <c r="H56" i="2"/>
  <c r="G56" i="2"/>
  <c r="F56" i="2"/>
  <c r="E56" i="2"/>
  <c r="D56" i="2"/>
  <c r="C56" i="2"/>
  <c r="B56" i="2"/>
  <c r="K55" i="2"/>
  <c r="J55" i="2"/>
  <c r="I55" i="2"/>
  <c r="H55" i="2"/>
  <c r="G55" i="2"/>
  <c r="F55" i="2"/>
  <c r="E55" i="2"/>
  <c r="D55" i="2"/>
  <c r="C55" i="2"/>
  <c r="B55" i="2"/>
  <c r="K54" i="2"/>
  <c r="J54" i="2"/>
  <c r="I54" i="2"/>
  <c r="H54" i="2"/>
  <c r="G54" i="2"/>
  <c r="F54" i="2"/>
  <c r="E54" i="2"/>
  <c r="D54" i="2"/>
  <c r="C54" i="2"/>
  <c r="B54" i="2"/>
  <c r="K53" i="2"/>
  <c r="J53" i="2"/>
  <c r="I53" i="2"/>
  <c r="H53" i="2"/>
  <c r="G53" i="2"/>
  <c r="F53" i="2"/>
  <c r="E53" i="2"/>
  <c r="D53" i="2"/>
  <c r="C53" i="2"/>
  <c r="B53" i="2"/>
  <c r="K52" i="2"/>
  <c r="J52" i="2"/>
  <c r="I52" i="2"/>
  <c r="H52" i="2"/>
  <c r="G52" i="2"/>
  <c r="F52" i="2"/>
  <c r="E52" i="2"/>
  <c r="D52" i="2"/>
  <c r="C52" i="2"/>
  <c r="B52" i="2"/>
  <c r="K51" i="2"/>
  <c r="J51" i="2"/>
  <c r="I51" i="2"/>
  <c r="H51" i="2"/>
  <c r="G51" i="2"/>
  <c r="F51" i="2"/>
  <c r="E51" i="2"/>
  <c r="D51" i="2"/>
  <c r="C51" i="2"/>
  <c r="B51" i="2"/>
  <c r="K50" i="2"/>
  <c r="J50" i="2"/>
  <c r="I50" i="2"/>
  <c r="H50" i="2"/>
  <c r="G50" i="2"/>
  <c r="F50" i="2"/>
  <c r="E50" i="2"/>
  <c r="D50" i="2"/>
  <c r="C50" i="2"/>
  <c r="B50" i="2"/>
  <c r="K49" i="2"/>
  <c r="J49" i="2"/>
  <c r="I49" i="2"/>
  <c r="H49" i="2"/>
  <c r="G49" i="2"/>
  <c r="F49" i="2"/>
  <c r="E49" i="2"/>
  <c r="D49" i="2"/>
  <c r="C49" i="2"/>
  <c r="B49" i="2"/>
  <c r="K48" i="2"/>
  <c r="J48" i="2"/>
  <c r="I48" i="2"/>
  <c r="H48" i="2"/>
  <c r="G48" i="2"/>
  <c r="F48" i="2"/>
  <c r="E48" i="2"/>
  <c r="D48" i="2"/>
  <c r="C48" i="2"/>
  <c r="B48" i="2"/>
  <c r="K47" i="2"/>
  <c r="J47" i="2"/>
  <c r="I47" i="2"/>
  <c r="H47" i="2"/>
  <c r="G47" i="2"/>
  <c r="F47" i="2"/>
  <c r="E47" i="2"/>
  <c r="D47" i="2"/>
  <c r="C47" i="2"/>
  <c r="B47" i="2"/>
  <c r="K46" i="2"/>
  <c r="J46" i="2"/>
  <c r="I46" i="2"/>
  <c r="H46" i="2"/>
  <c r="G46" i="2"/>
  <c r="F46" i="2"/>
  <c r="E46" i="2"/>
  <c r="D46" i="2"/>
  <c r="C46" i="2"/>
  <c r="B46" i="2"/>
  <c r="K45" i="2"/>
  <c r="J45" i="2"/>
  <c r="I45" i="2"/>
  <c r="H45" i="2"/>
  <c r="G45" i="2"/>
  <c r="F45" i="2"/>
  <c r="E45" i="2"/>
  <c r="D45" i="2"/>
  <c r="C45" i="2"/>
  <c r="B45" i="2"/>
  <c r="K44" i="2"/>
  <c r="J44" i="2"/>
  <c r="I44" i="2"/>
  <c r="H44" i="2"/>
  <c r="G44" i="2"/>
  <c r="F44" i="2"/>
  <c r="E44" i="2"/>
  <c r="D44" i="2"/>
  <c r="C44" i="2"/>
  <c r="B44" i="2"/>
  <c r="K43" i="2"/>
  <c r="J43" i="2"/>
  <c r="I43" i="2"/>
  <c r="H43" i="2"/>
  <c r="G43" i="2"/>
  <c r="F43" i="2"/>
  <c r="E43" i="2"/>
  <c r="D43" i="2"/>
  <c r="C43" i="2"/>
  <c r="B43" i="2"/>
  <c r="K42" i="2"/>
  <c r="J42" i="2"/>
  <c r="I42" i="2"/>
  <c r="H42" i="2"/>
  <c r="G42" i="2"/>
  <c r="F42" i="2"/>
  <c r="E42" i="2"/>
  <c r="D42" i="2"/>
  <c r="C42" i="2"/>
  <c r="B42" i="2"/>
  <c r="K41" i="2"/>
  <c r="J41" i="2"/>
  <c r="I41" i="2"/>
  <c r="H41" i="2"/>
  <c r="G41" i="2"/>
  <c r="F41" i="2"/>
  <c r="E41" i="2"/>
  <c r="D41" i="2"/>
  <c r="C41" i="2"/>
  <c r="B41" i="2"/>
  <c r="C69" i="3" l="1"/>
  <c r="G69" i="3"/>
  <c r="K69" i="3"/>
  <c r="D58" i="2"/>
  <c r="C58" i="2"/>
  <c r="K58" i="2"/>
  <c r="B69" i="3"/>
  <c r="F69" i="3"/>
  <c r="J69" i="3"/>
  <c r="D57" i="3"/>
  <c r="H57" i="3"/>
  <c r="D71" i="2"/>
  <c r="H71" i="2"/>
  <c r="F58" i="2"/>
  <c r="J58" i="2"/>
  <c r="E71" i="2"/>
  <c r="I71" i="2"/>
  <c r="G58" i="2"/>
  <c r="B71" i="2"/>
  <c r="F71" i="2"/>
  <c r="J71" i="2"/>
  <c r="H58" i="2"/>
  <c r="B58" i="2"/>
  <c r="C71" i="2"/>
  <c r="G71" i="2"/>
  <c r="K71" i="2"/>
  <c r="E58" i="2"/>
  <c r="I58" i="2"/>
  <c r="C57" i="3"/>
  <c r="E57" i="3"/>
  <c r="F57" i="3"/>
  <c r="G57" i="3"/>
  <c r="I57" i="3"/>
  <c r="J57" i="3"/>
  <c r="K57" i="3"/>
  <c r="B57" i="3"/>
  <c r="B57" i="2" l="1"/>
  <c r="C57" i="2" l="1"/>
  <c r="D57" i="2"/>
  <c r="E57" i="2"/>
  <c r="F57" i="2"/>
  <c r="G57" i="2"/>
  <c r="H57" i="2"/>
  <c r="I57" i="2"/>
  <c r="J57" i="2"/>
  <c r="K57" i="2"/>
  <c r="C56" i="3"/>
  <c r="D56" i="3"/>
  <c r="E56" i="3"/>
  <c r="F56" i="3"/>
  <c r="G56" i="3"/>
  <c r="H56" i="3"/>
  <c r="I56" i="3"/>
  <c r="J56" i="3"/>
  <c r="K56" i="3"/>
  <c r="B56" i="3"/>
  <c r="K58" i="3" l="1"/>
  <c r="J59" i="2"/>
  <c r="G58" i="3"/>
  <c r="C58" i="3"/>
  <c r="I58" i="3"/>
  <c r="E58" i="3"/>
  <c r="B58" i="3"/>
  <c r="J58" i="3"/>
  <c r="F58" i="3"/>
  <c r="H58" i="3"/>
  <c r="D58" i="3"/>
  <c r="K59" i="2"/>
  <c r="G59" i="2"/>
  <c r="C59" i="2"/>
  <c r="F59" i="2"/>
  <c r="I59" i="2"/>
  <c r="E59" i="2"/>
  <c r="B59" i="2"/>
  <c r="H59" i="2"/>
  <c r="D59" i="2"/>
  <c r="C67" i="7" l="1"/>
</calcChain>
</file>

<file path=xl/sharedStrings.xml><?xml version="1.0" encoding="utf-8"?>
<sst xmlns="http://schemas.openxmlformats.org/spreadsheetml/2006/main" count="1287" uniqueCount="459">
  <si>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</si>
  <si>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</si>
  <si>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</si>
  <si>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</si>
  <si>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</si>
  <si>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</si>
  <si>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</si>
  <si>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</si>
  <si>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</si>
  <si>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</si>
  <si>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</si>
  <si>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</si>
  <si>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</si>
  <si>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</si>
  <si>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</si>
  <si>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</si>
  <si>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</si>
  <si>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</si>
  <si>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</si>
  <si>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</si>
  <si>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</si>
  <si>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</si>
  <si>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</si>
  <si>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</si>
  <si>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</si>
  <si>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</si>
  <si>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</si>
  <si>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</si>
  <si>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</si>
  <si>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</si>
  <si>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</si>
  <si>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</si>
  <si>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</si>
  <si>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</si>
  <si>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–16</t>
  </si>
  <si>
    <t>–17</t>
  </si>
  <si>
    <t>–18</t>
  </si>
  <si>
    <t>–19</t>
  </si>
  <si>
    <t>–20</t>
  </si>
  <si>
    <t>–21</t>
  </si>
  <si>
    <t>Dispatch Type</t>
  </si>
  <si>
    <t>Barcaldine</t>
  </si>
  <si>
    <t>S</t>
  </si>
  <si>
    <t>Total</t>
  </si>
  <si>
    <t>Unit ID</t>
  </si>
  <si>
    <t>Fuel Type</t>
  </si>
  <si>
    <t>Generation Type</t>
  </si>
  <si>
    <t>Land</t>
  </si>
  <si>
    <t>Equip</t>
  </si>
  <si>
    <t>Plan</t>
  </si>
  <si>
    <t>Date</t>
  </si>
  <si>
    <t>Unit Status</t>
  </si>
  <si>
    <t>Nameplate Capacity (MW)</t>
  </si>
  <si>
    <t>Wind</t>
  </si>
  <si>
    <t>SS</t>
  </si>
  <si>
    <t>TBA</t>
  </si>
  <si>
    <t>ERM Power Limited</t>
  </si>
  <si>
    <t>OCGT</t>
  </si>
  <si>
    <t>ü</t>
  </si>
  <si>
    <t>AGL Energy</t>
  </si>
  <si>
    <t>Infigen Energy</t>
  </si>
  <si>
    <t>Solar</t>
  </si>
  <si>
    <t>CCGT</t>
  </si>
  <si>
    <t>Owner</t>
  </si>
  <si>
    <t>Technology Type</t>
  </si>
  <si>
    <t>Black Coal</t>
  </si>
  <si>
    <t>Coal Seam Methane</t>
  </si>
  <si>
    <t>Compression Reciprocating Engine</t>
  </si>
  <si>
    <t>Unit Numbers and Nameplate Capacity (MW)</t>
  </si>
  <si>
    <t>Installed</t>
  </si>
  <si>
    <t>Capacity (MW)</t>
  </si>
  <si>
    <t>2 x 25</t>
  </si>
  <si>
    <t>Project Station</t>
  </si>
  <si>
    <t>Bayswater</t>
  </si>
  <si>
    <t>Blowering</t>
  </si>
  <si>
    <t>Colongra</t>
  </si>
  <si>
    <t>Eraring</t>
  </si>
  <si>
    <t>Gunning</t>
  </si>
  <si>
    <t>Guthega</t>
  </si>
  <si>
    <t>Hume NSW</t>
  </si>
  <si>
    <t>Hunter Valley GT</t>
  </si>
  <si>
    <t>Liddell</t>
  </si>
  <si>
    <t>Mt Piper</t>
  </si>
  <si>
    <t>Redbank</t>
  </si>
  <si>
    <t>Shoalhaven</t>
  </si>
  <si>
    <t>Smithfield Energy Facility</t>
  </si>
  <si>
    <t>Tallawarra</t>
  </si>
  <si>
    <t>Tumut 3</t>
  </si>
  <si>
    <t>Upper Tumut</t>
  </si>
  <si>
    <t>Uranquinty</t>
  </si>
  <si>
    <t>Vales Point B</t>
  </si>
  <si>
    <t>Woodlawn Wind Farm</t>
  </si>
  <si>
    <t>Project</t>
  </si>
  <si>
    <t>Bango Wind Farm</t>
  </si>
  <si>
    <t>Bango Wind Farm Pty Ltd</t>
  </si>
  <si>
    <t>Infratil Energy Australia Pty Ltd</t>
  </si>
  <si>
    <t>All Units</t>
  </si>
  <si>
    <t>Natural Gas Pipeline</t>
  </si>
  <si>
    <t>Snowy Hydro Ltd</t>
  </si>
  <si>
    <t>Bayswater B</t>
  </si>
  <si>
    <t>Ben Lomond</t>
  </si>
  <si>
    <t>1-67</t>
  </si>
  <si>
    <t>Boco Rock Wind Farm Pty Ltd</t>
  </si>
  <si>
    <t>Bodangora Wind Farm</t>
  </si>
  <si>
    <t>Box Hill</t>
  </si>
  <si>
    <t>NS</t>
  </si>
  <si>
    <t>station</t>
  </si>
  <si>
    <t>Capital 2 Wind Farm</t>
  </si>
  <si>
    <t>Units 1-33</t>
  </si>
  <si>
    <t>PV panels</t>
  </si>
  <si>
    <t>Capital Solar Farm</t>
  </si>
  <si>
    <t>Collector</t>
  </si>
  <si>
    <t>Ratch Australia</t>
  </si>
  <si>
    <t>Station</t>
  </si>
  <si>
    <t>Conroys Gap</t>
  </si>
  <si>
    <t>1-15</t>
  </si>
  <si>
    <t>Crookwell Development Pty Ltd</t>
  </si>
  <si>
    <t>Crudine Ridge Wind Farm</t>
  </si>
  <si>
    <t>Crudine Ridge Wind Farm Pty Ltd</t>
  </si>
  <si>
    <t>Dalton</t>
  </si>
  <si>
    <t>AGL</t>
  </si>
  <si>
    <t>1-2</t>
  </si>
  <si>
    <t>Flyers Creek Wind Farm</t>
  </si>
  <si>
    <t>Glen Innes Wind Farm</t>
  </si>
  <si>
    <t>Glen Innes WindPower Pty Ltd</t>
  </si>
  <si>
    <t>Units 1-25</t>
  </si>
  <si>
    <t>Gloucester Gas Project</t>
  </si>
  <si>
    <t>Natural Gas - Unprocessed</t>
  </si>
  <si>
    <t>1-100</t>
  </si>
  <si>
    <t>Gullen Range</t>
  </si>
  <si>
    <t>Gullen Range Wind Farm Pty Ltd</t>
  </si>
  <si>
    <t>Kyoto Energy Park</t>
  </si>
  <si>
    <t>Pamada Pty Ltd</t>
  </si>
  <si>
    <t>Liverpool Range Wind Farm</t>
  </si>
  <si>
    <t>Manildra Photovoltaic Solar Farm</t>
  </si>
  <si>
    <t>Fuel Oil</t>
  </si>
  <si>
    <t>Sapphire Wind Farm</t>
  </si>
  <si>
    <t>Sapphire Wind Farm Pty Ltd</t>
  </si>
  <si>
    <t>Silverton Wind Farm</t>
  </si>
  <si>
    <t>Silverton Wind Farm Developments Pty Ltd</t>
  </si>
  <si>
    <t>Taralga</t>
  </si>
  <si>
    <t>Tomago GT</t>
  </si>
  <si>
    <t>Uungula Wind Farm</t>
  </si>
  <si>
    <t>Uungula Wind Farm Pty Ltd</t>
  </si>
  <si>
    <t>Wellington</t>
  </si>
  <si>
    <t>White Rock Wind Farm</t>
  </si>
  <si>
    <t>White Rock Wind Farm Pty Ltd</t>
  </si>
  <si>
    <t>1-119</t>
  </si>
  <si>
    <t>Yass Valley Wind Farm</t>
  </si>
  <si>
    <t>Projects under development – New South Wales</t>
  </si>
  <si>
    <t>4 x 660</t>
  </si>
  <si>
    <t>Steam Sub Critical</t>
  </si>
  <si>
    <t>Hydro - Gravity</t>
  </si>
  <si>
    <t>Water</t>
  </si>
  <si>
    <t>Gunning Wind Energy Developments</t>
  </si>
  <si>
    <t>31 x 1.5</t>
  </si>
  <si>
    <t>2 x 30</t>
  </si>
  <si>
    <t>1 x 29</t>
  </si>
  <si>
    <t>4 x 500</t>
  </si>
  <si>
    <t>2 x 700</t>
  </si>
  <si>
    <t>Redbank Energy Ltd</t>
  </si>
  <si>
    <t>1 x 143.8</t>
  </si>
  <si>
    <t>Pump Storage</t>
  </si>
  <si>
    <t>Smithfield Power Partnership</t>
  </si>
  <si>
    <t>1 x 420</t>
  </si>
  <si>
    <t>6 x 250</t>
  </si>
  <si>
    <t>4 x 166</t>
  </si>
  <si>
    <t>2 x 660</t>
  </si>
  <si>
    <t>Woodlawn Wind Pty Ltd</t>
  </si>
  <si>
    <t>23 x 2.1</t>
  </si>
  <si>
    <t>1 x 62
3 x 36.3</t>
  </si>
  <si>
    <t>4 x 181</t>
  </si>
  <si>
    <t>101 Miller St</t>
  </si>
  <si>
    <t>Cogent Energy</t>
  </si>
  <si>
    <t>Spark Ignition  Reciprocating Engine</t>
  </si>
  <si>
    <t>133 Castleragh St</t>
  </si>
  <si>
    <t>40 Mount St</t>
  </si>
  <si>
    <t>Appin</t>
  </si>
  <si>
    <t>EDL CSM NSW Pty Ltd</t>
  </si>
  <si>
    <t>Waste Coal Mine Gas</t>
  </si>
  <si>
    <t>Awaba</t>
  </si>
  <si>
    <t>Landfill Methane / Landfill Gas</t>
  </si>
  <si>
    <t>Bankstown Sports Club</t>
  </si>
  <si>
    <t>Diesel</t>
  </si>
  <si>
    <t>Belconnen</t>
  </si>
  <si>
    <t>EDL LFG ACT Pty Ltd</t>
  </si>
  <si>
    <t>Blackmores</t>
  </si>
  <si>
    <t>Blayney</t>
  </si>
  <si>
    <t>Broadwater</t>
  </si>
  <si>
    <t>Bagasse</t>
  </si>
  <si>
    <t>Broken Hill GT</t>
  </si>
  <si>
    <t>Essential Energy</t>
  </si>
  <si>
    <t>Brown Mountain</t>
  </si>
  <si>
    <t>Burrendong</t>
  </si>
  <si>
    <t>Burrinjuck</t>
  </si>
  <si>
    <t>Capital Wind Farm</t>
  </si>
  <si>
    <t>Renewable Power Ventures Pty Ltd</t>
  </si>
  <si>
    <t>Charlestown Square Cogeneration</t>
  </si>
  <si>
    <t>GPT RE Limited</t>
  </si>
  <si>
    <t>Condong</t>
  </si>
  <si>
    <t>Copeton</t>
  </si>
  <si>
    <t>Crookwell</t>
  </si>
  <si>
    <t>EarthPower Biomass Plant</t>
  </si>
  <si>
    <t>EarthPower Technologies Sydney Pty Ltd</t>
  </si>
  <si>
    <t>Eastern Creek</t>
  </si>
  <si>
    <t>EDL LFG NSW Pty Ltd</t>
  </si>
  <si>
    <t>Eastern Creek 2 Gas Utilisation Facility</t>
  </si>
  <si>
    <t>Eraring GT</t>
  </si>
  <si>
    <t>Erskine Park</t>
  </si>
  <si>
    <t>Glenbawn</t>
  </si>
  <si>
    <t>Grange Avenue</t>
  </si>
  <si>
    <t>Hunter Economic Zone</t>
  </si>
  <si>
    <t>Jacks Gully</t>
  </si>
  <si>
    <t>Jindabyne</t>
  </si>
  <si>
    <t>Jounama</t>
  </si>
  <si>
    <t>Keepit</t>
  </si>
  <si>
    <t>Kooragang</t>
  </si>
  <si>
    <t>Ausgrid</t>
  </si>
  <si>
    <t>Lucas Heights I</t>
  </si>
  <si>
    <t>Mugga Lane</t>
  </si>
  <si>
    <t>Nine Network Willoughby</t>
  </si>
  <si>
    <t>Nine Network</t>
  </si>
  <si>
    <t>Nymboida</t>
  </si>
  <si>
    <t>Oaky</t>
  </si>
  <si>
    <t>Pindari</t>
  </si>
  <si>
    <t>St George Leagues Club</t>
  </si>
  <si>
    <t>Summer Hill</t>
  </si>
  <si>
    <t>Tahmoor</t>
  </si>
  <si>
    <t>Envirogen Pty Lld</t>
  </si>
  <si>
    <t>The Drop</t>
  </si>
  <si>
    <t>Pacific Hydro Investments Pty Ltd</t>
  </si>
  <si>
    <t>Tower</t>
  </si>
  <si>
    <t>UNSW</t>
  </si>
  <si>
    <t>West Illawarra Leagues Club</t>
  </si>
  <si>
    <t>Wests Illawarra Leagues Club</t>
  </si>
  <si>
    <t>West Nowra Landfill Gas Power Generation Facility</t>
  </si>
  <si>
    <t>Western Suburbs League Club Campbelltown</t>
  </si>
  <si>
    <t>Santos</t>
  </si>
  <si>
    <t>Woodlawn Bioreactor Energy Generation</t>
  </si>
  <si>
    <t>Veolia Environmental Services Aust P/L</t>
  </si>
  <si>
    <t>Wyangala A</t>
  </si>
  <si>
    <t>Hydro Power Pty Ltd</t>
  </si>
  <si>
    <t>Wyangala B</t>
  </si>
  <si>
    <t>Existing non-scheduled generation – New South Wales</t>
  </si>
  <si>
    <t>Summer aggregate available scheduled and semi-scheduled generation – New South Wales (MW)</t>
  </si>
  <si>
    <t>Winter aggregate available scheduled and semi-scheduled generation – New South Wales (MW)</t>
  </si>
  <si>
    <t>New South Wales Summary</t>
  </si>
  <si>
    <t>Firm Wind Capacity</t>
  </si>
  <si>
    <r>
      <t xml:space="preserve">Summer aggregate scheduled and </t>
    </r>
    <r>
      <rPr>
        <b/>
        <u/>
        <sz val="15"/>
        <color rgb="FFF47321"/>
        <rFont val="Arial"/>
        <family val="2"/>
      </rPr>
      <t>firm</t>
    </r>
    <r>
      <rPr>
        <b/>
        <sz val="15"/>
        <color rgb="FFF47321"/>
        <rFont val="Arial"/>
        <family val="2"/>
      </rPr>
      <t xml:space="preserve"> semi-scheduled generation – New South Wales (MW)</t>
    </r>
  </si>
  <si>
    <r>
      <t xml:space="preserve">Winter aggregate scheduled and </t>
    </r>
    <r>
      <rPr>
        <b/>
        <u/>
        <sz val="15"/>
        <color rgb="FFF47321"/>
        <rFont val="Arial"/>
        <family val="2"/>
      </rPr>
      <t>firm</t>
    </r>
    <r>
      <rPr>
        <b/>
        <sz val="15"/>
        <color rgb="FFF47321"/>
        <rFont val="Arial"/>
        <family val="2"/>
      </rPr>
      <t xml:space="preserve"> semi-scheduled generation – New South Wales (MW)</t>
    </r>
  </si>
  <si>
    <t>4 x 720</t>
  </si>
  <si>
    <t>Publication Date:</t>
  </si>
  <si>
    <t>New South Wales Change Log</t>
  </si>
  <si>
    <t>Teralba</t>
  </si>
  <si>
    <t>Wind - Onshore</t>
  </si>
  <si>
    <t>1 x 80</t>
  </si>
  <si>
    <t>4 x 82
4 x 72</t>
  </si>
  <si>
    <t>Origin Energy Uranquinty Power Pty Ltd</t>
  </si>
  <si>
    <t>2 x 80
2 x 40</t>
  </si>
  <si>
    <t>56 x 2.5
17 x 1.5</t>
  </si>
  <si>
    <t>20 Bond Street</t>
  </si>
  <si>
    <t>LMS Energy Pty Ltd</t>
  </si>
  <si>
    <t>Belrose</t>
  </si>
  <si>
    <t>Cullerin Range Wind Farm</t>
  </si>
  <si>
    <t>Cullerin Range Wind Farm Pty Ltd</t>
  </si>
  <si>
    <t>Biomass recycled municipal and industrial material</t>
  </si>
  <si>
    <t>Glennies Creek</t>
  </si>
  <si>
    <t>Envirogen Oaky Pty Ltd</t>
  </si>
  <si>
    <t>Lucas Heights II Stage 2</t>
  </si>
  <si>
    <t>Envirogen Pty Ltd</t>
  </si>
  <si>
    <t>Steam Super Critical</t>
  </si>
  <si>
    <t>AGL Energy Limited</t>
  </si>
  <si>
    <t>Capital East Solar Farm P1</t>
  </si>
  <si>
    <t>Chipping Norton Waste to Energy</t>
  </si>
  <si>
    <t>Benedict Industries PL</t>
  </si>
  <si>
    <t>Conroys Gap Wind Farm Pty Ltd</t>
  </si>
  <si>
    <t>Inverters 1-66</t>
  </si>
  <si>
    <t>Moree Solar Farm</t>
  </si>
  <si>
    <t>Nyngan</t>
  </si>
  <si>
    <t>Rye Park Wind Farm</t>
  </si>
  <si>
    <t>125-159</t>
  </si>
  <si>
    <t>1-105</t>
  </si>
  <si>
    <t>CBD Energy/Banco Santander</t>
  </si>
  <si>
    <t>Yass Valley Wind Farm Pty Ltd</t>
  </si>
  <si>
    <t>Rugby Wind Farm</t>
  </si>
  <si>
    <t>Wind Lab Developments</t>
  </si>
  <si>
    <t>1-52</t>
  </si>
  <si>
    <t>Disclaimer</t>
  </si>
  <si>
    <t xml:space="preserve">This document is subject to an important disclaimer that limits or excludes AEMO's liability. </t>
  </si>
  <si>
    <t>Existing &amp; committed scheduled and semi-scheduled generation</t>
  </si>
  <si>
    <t xml:space="preserve">The table above lists the latest winter capacities for New South Wales generation. </t>
  </si>
  <si>
    <t>Summer aggregate available semi-scheduled generation</t>
  </si>
  <si>
    <t>Winter aggregate available semi-scheduled generation</t>
  </si>
  <si>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</si>
  <si>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</si>
  <si>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</si>
  <si>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</si>
  <si>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</si>
  <si>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</si>
  <si>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</si>
  <si>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</si>
  <si>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</si>
  <si>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</si>
  <si>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Proposed projects can be at different stages of development, and are categorised as follows:</t>
  </si>
  <si>
    <r>
      <t>·</t>
    </r>
    <r>
      <rPr>
        <sz val="7"/>
        <color theme="1"/>
        <rFont val="Times New Roman"/>
        <family val="1"/>
      </rPr>
      <t xml:space="preserve">      </t>
    </r>
    <r>
      <rPr>
        <sz val="9"/>
        <color theme="1"/>
        <rFont val="Arial"/>
        <family val="2"/>
      </rPr>
      <t>Committed projects, representing generation that is considered to be proceeding.</t>
    </r>
  </si>
  <si>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</si>
  <si>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</si>
  <si>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</si>
  <si>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</si>
  <si>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Lists all updates to new development projects and existing generation information since the 2012 ESOO published 9 August 2012.</t>
  </si>
  <si>
    <t>The table above lists the latest summer capacities for New South Wales generation. Summer conditions relate to statistically predicted contribution under 10% POE maximum demand conditions.</t>
  </si>
  <si>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</si>
  <si>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t>EnergyAustralia</t>
  </si>
  <si>
    <t>67 x 1.8</t>
  </si>
  <si>
    <t>21 x 2
21 x 1.8
9 x 3</t>
  </si>
  <si>
    <t>Boco Rock Wind Farm</t>
  </si>
  <si>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</si>
  <si>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t>Hydro - Gravity/Run of River</t>
  </si>
  <si>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</si>
  <si>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t>EPURON Pty Ltd</t>
  </si>
  <si>
    <t>Zhenfa Canberra Solar Farm One Pty Ltd</t>
  </si>
  <si>
    <t>OneSun Capital</t>
  </si>
  <si>
    <t>Elementus Energy Pty Ltd</t>
  </si>
  <si>
    <t>Royalla Solar Farm</t>
  </si>
  <si>
    <t>Royalla Asset Pty Ltd ATF Royalla Asset Trust</t>
  </si>
  <si>
    <t>1-249</t>
  </si>
  <si>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</si>
  <si>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</si>
  <si>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</si>
  <si>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</si>
  <si>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</si>
  <si>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</si>
  <si>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t>New South Wales existing and potential new developments by generation type (MW)</t>
  </si>
  <si>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</si>
  <si>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</si>
  <si>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t>Jupiter Wind Farm</t>
  </si>
  <si>
    <t>EPYC Pty Ltd</t>
  </si>
  <si>
    <t>81 x 1.26</t>
  </si>
  <si>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</si>
  <si>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t>Origin Energy Eraring Pty Ltd</t>
  </si>
  <si>
    <t>Green State Power Pty Ltd</t>
  </si>
  <si>
    <t>up to 90</t>
  </si>
  <si>
    <t>Broken Hill Solar Plant</t>
  </si>
  <si>
    <t>AGL PV Solar Development Pty Limited</t>
  </si>
  <si>
    <t>Crookwell 2 Wind Farm</t>
  </si>
  <si>
    <t>Crookwell 3 Wind Farm</t>
  </si>
  <si>
    <t>tba</t>
  </si>
  <si>
    <t>Units 1-24</t>
  </si>
  <si>
    <t>Units 1-288</t>
  </si>
  <si>
    <t>Mugga Lane Solar Park</t>
  </si>
  <si>
    <t>1-77</t>
  </si>
  <si>
    <t>Paling Yards Wind Farm</t>
  </si>
  <si>
    <t>Union Fenosa Wind Australia Pty Ltd</t>
  </si>
  <si>
    <t>Units 1-55</t>
  </si>
  <si>
    <t>Wilga Park Power Station B</t>
  </si>
  <si>
    <t>40 X 1.325</t>
  </si>
  <si>
    <t>Cape Byron Power</t>
  </si>
  <si>
    <t>Stotts Creek</t>
  </si>
  <si>
    <t>LMS ENERGY Pty Ltd</t>
  </si>
  <si>
    <t>Warragamba HEPS</t>
  </si>
  <si>
    <t>Wilga Park Power Station A</t>
  </si>
  <si>
    <t>Wyong</t>
  </si>
  <si>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March 2015.</t>
    </r>
  </si>
  <si>
    <r>
      <rPr>
        <b/>
        <sz val="9"/>
        <color theme="1"/>
        <rFont val="Arial"/>
        <family val="2"/>
      </rPr>
      <t>Broken Hill Solar Plant</t>
    </r>
    <r>
      <rPr>
        <sz val="9"/>
        <color theme="1"/>
        <rFont val="Arial"/>
        <family val="2"/>
      </rPr>
      <t>: AGL PV Solar Development Pty Limited advises that Broken Hill Solar Plant (53 MW) is a committed project. Construction of the 53 MW at the site is to commence in July 2014 and commissioning is planned for August 2015.</t>
    </r>
  </si>
  <si>
    <t>Nyngan (Solar)</t>
  </si>
  <si>
    <t>Total (Wind)</t>
  </si>
  <si>
    <t>Total (Solar)</t>
  </si>
  <si>
    <t>Firm Solar Capacity</t>
  </si>
  <si>
    <r>
      <rPr>
        <b/>
        <sz val="9"/>
        <rFont val="Arial"/>
        <family val="2"/>
      </rPr>
      <t xml:space="preserve">Moree Solar Farm: </t>
    </r>
    <r>
      <rPr>
        <sz val="9"/>
        <rFont val="Arial"/>
        <family val="2"/>
      </rPr>
      <t>Moree Solar Farm advises that Moree Soalr Farm (56 MW) is a committed project. Construction is to commence in July 2014 and commissioning is planned for February 2016.</t>
    </r>
  </si>
  <si>
    <r>
      <rPr>
        <b/>
        <sz val="9"/>
        <rFont val="Arial"/>
        <family val="2"/>
      </rPr>
      <t xml:space="preserve">OneSun Capital: </t>
    </r>
    <r>
      <rPr>
        <sz val="9"/>
        <rFont val="Arial"/>
        <family val="2"/>
      </rPr>
      <t>Elementus Energy Pty Ltd advises that OneSun Capital (10 MW) construction is to commence in October 2014 and commissioning is planned for April 2015.</t>
    </r>
  </si>
  <si>
    <r>
      <t xml:space="preserve">The two tables below have been included to better represent supply availability in New South Wales,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</si>
  <si>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r>
      <t xml:space="preserve">The two tables below have been included to better represent supply availability in New South Wales,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</si>
  <si>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r>
      <rPr>
        <b/>
        <sz val="9"/>
        <color theme="1"/>
        <rFont val="Arial"/>
        <family val="2"/>
      </rPr>
      <t xml:space="preserve">Royalla Solar Farm: </t>
    </r>
    <r>
      <rPr>
        <sz val="9"/>
        <color theme="1"/>
        <rFont val="Arial"/>
        <family val="2"/>
      </rPr>
      <t>Royalla Asset Pty Ltd ATF Royalla Asset Trust advises that Royalla Solar Farm</t>
    </r>
    <r>
      <rPr>
        <b/>
        <sz val="10"/>
        <color theme="1"/>
        <rFont val="Arial"/>
        <family val="2"/>
      </rPr>
      <t xml:space="preserve"> </t>
    </r>
    <r>
      <rPr>
        <sz val="10"/>
        <color theme="1"/>
        <rFont val="Arial"/>
        <family val="2"/>
      </rPr>
      <t>(20 MW) is a committed project. Construction has commenced, and full commissioning is planned for February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</si>
  <si>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January 2015.</t>
    </r>
  </si>
  <si>
    <r>
      <rPr>
        <b/>
        <sz val="9"/>
        <rFont val="Arial"/>
        <family val="2"/>
      </rPr>
      <t xml:space="preserve">Moree Solar Farm: </t>
    </r>
    <r>
      <rPr>
        <sz val="9"/>
        <rFont val="Arial"/>
        <family val="2"/>
      </rPr>
      <t>Moree Solar Farm advises that Moree Soalr Farm (56 MW) is a committed project. Construction commenced in November 2014 and commissioning is planned for February 2016.</t>
    </r>
  </si>
  <si>
    <r>
      <rPr>
        <b/>
        <sz val="9"/>
        <color theme="1"/>
        <rFont val="Arial"/>
        <family val="2"/>
      </rPr>
      <t>Taralga Wind Farm</t>
    </r>
    <r>
      <rPr>
        <sz val="9"/>
        <color theme="1"/>
        <rFont val="Arial"/>
        <family val="2"/>
      </rPr>
      <t>: CBD Energy/Banco Santander advises that Taralga Wind Farm (106.7 MW) is a committed project. Construction at the site has commenced and commissioning is planned for May 2015.</t>
    </r>
  </si>
  <si>
    <r>
      <rPr>
        <b/>
        <sz val="9"/>
        <color theme="1"/>
        <rFont val="Arial"/>
        <family val="2"/>
      </rPr>
      <t>Gullen Range Wind Farm</t>
    </r>
    <r>
      <rPr>
        <sz val="9"/>
        <color theme="1"/>
        <rFont val="Arial"/>
        <family val="2"/>
      </rPr>
      <t>: Gullen Range Wind Farm Pty Ltd advises that Gullen Range Wind Farm (165.5 MW) project has been completed and in full commercial operation since November 2014.</t>
    </r>
  </si>
  <si>
    <r>
      <rPr>
        <b/>
        <sz val="9"/>
        <rFont val="Arial"/>
        <family val="2"/>
      </rPr>
      <t>Boco Rock Wind Farm</t>
    </r>
    <r>
      <rPr>
        <sz val="9"/>
        <rFont val="Arial"/>
        <family val="2"/>
      </rPr>
      <t>: Boco Rock Wind Farm Pty Ltd advises that Boco Rock Wind Farm (113 MW) has been completed and in full commercial operation since March 2015.</t>
    </r>
  </si>
  <si>
    <r>
      <rPr>
        <b/>
        <sz val="9"/>
        <rFont val="Arial"/>
        <family val="2"/>
      </rPr>
      <t xml:space="preserve">Royalla Solar Farm: </t>
    </r>
    <r>
      <rPr>
        <sz val="9"/>
        <rFont val="Arial"/>
        <family val="2"/>
      </rPr>
      <t>Royalla Asset Pty Ltd ATF Royalla Asset Trust advises that Royalla Solar Farm</t>
    </r>
    <r>
      <rPr>
        <b/>
        <sz val="10"/>
        <rFont val="Arial"/>
        <family val="2"/>
      </rPr>
      <t xml:space="preserve"> </t>
    </r>
    <r>
      <rPr>
        <sz val="10"/>
        <rFont val="Arial"/>
        <family val="2"/>
      </rPr>
      <t>(20 MW) has been completed and in full commercial operation since February 2015.</t>
    </r>
  </si>
  <si>
    <r>
      <rPr>
        <b/>
        <sz val="9"/>
        <rFont val="Arial"/>
        <family val="2"/>
      </rPr>
      <t>Taralga Wind Farm</t>
    </r>
    <r>
      <rPr>
        <sz val="9"/>
        <rFont val="Arial"/>
        <family val="2"/>
      </rPr>
      <t>: CBD Energy/Banco Santander advises that Taralga Wind Farm (106.7 MW) is under construction and full commercial operation is planned for May 2015.</t>
    </r>
  </si>
  <si>
    <t>Full Commercial Use Date</t>
  </si>
  <si>
    <r>
      <rPr>
        <b/>
        <sz val="9"/>
        <color theme="1"/>
        <rFont val="Arial"/>
        <family val="2"/>
      </rPr>
      <t>Gullen Range Solar Project</t>
    </r>
    <r>
      <rPr>
        <sz val="9"/>
        <color theme="1"/>
        <rFont val="Arial"/>
        <family val="2"/>
      </rPr>
      <t xml:space="preserve">: Goldwind Australia Pty Ltd advises has announced plans to add a solar plant at the Gullen Range wind farm site. </t>
    </r>
  </si>
  <si>
    <r>
      <rPr>
        <b/>
        <sz val="9"/>
        <rFont val="Arial"/>
        <family val="2"/>
      </rPr>
      <t xml:space="preserve">Moree Solar Farm: </t>
    </r>
    <r>
      <rPr>
        <sz val="9"/>
        <rFont val="Arial"/>
        <family val="2"/>
      </rPr>
      <t>Moree Solar Farm advises that Moree Solar Farm (56 MW) is under construction since November 2014 and full commercial operation is planned for the end of March 2016.</t>
    </r>
  </si>
  <si>
    <t>Sydney Catchment Authority</t>
  </si>
  <si>
    <t>Adv</t>
  </si>
  <si>
    <t>Units 1-28</t>
  </si>
  <si>
    <t>Units 1-42</t>
  </si>
  <si>
    <t>Trustpower</t>
  </si>
  <si>
    <t>1- 126</t>
  </si>
  <si>
    <t>1-124</t>
  </si>
  <si>
    <r>
      <rPr>
        <b/>
        <sz val="9"/>
        <rFont val="Arial"/>
        <family val="2"/>
      </rPr>
      <t>Taralga Wind Farm</t>
    </r>
    <r>
      <rPr>
        <sz val="9"/>
        <rFont val="Arial"/>
        <family val="2"/>
      </rPr>
      <t>: CBD Energy/Banco Santander advises that Taralga Wind Farm (106.7 MW) has been completed and in full commercial operation since May 2015.</t>
    </r>
  </si>
  <si>
    <r>
      <rPr>
        <b/>
        <sz val="9"/>
        <rFont val="Arial"/>
        <family val="2"/>
      </rPr>
      <t xml:space="preserve">Nyngan Solar Plant: </t>
    </r>
    <r>
      <rPr>
        <sz val="9"/>
        <rFont val="Arial"/>
        <family val="2"/>
      </rPr>
      <t>AGL Engergy Limited advises the Nyngan Solar Plant</t>
    </r>
    <r>
      <rPr>
        <b/>
        <sz val="10"/>
        <rFont val="Arial"/>
        <family val="2"/>
      </rPr>
      <t xml:space="preserve"> </t>
    </r>
    <r>
      <rPr>
        <sz val="10"/>
        <rFont val="Arial"/>
        <family val="2"/>
      </rPr>
      <t>(102 MW) has been completed and in full commercial operation since July 2015.</t>
    </r>
  </si>
  <si>
    <r>
      <rPr>
        <b/>
        <sz val="9"/>
        <color theme="1"/>
        <rFont val="Arial"/>
        <family val="2"/>
      </rPr>
      <t xml:space="preserve">SmithField Energy Facility: </t>
    </r>
    <r>
      <rPr>
        <sz val="9"/>
        <color theme="1"/>
        <rFont val="Arial"/>
        <family val="2"/>
      </rPr>
      <t>Smithfield Power Partnership advises that SmithField Energy Facility 170.9 MW) is to retire in 2017.</t>
    </r>
  </si>
  <si>
    <t>Wilga Park Power Station B: Santos advises the Wilga Park Power Station B (6 MW) project has been completed and in full commercial operation since January 2015.</t>
  </si>
  <si>
    <t>Guthega Power Station: Snowy Hydro Ltd advises that Guthega's available capacity has been revised from 68 MW to 34 MW (-34 MW) for summer 2022–23, due to major refurbishment of unit 1; and 68 MW to 34 MW (-34 MW) for summer 2023–24, due to major refurbishment of unit 2.</t>
  </si>
  <si>
    <t>Wilga Park Power Station B: Santos advises the Wilga Park Power Station B (6 MW) project has been completed and in full commercial operation since Sepetember 2014.</t>
  </si>
  <si>
    <r>
      <rPr>
        <b/>
        <sz val="9"/>
        <color theme="1"/>
        <rFont val="Arial"/>
        <family val="2"/>
      </rPr>
      <t>Liddell Power Station:</t>
    </r>
    <r>
      <rPr>
        <sz val="9"/>
        <color theme="1"/>
        <rFont val="Arial"/>
        <family val="2"/>
      </rPr>
      <t xml:space="preserve"> AGL Energy Limited advises that Liddell C Power Station (2000 MW) is to shut down in 2022.</t>
    </r>
  </si>
  <si>
    <r>
      <rPr>
        <b/>
        <sz val="9"/>
        <color theme="1"/>
        <rFont val="Arial"/>
        <family val="2"/>
      </rPr>
      <t>Wallerawang C Power Station</t>
    </r>
    <r>
      <rPr>
        <sz val="9"/>
        <color theme="1"/>
        <rFont val="Arial"/>
        <family val="2"/>
      </rPr>
      <t>: EnergyAustralia advises that Wallerawang C Power Station (1000 MW black coal) has been removed from service in January 2014 (Unit 8 500 MW) and March 2014 (Unit 7 500 MW), and will permanently closed and decommissioned.</t>
    </r>
  </si>
  <si>
    <r>
      <rPr>
        <b/>
        <sz val="9"/>
        <color theme="1"/>
        <rFont val="Arial"/>
        <family val="2"/>
      </rPr>
      <t xml:space="preserve">Redbank Power Station: </t>
    </r>
    <r>
      <rPr>
        <sz val="9"/>
        <color theme="1"/>
        <rFont val="Arial"/>
        <family val="2"/>
      </rPr>
      <t>Redbank Energy Ltd advises that Redbank Power Station (143.8 MW black coal) has been removed from service from August 2014 and shut down. There are no future plans at this stage for Redbank to return to service.</t>
    </r>
  </si>
  <si>
    <r>
      <rPr>
        <b/>
        <sz val="9"/>
        <rFont val="Arial"/>
        <family val="2"/>
      </rPr>
      <t xml:space="preserve">Eraring Power Station: </t>
    </r>
    <r>
      <rPr>
        <sz val="9"/>
        <rFont val="Arial"/>
        <family val="2"/>
      </rPr>
      <t>Eraring Energy advises that the upgrade of unit 4 was completed in November 2012.</t>
    </r>
  </si>
  <si>
    <r>
      <rPr>
        <b/>
        <sz val="9"/>
        <color theme="1"/>
        <rFont val="Arial"/>
        <family val="2"/>
      </rPr>
      <t xml:space="preserve">Tallawarra Power Station: </t>
    </r>
    <r>
      <rPr>
        <sz val="9"/>
        <color theme="1"/>
        <rFont val="Arial"/>
        <family val="2"/>
      </rPr>
      <t xml:space="preserve"> Energy Australia advises that the Tallawarra plant's available capacity has been revised from 435 MW to 440 MW (+5 MW) in winter.</t>
    </r>
  </si>
  <si>
    <r>
      <rPr>
        <b/>
        <sz val="9"/>
        <color theme="1"/>
        <rFont val="Arial"/>
        <family val="2"/>
      </rPr>
      <t xml:space="preserve">Wallerawang C Power Station: </t>
    </r>
    <r>
      <rPr>
        <sz val="9"/>
        <color theme="1"/>
        <rFont val="Arial"/>
        <family val="2"/>
      </rPr>
      <t>EnergyAustralia advises that Wallerawang C Power Station (1000 MW black coal) has permanently closed in November 2014.</t>
    </r>
  </si>
  <si>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</si>
  <si>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</si>
  <si>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</si>
  <si>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</si>
  <si>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</si>
  <si>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</si>
  <si>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</si>
  <si>
    <r>
      <rPr>
        <b/>
        <sz val="9"/>
        <color theme="1"/>
        <rFont val="Arial"/>
        <family val="2"/>
      </rPr>
      <t>Broken Hill Solar Plant</t>
    </r>
    <r>
      <rPr>
        <sz val="9"/>
        <color theme="1"/>
        <rFont val="Arial"/>
        <family val="2"/>
      </rPr>
      <t>: AGL PV Solar Development Pty Limited advises that Broken Hill Solar Plant (53 MW) has been in full commercial operation since October 2015.</t>
    </r>
  </si>
  <si>
    <r>
      <rPr>
        <b/>
        <sz val="9"/>
        <rFont val="Arial"/>
        <family val="2"/>
      </rPr>
      <t xml:space="preserve">SmithField Energy Facility: </t>
    </r>
    <r>
      <rPr>
        <sz val="9"/>
        <rFont val="Arial"/>
        <family val="2"/>
      </rPr>
      <t>Smithfield Power Partnership advises that SmithField Energy Facility 170.9 MW) is to close on 31 July 2017</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</si>
  <si>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rFont val="Arial"/>
        <family val="2"/>
      </rPr>
      <t>1.2%</t>
    </r>
    <r>
      <rPr>
        <sz val="9"/>
        <rFont val="Arial"/>
        <family val="2"/>
      </rPr>
      <t xml:space="preserve"> of the installed capacity during summer, and </t>
    </r>
    <r>
      <rPr>
        <b/>
        <sz val="9"/>
        <rFont val="Arial"/>
        <family val="2"/>
      </rPr>
      <t>3.4%</t>
    </r>
    <r>
      <rPr>
        <sz val="9"/>
        <rFont val="Arial"/>
        <family val="2"/>
      </rPr>
      <t xml:space="preserve"> during winter, based on the contribution factors published by AEMO in the 2015 NEM Historical Market Information Report.</t>
    </r>
  </si>
  <si>
    <r>
      <rPr>
        <b/>
        <sz val="9"/>
        <rFont val="Arial"/>
        <family val="2"/>
      </rPr>
      <t>Liddell Power Station:</t>
    </r>
    <r>
      <rPr>
        <sz val="9"/>
        <rFont val="Arial"/>
        <family val="2"/>
      </rPr>
      <t xml:space="preserve"> AGL Energy Limited advises that Liddell C Power Station (2000 MW) is to shut down in 2022.</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</si>
  <si>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1.2%</t>
    </r>
    <r>
      <rPr>
        <sz val="9"/>
        <color theme="1"/>
        <rFont val="Arial"/>
        <family val="2"/>
      </rPr>
      <t xml:space="preserve"> of the installed capacity during summer, and </t>
    </r>
    <r>
      <rPr>
        <b/>
        <sz val="9"/>
        <color theme="1"/>
        <rFont val="Arial"/>
        <family val="2"/>
      </rPr>
      <t>3.4%</t>
    </r>
    <r>
      <rPr>
        <sz val="9"/>
        <color theme="1"/>
        <rFont val="Arial"/>
        <family val="2"/>
      </rPr>
      <t xml:space="preserve"> during winter, based on the contribution factors published by AEMO in the 2015 NEM Historical Market Information Report.</t>
    </r>
  </si>
  <si>
    <t>EPHO Pty Ltd</t>
  </si>
  <si>
    <t>Gidginbung Solar Farm</t>
  </si>
  <si>
    <t>Goldwind Australia Pty Ltd</t>
  </si>
  <si>
    <t>White Rock Solar Farm</t>
  </si>
  <si>
    <t>Manildra Solar Farm</t>
  </si>
  <si>
    <t>Neoen Australia Pty Ltd</t>
  </si>
  <si>
    <t>Parkes Solar Farm</t>
  </si>
  <si>
    <t>Griffith Solar Farm</t>
  </si>
  <si>
    <t>Dubbo Solar Hub</t>
  </si>
  <si>
    <t>SF Suntech Australia Pty Ltd</t>
  </si>
  <si>
    <t xml:space="preserve">Sunset Power International Pty Ltd </t>
  </si>
  <si>
    <t>56</t>
  </si>
  <si>
    <r>
      <t xml:space="preserve">Due to the intermittent nature of sunlight, solar generation capacities are de-rated to account for the output most likely to be available during times of maximum demand. AEMO refers to this as the "firm contribution" from solar generators during peak periods. For 2014–15 this figures is </t>
    </r>
    <r>
      <rPr>
        <b/>
        <sz val="9"/>
        <rFont val="Arial"/>
        <family val="2"/>
      </rPr>
      <t>25%</t>
    </r>
    <r>
      <rPr>
        <sz val="9"/>
        <rFont val="Arial"/>
        <family val="2"/>
      </rPr>
      <t xml:space="preserve"> of the installed capacity during summer and winter, based on the new generation contribution factors published by AEMO in the 2013 Planning Assumptions.</t>
    </r>
  </si>
  <si>
    <t>Service Status</t>
  </si>
  <si>
    <t>In service</t>
  </si>
  <si>
    <t>Announced Withdrawal</t>
  </si>
  <si>
    <r>
      <t>Wallerawang Power Station:</t>
    </r>
    <r>
      <rPr>
        <sz val="9"/>
        <color theme="1"/>
        <rFont val="Arial"/>
        <family val="2"/>
      </rPr>
      <t xml:space="preserve"> 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</si>
  <si>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t>Colongra Power Station:</t>
    </r>
    <r>
      <rPr>
        <sz val="9"/>
        <color theme="1"/>
        <rFont val="Arial"/>
        <family val="2"/>
      </rPr>
      <t xml:space="preserve"> Delta Electricity advises that the Colongra plant available capacity has been revised from 668 MW to 724 MW (+56 MW) in summer, based on operating with distillate fuel.</t>
    </r>
  </si>
  <si>
    <r>
      <t>Wallerawang Power Station:</t>
    </r>
    <r>
      <rPr>
        <sz val="9"/>
        <color theme="1"/>
        <rFont val="Arial"/>
        <family val="2"/>
      </rPr>
      <t xml:space="preserve"> Energy Australia advises that the Wallerawang plant available capacity has been revised from 500 MW to 1,000 MW (+500 MW) in summer 2013–14, where both units are available dependant on demand.</t>
    </r>
  </si>
  <si>
    <r>
      <t>Liddell Power Station:</t>
    </r>
    <r>
      <rPr>
        <sz val="9"/>
        <color theme="1"/>
        <rFont val="Arial"/>
        <family val="2"/>
      </rPr>
      <t xml:space="preserve"> Energy Australia advises that the Liddell plant available capacity has been revised from 2,060 MW to 2,020 MW (-40 MW) in summer and winter due to a reassessment of plant capacity.</t>
    </r>
  </si>
  <si>
    <r>
      <t>Bayswater Power Station:</t>
    </r>
    <r>
      <rPr>
        <sz val="9"/>
        <color theme="1"/>
        <rFont val="Arial"/>
        <family val="2"/>
      </rPr>
      <t xml:space="preserve"> Macquarie Generation advises that the Bayswater Power Station available capacity has been revised from 2,720 MW to 2,700 MW (-20 MW) in summer and winter due to a reassessment of plant capacity.</t>
    </r>
  </si>
  <si>
    <t>Com</t>
  </si>
  <si>
    <r>
      <rPr>
        <b/>
        <sz val="9"/>
        <rFont val="Arial"/>
        <family val="2"/>
      </rPr>
      <t xml:space="preserve">Moree Solar Farm: </t>
    </r>
    <r>
      <rPr>
        <sz val="9"/>
        <rFont val="Arial"/>
        <family val="2"/>
      </rPr>
      <t>Moree Solar Farm advises that Moree Solar Farm (56 MW) full commercial operation is planned for the end of March 2016.</t>
    </r>
  </si>
  <si>
    <t>Please read the full disclaimer at http://www.aemo.com.au/Electricity/Planning/Related-Information/Generation-Information</t>
  </si>
  <si>
    <t>x</t>
  </si>
  <si>
    <t>Changes since last update</t>
  </si>
  <si>
    <t xml:space="preserve">Generation Withdrawals  </t>
  </si>
  <si>
    <t>Withdrawn</t>
  </si>
  <si>
    <t xml:space="preserve">Announced Withdrawals (i.e. Mothballed, Seasonal Shut down etc.)           </t>
  </si>
  <si>
    <r>
      <rPr>
        <b/>
        <sz val="9"/>
        <rFont val="Arial"/>
        <family val="2"/>
      </rPr>
      <t xml:space="preserve">Coal, CCGT, OCGT, Gas other, Wind, Water, Biomass, Geo-thermal, Other : </t>
    </r>
    <r>
      <rPr>
        <sz val="9"/>
        <rFont val="Arial"/>
        <family val="2"/>
      </rPr>
      <t>None to report.</t>
    </r>
  </si>
  <si>
    <r>
      <rPr>
        <b/>
        <sz val="9"/>
        <rFont val="Arial"/>
        <family val="2"/>
      </rPr>
      <t xml:space="preserve">Solar:  </t>
    </r>
    <r>
      <rPr>
        <sz val="9"/>
        <rFont val="Arial"/>
        <family val="2"/>
      </rPr>
      <t>Moree Solar Farm advises that Moree Solar Farm (56 MW) full commercial operation is planned for the end of March 2016.</t>
    </r>
  </si>
  <si>
    <t xml:space="preserve">Proposed Projects </t>
  </si>
  <si>
    <t>Please refer to information presented in the worksheet titled 'New Developments'.</t>
  </si>
  <si>
    <t xml:space="preserve">Plant Limitations </t>
  </si>
  <si>
    <r>
      <rPr>
        <b/>
        <sz val="9"/>
        <rFont val="Arial"/>
        <family val="2"/>
      </rPr>
      <t xml:space="preserve">New Development: </t>
    </r>
    <r>
      <rPr>
        <sz val="9"/>
        <rFont val="Arial"/>
        <family val="2"/>
      </rPr>
      <t>Gidginbung Solar Farm, White Rock Solar Farm, Manildra Solar Farm, Capital Solar Farm, Parkes Solar Farm, Griffith Solar Farm, Dubbo Solar Hub, Griffith Solar Farm</t>
    </r>
  </si>
  <si>
    <r>
      <rPr>
        <b/>
        <sz val="9"/>
        <color theme="1"/>
        <rFont val="Arial"/>
        <family val="2"/>
      </rPr>
      <t xml:space="preserve">SmithField Energy Facility: </t>
    </r>
    <r>
      <rPr>
        <sz val="9"/>
        <color theme="1"/>
        <rFont val="Arial"/>
        <family val="2"/>
      </rPr>
      <t>Smithfield Power Partnership advises that SmithField Energy Facility 170.9 MW) is to close on 31 July 2017.</t>
    </r>
  </si>
  <si>
    <r>
      <rPr>
        <b/>
        <sz val="9"/>
        <color theme="1"/>
        <rFont val="Arial"/>
        <family val="2"/>
      </rPr>
      <t>New Development:</t>
    </r>
    <r>
      <rPr>
        <sz val="9"/>
        <color theme="1"/>
        <rFont val="Arial"/>
        <family val="2"/>
      </rPr>
      <t xml:space="preserve"> Gidginbung Solar Farm, White Rock Solar Farm, Manildra Solar Farm, Capital Solar Farm, Parkes Solar Farm, Griffith Solar Farm, Dubbo Solar Hub, Griffith Solar Farm are added.</t>
    </r>
  </si>
  <si>
    <t>None to report.</t>
  </si>
  <si>
    <r>
      <rPr>
        <b/>
        <sz val="9"/>
        <rFont val="Arial"/>
        <family val="2"/>
      </rPr>
      <t xml:space="preserve">SmithField Energy Facility: </t>
    </r>
    <r>
      <rPr>
        <sz val="9"/>
        <rFont val="Arial"/>
        <family val="2"/>
      </rPr>
      <t>Smithfield Power Partnership advises that SmithField Energy Facility 170.9 MW) is to close on 31 July 2017.</t>
    </r>
  </si>
  <si>
    <t>Committed projects</t>
  </si>
  <si>
    <t>AEMO has not been advised of any plant limitations for this region.</t>
  </si>
  <si>
    <t>Committed Project</t>
  </si>
  <si>
    <t>1 x 56</t>
  </si>
  <si>
    <t>Committed</t>
  </si>
  <si>
    <t>Committed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</si>
</sst>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9"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b/>
      <u/>
      <sz val="15"/>
      <color rgb="FFF47321"/>
      <name val="Arial"/>
      <family val="2"/>
    </font>
    <font>
      <sz val="9"/>
      <name val="Arial"/>
      <family val="2"/>
    </font>
    <font>
      <b/>
      <sz val="9"/>
      <name val="Arial"/>
      <family val="2"/>
    </font>
    <font>
      <sz val="10"/>
      <color rgb="FF333333"/>
      <name val="Arial"/>
      <family val="2"/>
    </font>
    <font>
      <i/>
      <sz val="11"/>
      <color theme="1"/>
      <name val="Arial"/>
      <family val="2"/>
    </font>
    <font>
      <sz val="11"/>
      <color theme="1"/>
      <name val="Arial"/>
      <family val="2"/>
    </font>
    <font>
      <b/>
      <sz val="11"/>
      <color theme="1"/>
      <name val="Arial"/>
      <family val="2"/>
    </font>
    <font>
      <b/>
      <sz val="10"/>
      <name val="Arial"/>
      <family val="2"/>
    </font>
    <font>
      <sz val="10"/>
      <name val="Arial"/>
      <family val="2"/>
    </font>
    <font>
      <sz val="9"/>
      <name val="Symbol"/>
      <family val="1"/>
      <charset val="2"/>
    </font>
    <font>
      <sz val="7"/>
      <name val="Times New Roman"/>
      <family val="1"/>
    </font>
    <font>
      <sz val="11"/>
      <name val="Arial"/>
      <family val="2"/>
    </font>
    <font>
      <sz val="11"/>
      <color rgb="FFFF0000"/>
      <name val="Arial"/>
      <family val="2"/>
    </font>
    <font>
      <b/>
      <sz val="9"/>
      <color rgb="FFF47321"/>
      <name val="Arial"/>
      <family val="2"/>
    </font>
    <font>
      <sz val="11"/>
      <color rgb="FFF47321"/>
      <name val="Arial"/>
      <family val="2"/>
    </font>
    <font>
      <sz val="11"/>
      <color theme="0"/>
      <name val="Arial"/>
      <family val="2"/>
    </font>
    <font>
      <sz val="9"/>
      <color rgb="FFFF0000"/>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8">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rgb="FFFFFFFF"/>
      </top>
      <bottom style="medium">
        <color rgb="FFFFFFFF"/>
      </bottom>
      <diagonal/>
    </border>
  </borders>
  <cellStyleXfs count="367">
    <xf numFmtId="0" fontId="0" fillId="0" borderId="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2" fillId="11" borderId="13" applyNumberFormat="0" applyAlignment="0" applyProtection="0"/>
    <xf numFmtId="0" fontId="33" fillId="12" borderId="14" applyNumberFormat="0" applyAlignment="0" applyProtection="0"/>
    <xf numFmtId="0" fontId="34" fillId="12" borderId="13" applyNumberFormat="0" applyAlignment="0" applyProtection="0"/>
    <xf numFmtId="0" fontId="35" fillId="0" borderId="15" applyNumberFormat="0" applyFill="0" applyAlignment="0" applyProtection="0"/>
    <xf numFmtId="0" fontId="36" fillId="13" borderId="1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0" fillId="38" borderId="0" applyNumberFormat="0" applyBorder="0" applyAlignment="0" applyProtection="0"/>
    <xf numFmtId="0" fontId="6" fillId="0" borderId="0"/>
    <xf numFmtId="0" fontId="6"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47" fillId="0" borderId="0"/>
    <xf numFmtId="43" fontId="47" fillId="0" borderId="0" applyFont="0" applyFill="0" applyBorder="0" applyAlignment="0" applyProtection="0"/>
  </cellStyleXfs>
  <cellXfs count="158">
    <xf numFmtId="0" fontId="0" fillId="0" borderId="0" xfId="0"/>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7" fillId="6" borderId="0" xfId="0" applyFont="1" applyFill="1" applyAlignment="1">
      <alignment horizontal="lef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8" fillId="7" borderId="1" xfId="0" applyFont="1" applyFill="1" applyBorder="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15"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22" fillId="3" borderId="3" xfId="0" applyFont="1" applyFill="1" applyBorder="1" applyAlignment="1">
      <alignment vertical="center" wrapText="1"/>
    </xf>
    <xf numFmtId="0" fontId="5" fillId="6" borderId="0" xfId="0" applyFont="1" applyFill="1" applyAlignment="1">
      <alignment horizontal="justify" vertical="center"/>
    </xf>
    <xf numFmtId="0" fontId="21" fillId="4" borderId="4" xfId="0" applyFont="1" applyFill="1" applyBorder="1" applyAlignment="1">
      <alignment horizontal="center" vertical="center"/>
    </xf>
    <xf numFmtId="49" fontId="15" fillId="5" borderId="3" xfId="0" applyNumberFormat="1" applyFont="1" applyFill="1" applyBorder="1" applyAlignment="1">
      <alignment horizontal="center" vertical="center"/>
    </xf>
    <xf numFmtId="0" fontId="23" fillId="6" borderId="0" xfId="0" applyFont="1" applyFill="1" applyBorder="1" applyAlignment="1">
      <alignment horizontal="left" vertical="center" wrapText="1" indent="1"/>
    </xf>
    <xf numFmtId="0" fontId="9" fillId="6" borderId="0" xfId="0" applyFont="1" applyFill="1"/>
    <xf numFmtId="0" fontId="0" fillId="0" borderId="0" xfId="0"/>
    <xf numFmtId="0" fontId="17" fillId="3" borderId="3"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15" fillId="5" borderId="3" xfId="0" applyFont="1" applyFill="1" applyBorder="1" applyAlignment="1">
      <alignment horizontal="center" vertical="center" wrapText="1"/>
    </xf>
    <xf numFmtId="0" fontId="16" fillId="2" borderId="1" xfId="0" applyFont="1" applyFill="1" applyBorder="1" applyAlignment="1">
      <alignment horizontal="left" vertical="center"/>
    </xf>
    <xf numFmtId="0" fontId="23" fillId="39" borderId="0" xfId="0" applyFont="1" applyFill="1" applyBorder="1" applyAlignment="1">
      <alignment horizontal="left" vertical="center" wrapText="1" indent="1"/>
    </xf>
    <xf numFmtId="0" fontId="0" fillId="6" borderId="0" xfId="0" applyFill="1" applyAlignment="1">
      <alignment wrapText="1"/>
    </xf>
    <xf numFmtId="0" fontId="0" fillId="0" borderId="0" xfId="0" applyAlignment="1">
      <alignment wrapText="1"/>
    </xf>
    <xf numFmtId="0" fontId="43" fillId="6" borderId="0" xfId="0" applyFont="1" applyFill="1" applyAlignment="1">
      <alignment vertical="center"/>
    </xf>
    <xf numFmtId="15" fontId="10" fillId="6" borderId="0" xfId="0" applyNumberFormat="1" applyFont="1" applyFill="1"/>
    <xf numFmtId="0" fontId="16" fillId="2" borderId="1" xfId="0" applyFont="1" applyFill="1" applyBorder="1" applyAlignment="1">
      <alignment horizontal="center" vertical="center" wrapText="1"/>
    </xf>
    <xf numFmtId="2" fontId="15" fillId="4" borderId="3" xfId="0" applyNumberFormat="1" applyFont="1" applyFill="1" applyBorder="1" applyAlignment="1">
      <alignment horizontal="center" vertical="center" wrapText="1"/>
    </xf>
    <xf numFmtId="0" fontId="0" fillId="0" borderId="0" xfId="0" applyNumberFormat="1"/>
    <xf numFmtId="0" fontId="0" fillId="6" borderId="0" xfId="0" applyNumberFormat="1" applyFill="1"/>
    <xf numFmtId="0" fontId="16" fillId="2" borderId="1"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5" fillId="4" borderId="3" xfId="0" applyNumberFormat="1" applyFont="1" applyFill="1" applyBorder="1" applyAlignment="1">
      <alignment horizontal="center" vertical="center"/>
    </xf>
    <xf numFmtId="0" fontId="0" fillId="6" borderId="0" xfId="0" applyFill="1"/>
    <xf numFmtId="0" fontId="7" fillId="6" borderId="0" xfId="0" applyFont="1" applyFill="1" applyAlignment="1">
      <alignment vertical="center"/>
    </xf>
    <xf numFmtId="0" fontId="13" fillId="6" borderId="0" xfId="0" applyFont="1" applyFill="1" applyAlignment="1">
      <alignment horizontal="left" vertical="center"/>
    </xf>
    <xf numFmtId="0" fontId="15" fillId="4"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3"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3" fontId="21" fillId="5" borderId="3"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wrapText="1"/>
    </xf>
    <xf numFmtId="0" fontId="0" fillId="6" borderId="0" xfId="0" applyFill="1" applyBorder="1"/>
    <xf numFmtId="0" fontId="13" fillId="6" borderId="19" xfId="0" applyFont="1" applyFill="1" applyBorder="1" applyAlignment="1">
      <alignment horizontal="left" vertical="center"/>
    </xf>
    <xf numFmtId="0" fontId="0" fillId="6" borderId="20" xfId="0" applyFill="1" applyBorder="1"/>
    <xf numFmtId="0" fontId="0" fillId="6" borderId="21" xfId="0" applyFill="1" applyBorder="1"/>
    <xf numFmtId="0" fontId="0" fillId="6" borderId="23" xfId="0" applyFill="1" applyBorder="1"/>
    <xf numFmtId="0" fontId="0" fillId="6" borderId="25" xfId="0" applyFill="1" applyBorder="1"/>
    <xf numFmtId="0" fontId="0" fillId="6" borderId="26" xfId="0" applyFill="1" applyBorder="1"/>
    <xf numFmtId="0" fontId="46" fillId="6" borderId="24" xfId="0" applyFont="1" applyFill="1" applyBorder="1"/>
    <xf numFmtId="0" fontId="0" fillId="6" borderId="0" xfId="0" applyFill="1"/>
    <xf numFmtId="0" fontId="19" fillId="6" borderId="6" xfId="0" applyFont="1" applyFill="1" applyBorder="1" applyAlignment="1">
      <alignment horizontal="center" vertical="center" wrapText="1"/>
    </xf>
    <xf numFmtId="0" fontId="0" fillId="6" borderId="0" xfId="0" applyFont="1" applyFill="1" applyBorder="1"/>
    <xf numFmtId="0" fontId="9" fillId="6" borderId="0" xfId="0" applyFont="1" applyFill="1" applyAlignment="1">
      <alignment horizontal="left" vertical="center"/>
    </xf>
    <xf numFmtId="49" fontId="15" fillId="5" borderId="3"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3" fontId="15" fillId="4" borderId="3" xfId="0" applyNumberFormat="1" applyFont="1" applyFill="1" applyBorder="1" applyAlignment="1">
      <alignment horizontal="center" vertical="center" wrapText="1"/>
    </xf>
    <xf numFmtId="0" fontId="17" fillId="3" borderId="3" xfId="0" applyFont="1" applyFill="1" applyBorder="1" applyAlignment="1">
      <alignment horizontal="left" vertical="center"/>
    </xf>
    <xf numFmtId="0" fontId="15" fillId="4" borderId="3"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49" fontId="15" fillId="4" borderId="3" xfId="0" applyNumberFormat="1" applyFont="1" applyFill="1" applyBorder="1" applyAlignment="1">
      <alignment vertical="center" wrapText="1"/>
    </xf>
    <xf numFmtId="0" fontId="17" fillId="3" borderId="3" xfId="0" applyFont="1" applyFill="1" applyBorder="1" applyAlignment="1">
      <alignment horizontal="left" vertical="center" wrapText="1"/>
    </xf>
    <xf numFmtId="0" fontId="48" fillId="6" borderId="0" xfId="0" applyFont="1" applyFill="1"/>
    <xf numFmtId="0" fontId="15" fillId="5" borderId="3" xfId="0" applyNumberFormat="1" applyFont="1" applyFill="1" applyBorder="1" applyAlignment="1">
      <alignment horizontal="center" vertical="center"/>
    </xf>
    <xf numFmtId="0" fontId="0" fillId="6" borderId="0" xfId="0" applyFill="1" applyAlignment="1">
      <alignment vertical="center"/>
    </xf>
    <xf numFmtId="0" fontId="0" fillId="0" borderId="0" xfId="0" applyAlignment="1">
      <alignment vertical="center"/>
    </xf>
    <xf numFmtId="0" fontId="17" fillId="3" borderId="3" xfId="0" applyFont="1" applyFill="1" applyBorder="1" applyAlignment="1">
      <alignment horizontal="left" vertical="center" wrapText="1"/>
    </xf>
    <xf numFmtId="0" fontId="0" fillId="6" borderId="0" xfId="0" applyFill="1" applyAlignment="1">
      <alignment vertical="top"/>
    </xf>
    <xf numFmtId="0" fontId="45" fillId="0" borderId="0" xfId="0" applyFont="1" applyAlignment="1">
      <alignment vertical="top"/>
    </xf>
    <xf numFmtId="1" fontId="15" fillId="4" borderId="3" xfId="366" applyNumberFormat="1" applyFont="1" applyFill="1" applyBorder="1" applyAlignment="1">
      <alignment horizontal="center" vertical="center"/>
    </xf>
    <xf numFmtId="1" fontId="15" fillId="4" borderId="3" xfId="0" applyNumberFormat="1" applyFont="1" applyFill="1" applyBorder="1" applyAlignment="1">
      <alignment horizontal="center" vertical="center"/>
    </xf>
    <xf numFmtId="0" fontId="10" fillId="6" borderId="0" xfId="0" applyFont="1" applyFill="1" applyAlignment="1">
      <alignment vertical="center" wrapText="1"/>
    </xf>
    <xf numFmtId="3" fontId="23" fillId="6" borderId="0" xfId="0" applyNumberFormat="1" applyFont="1" applyFill="1" applyBorder="1" applyAlignment="1">
      <alignment horizontal="left" vertical="center" wrapText="1" indent="1"/>
    </xf>
    <xf numFmtId="3" fontId="0" fillId="6" borderId="0" xfId="0" applyNumberFormat="1" applyFill="1"/>
    <xf numFmtId="0" fontId="18" fillId="7" borderId="6" xfId="0" applyFont="1" applyFill="1" applyBorder="1" applyAlignment="1">
      <alignment horizontal="left" vertical="center"/>
    </xf>
    <xf numFmtId="0" fontId="51" fillId="6" borderId="0" xfId="0" applyFont="1" applyFill="1" applyAlignment="1">
      <alignment horizontal="left" vertical="center" indent="2"/>
    </xf>
    <xf numFmtId="0" fontId="53" fillId="6" borderId="0" xfId="0" applyFont="1" applyFill="1"/>
    <xf numFmtId="0" fontId="18" fillId="5" borderId="3" xfId="0" applyNumberFormat="1" applyFont="1" applyFill="1" applyBorder="1" applyAlignment="1">
      <alignment horizontal="center" vertical="center"/>
    </xf>
    <xf numFmtId="3" fontId="0" fillId="6" borderId="0" xfId="0" applyNumberFormat="1" applyFill="1" applyAlignment="1"/>
    <xf numFmtId="0" fontId="19" fillId="4" borderId="3" xfId="0" applyFont="1" applyFill="1" applyBorder="1" applyAlignment="1">
      <alignment horizontal="center" vertical="center" wrapText="1"/>
    </xf>
    <xf numFmtId="3" fontId="19" fillId="5" borderId="3" xfId="0" applyNumberFormat="1" applyFont="1" applyFill="1" applyBorder="1" applyAlignment="1">
      <alignment horizontal="center" vertical="center"/>
    </xf>
    <xf numFmtId="3" fontId="19" fillId="4" borderId="3" xfId="0" applyNumberFormat="1" applyFont="1" applyFill="1" applyBorder="1" applyAlignment="1">
      <alignment horizontal="center" vertical="center"/>
    </xf>
    <xf numFmtId="0" fontId="19" fillId="4" borderId="4" xfId="0" applyFont="1" applyFill="1" applyBorder="1" applyAlignment="1">
      <alignment horizontal="center" vertical="center"/>
    </xf>
    <xf numFmtId="0" fontId="19" fillId="4" borderId="3" xfId="0" applyNumberFormat="1" applyFont="1" applyFill="1" applyBorder="1" applyAlignment="1">
      <alignment horizontal="center" vertical="center"/>
    </xf>
    <xf numFmtId="0" fontId="43" fillId="6" borderId="0" xfId="0" applyFont="1" applyFill="1"/>
    <xf numFmtId="0" fontId="54" fillId="6" borderId="0" xfId="0" applyFont="1" applyFill="1" applyAlignment="1"/>
    <xf numFmtId="0" fontId="13" fillId="39" borderId="0" xfId="0" applyFont="1" applyFill="1" applyAlignment="1">
      <alignment vertical="center"/>
    </xf>
    <xf numFmtId="0" fontId="55" fillId="39" borderId="0" xfId="0" applyFont="1" applyFill="1" applyAlignment="1">
      <alignment vertical="center"/>
    </xf>
    <xf numFmtId="2" fontId="18" fillId="4" borderId="3" xfId="0" applyNumberFormat="1" applyFont="1" applyFill="1" applyBorder="1" applyAlignment="1">
      <alignment horizontal="center" vertical="center"/>
    </xf>
    <xf numFmtId="0" fontId="0" fillId="6" borderId="0" xfId="0" applyFont="1" applyFill="1"/>
    <xf numFmtId="0" fontId="1" fillId="6" borderId="22" xfId="0" applyFont="1" applyFill="1" applyBorder="1"/>
    <xf numFmtId="0" fontId="57" fillId="6" borderId="0" xfId="0" applyFont="1" applyFill="1"/>
    <xf numFmtId="0" fontId="43" fillId="6" borderId="0" xfId="0" applyFont="1" applyFill="1" applyAlignment="1">
      <alignment horizontal="left" vertical="center" wrapText="1"/>
    </xf>
    <xf numFmtId="0" fontId="9" fillId="6" borderId="0" xfId="0" applyFont="1" applyFill="1" applyAlignment="1">
      <alignment horizontal="left" vertical="center" wrapText="1"/>
    </xf>
    <xf numFmtId="0" fontId="13" fillId="39" borderId="0" xfId="0" applyFont="1" applyFill="1" applyAlignment="1">
      <alignment horizontal="left" vertical="center"/>
    </xf>
    <xf numFmtId="0" fontId="54" fillId="6" borderId="0" xfId="0" applyFont="1" applyFill="1"/>
    <xf numFmtId="0" fontId="43" fillId="6" borderId="0" xfId="0" applyFont="1" applyFill="1" applyAlignment="1">
      <alignment horizontal="left" vertical="center" wrapText="1"/>
    </xf>
    <xf numFmtId="0" fontId="9" fillId="6" borderId="0" xfId="0" applyFont="1" applyFill="1" applyAlignment="1">
      <alignment horizontal="left" vertical="center" wrapText="1"/>
    </xf>
    <xf numFmtId="0" fontId="10" fillId="6" borderId="0" xfId="0" applyFont="1" applyFill="1" applyAlignment="1">
      <alignment horizontal="left" vertical="center" wrapText="1"/>
    </xf>
    <xf numFmtId="0" fontId="9" fillId="6" borderId="0" xfId="0" applyFont="1" applyFill="1" applyAlignment="1">
      <alignment horizontal="center" vertical="center" wrapText="1"/>
    </xf>
    <xf numFmtId="0" fontId="58" fillId="6" borderId="0" xfId="0" applyFont="1" applyFill="1" applyAlignment="1">
      <alignment horizontal="left" vertical="center" wrapText="1"/>
    </xf>
    <xf numFmtId="0" fontId="9" fillId="6" borderId="0" xfId="0" applyFont="1" applyFill="1" applyAlignment="1">
      <alignment horizontal="left" vertical="center" wrapText="1"/>
    </xf>
    <xf numFmtId="0" fontId="43" fillId="6" borderId="0" xfId="0" applyFont="1" applyFill="1" applyAlignment="1">
      <alignment horizontal="left" vertical="center" wrapText="1"/>
    </xf>
    <xf numFmtId="0" fontId="56" fillId="39" borderId="0" xfId="0" applyFont="1" applyFill="1" applyAlignment="1">
      <alignment horizontal="left" vertical="center"/>
    </xf>
    <xf numFmtId="0" fontId="13" fillId="39" borderId="0" xfId="0" applyFont="1" applyFill="1" applyAlignment="1">
      <alignment horizontal="left" vertical="center"/>
    </xf>
    <xf numFmtId="0" fontId="10" fillId="6" borderId="0" xfId="0" applyFont="1" applyFill="1" applyAlignment="1">
      <alignment horizontal="left" vertical="center" wrapText="1"/>
    </xf>
    <xf numFmtId="0" fontId="22" fillId="3" borderId="27" xfId="0" applyFont="1" applyFill="1" applyBorder="1" applyAlignment="1">
      <alignment horizontal="left"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22" fillId="3" borderId="27" xfId="0" applyFont="1" applyFill="1" applyBorder="1" applyAlignment="1">
      <alignment horizontal="left" vertical="center"/>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9" fillId="6" borderId="0" xfId="0" applyFont="1" applyFill="1" applyAlignment="1">
      <alignment horizontal="left" vertical="center" wrapText="1" indent="2"/>
    </xf>
    <xf numFmtId="0" fontId="19" fillId="6" borderId="6" xfId="0" applyFont="1" applyFill="1" applyBorder="1" applyAlignment="1">
      <alignment horizontal="left" vertical="center" wrapText="1"/>
    </xf>
    <xf numFmtId="0" fontId="19" fillId="6" borderId="0" xfId="0" applyFont="1" applyFill="1" applyAlignment="1">
      <alignment horizontal="left" vertical="center" wrapText="1"/>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xf numFmtId="0" fontId="19" fillId="6" borderId="0" xfId="0" applyFont="1" applyFill="1" applyBorder="1" applyAlignment="1">
      <alignment horizontal="left" vertical="center" wrapText="1"/>
    </xf>
    <xf numFmtId="0" fontId="51" fillId="6" borderId="0" xfId="0" applyFont="1" applyFill="1" applyAlignment="1">
      <alignment horizontal="left" vertical="center" wrapText="1" indent="2"/>
    </xf>
  </cellXfs>
  <cellStyles count="367">
    <cellStyle name="20% - Accent1" xfId="18" builtinId="30" customBuiltin="1"/>
    <cellStyle name="20% - Accent1 2" xfId="71"/>
    <cellStyle name="20% - Accent1 2 2" xfId="127"/>
    <cellStyle name="20% - Accent1 2 2 2" xfId="295"/>
    <cellStyle name="20% - Accent1 2 3" xfId="183"/>
    <cellStyle name="20% - Accent1 2 3 2" xfId="351"/>
    <cellStyle name="20% - Accent1 2 4" xfId="239"/>
    <cellStyle name="20% - Accent1 3" xfId="57"/>
    <cellStyle name="20% - Accent1 3 2" xfId="113"/>
    <cellStyle name="20% - Accent1 3 2 2" xfId="281"/>
    <cellStyle name="20% - Accent1 3 3" xfId="169"/>
    <cellStyle name="20% - Accent1 3 3 2" xfId="337"/>
    <cellStyle name="20% - Accent1 3 4" xfId="225"/>
    <cellStyle name="20% - Accent1 4" xfId="43"/>
    <cellStyle name="20% - Accent1 4 2" xfId="99"/>
    <cellStyle name="20% - Accent1 4 2 2" xfId="267"/>
    <cellStyle name="20% - Accent1 4 3" xfId="155"/>
    <cellStyle name="20% - Accent1 4 3 2" xfId="323"/>
    <cellStyle name="20% - Accent1 4 4" xfId="211"/>
    <cellStyle name="20% - Accent1 5" xfId="85"/>
    <cellStyle name="20% - Accent1 5 2" xfId="253"/>
    <cellStyle name="20% - Accent1 6" xfId="141"/>
    <cellStyle name="20% - Accent1 6 2" xfId="309"/>
    <cellStyle name="20% - Accent1 7" xfId="197"/>
    <cellStyle name="20% - Accent2" xfId="22" builtinId="34" customBuiltin="1"/>
    <cellStyle name="20% - Accent2 2" xfId="73"/>
    <cellStyle name="20% - Accent2 2 2" xfId="129"/>
    <cellStyle name="20% - Accent2 2 2 2" xfId="297"/>
    <cellStyle name="20% - Accent2 2 3" xfId="185"/>
    <cellStyle name="20% - Accent2 2 3 2" xfId="353"/>
    <cellStyle name="20% - Accent2 2 4" xfId="241"/>
    <cellStyle name="20% - Accent2 3" xfId="59"/>
    <cellStyle name="20% - Accent2 3 2" xfId="115"/>
    <cellStyle name="20% - Accent2 3 2 2" xfId="283"/>
    <cellStyle name="20% - Accent2 3 3" xfId="171"/>
    <cellStyle name="20% - Accent2 3 3 2" xfId="339"/>
    <cellStyle name="20% - Accent2 3 4" xfId="227"/>
    <cellStyle name="20% - Accent2 4" xfId="45"/>
    <cellStyle name="20% - Accent2 4 2" xfId="101"/>
    <cellStyle name="20% - Accent2 4 2 2" xfId="269"/>
    <cellStyle name="20% - Accent2 4 3" xfId="157"/>
    <cellStyle name="20% - Accent2 4 3 2" xfId="325"/>
    <cellStyle name="20% - Accent2 4 4" xfId="213"/>
    <cellStyle name="20% - Accent2 5" xfId="87"/>
    <cellStyle name="20% - Accent2 5 2" xfId="255"/>
    <cellStyle name="20% - Accent2 6" xfId="143"/>
    <cellStyle name="20% - Accent2 6 2" xfId="311"/>
    <cellStyle name="20% - Accent2 7" xfId="199"/>
    <cellStyle name="20% - Accent3" xfId="26" builtinId="38" customBuiltin="1"/>
    <cellStyle name="20% - Accent3 2" xfId="75"/>
    <cellStyle name="20% - Accent3 2 2" xfId="131"/>
    <cellStyle name="20% - Accent3 2 2 2" xfId="299"/>
    <cellStyle name="20% - Accent3 2 3" xfId="187"/>
    <cellStyle name="20% - Accent3 2 3 2" xfId="355"/>
    <cellStyle name="20% - Accent3 2 4" xfId="243"/>
    <cellStyle name="20% - Accent3 3" xfId="61"/>
    <cellStyle name="20% - Accent3 3 2" xfId="117"/>
    <cellStyle name="20% - Accent3 3 2 2" xfId="285"/>
    <cellStyle name="20% - Accent3 3 3" xfId="173"/>
    <cellStyle name="20% - Accent3 3 3 2" xfId="341"/>
    <cellStyle name="20% - Accent3 3 4" xfId="229"/>
    <cellStyle name="20% - Accent3 4" xfId="47"/>
    <cellStyle name="20% - Accent3 4 2" xfId="103"/>
    <cellStyle name="20% - Accent3 4 2 2" xfId="271"/>
    <cellStyle name="20% - Accent3 4 3" xfId="159"/>
    <cellStyle name="20% - Accent3 4 3 2" xfId="327"/>
    <cellStyle name="20% - Accent3 4 4" xfId="215"/>
    <cellStyle name="20% - Accent3 5" xfId="89"/>
    <cellStyle name="20% - Accent3 5 2" xfId="257"/>
    <cellStyle name="20% - Accent3 6" xfId="145"/>
    <cellStyle name="20% - Accent3 6 2" xfId="313"/>
    <cellStyle name="20% - Accent3 7" xfId="201"/>
    <cellStyle name="20% - Accent4" xfId="30" builtinId="42" customBuiltin="1"/>
    <cellStyle name="20% - Accent4 2" xfId="77"/>
    <cellStyle name="20% - Accent4 2 2" xfId="133"/>
    <cellStyle name="20% - Accent4 2 2 2" xfId="301"/>
    <cellStyle name="20% - Accent4 2 3" xfId="189"/>
    <cellStyle name="20% - Accent4 2 3 2" xfId="357"/>
    <cellStyle name="20% - Accent4 2 4" xfId="245"/>
    <cellStyle name="20% - Accent4 3" xfId="63"/>
    <cellStyle name="20% - Accent4 3 2" xfId="119"/>
    <cellStyle name="20% - Accent4 3 2 2" xfId="287"/>
    <cellStyle name="20% - Accent4 3 3" xfId="175"/>
    <cellStyle name="20% - Accent4 3 3 2" xfId="343"/>
    <cellStyle name="20% - Accent4 3 4" xfId="231"/>
    <cellStyle name="20% - Accent4 4" xfId="49"/>
    <cellStyle name="20% - Accent4 4 2" xfId="105"/>
    <cellStyle name="20% - Accent4 4 2 2" xfId="273"/>
    <cellStyle name="20% - Accent4 4 3" xfId="161"/>
    <cellStyle name="20% - Accent4 4 3 2" xfId="329"/>
    <cellStyle name="20% - Accent4 4 4" xfId="217"/>
    <cellStyle name="20% - Accent4 5" xfId="91"/>
    <cellStyle name="20% - Accent4 5 2" xfId="259"/>
    <cellStyle name="20% - Accent4 6" xfId="147"/>
    <cellStyle name="20% - Accent4 6 2" xfId="315"/>
    <cellStyle name="20% - Accent4 7" xfId="203"/>
    <cellStyle name="20% - Accent5" xfId="34" builtinId="46" customBuiltin="1"/>
    <cellStyle name="20% - Accent5 2" xfId="79"/>
    <cellStyle name="20% - Accent5 2 2" xfId="135"/>
    <cellStyle name="20% - Accent5 2 2 2" xfId="303"/>
    <cellStyle name="20% - Accent5 2 3" xfId="191"/>
    <cellStyle name="20% - Accent5 2 3 2" xfId="359"/>
    <cellStyle name="20% - Accent5 2 4" xfId="247"/>
    <cellStyle name="20% - Accent5 3" xfId="65"/>
    <cellStyle name="20% - Accent5 3 2" xfId="121"/>
    <cellStyle name="20% - Accent5 3 2 2" xfId="289"/>
    <cellStyle name="20% - Accent5 3 3" xfId="177"/>
    <cellStyle name="20% - Accent5 3 3 2" xfId="345"/>
    <cellStyle name="20% - Accent5 3 4" xfId="233"/>
    <cellStyle name="20% - Accent5 4" xfId="51"/>
    <cellStyle name="20% - Accent5 4 2" xfId="107"/>
    <cellStyle name="20% - Accent5 4 2 2" xfId="275"/>
    <cellStyle name="20% - Accent5 4 3" xfId="163"/>
    <cellStyle name="20% - Accent5 4 3 2" xfId="331"/>
    <cellStyle name="20% - Accent5 4 4" xfId="219"/>
    <cellStyle name="20% - Accent5 5" xfId="93"/>
    <cellStyle name="20% - Accent5 5 2" xfId="261"/>
    <cellStyle name="20% - Accent5 6" xfId="149"/>
    <cellStyle name="20% - Accent5 6 2" xfId="317"/>
    <cellStyle name="20% - Accent5 7" xfId="205"/>
    <cellStyle name="20% - Accent6" xfId="38" builtinId="50" customBuiltin="1"/>
    <cellStyle name="20% - Accent6 2" xfId="81"/>
    <cellStyle name="20% - Accent6 2 2" xfId="137"/>
    <cellStyle name="20% - Accent6 2 2 2" xfId="305"/>
    <cellStyle name="20% - Accent6 2 3" xfId="193"/>
    <cellStyle name="20% - Accent6 2 3 2" xfId="361"/>
    <cellStyle name="20% - Accent6 2 4" xfId="249"/>
    <cellStyle name="20% - Accent6 3" xfId="67"/>
    <cellStyle name="20% - Accent6 3 2" xfId="123"/>
    <cellStyle name="20% - Accent6 3 2 2" xfId="291"/>
    <cellStyle name="20% - Accent6 3 3" xfId="179"/>
    <cellStyle name="20% - Accent6 3 3 2" xfId="347"/>
    <cellStyle name="20% - Accent6 3 4" xfId="235"/>
    <cellStyle name="20% - Accent6 4" xfId="53"/>
    <cellStyle name="20% - Accent6 4 2" xfId="109"/>
    <cellStyle name="20% - Accent6 4 2 2" xfId="277"/>
    <cellStyle name="20% - Accent6 4 3" xfId="165"/>
    <cellStyle name="20% - Accent6 4 3 2" xfId="333"/>
    <cellStyle name="20% - Accent6 4 4" xfId="221"/>
    <cellStyle name="20% - Accent6 5" xfId="95"/>
    <cellStyle name="20% - Accent6 5 2" xfId="263"/>
    <cellStyle name="20% - Accent6 6" xfId="151"/>
    <cellStyle name="20% - Accent6 6 2" xfId="319"/>
    <cellStyle name="20% - Accent6 7" xfId="207"/>
    <cellStyle name="40% - Accent1" xfId="19" builtinId="31" customBuiltin="1"/>
    <cellStyle name="40% - Accent1 2" xfId="72"/>
    <cellStyle name="40% - Accent1 2 2" xfId="128"/>
    <cellStyle name="40% - Accent1 2 2 2" xfId="296"/>
    <cellStyle name="40% - Accent1 2 3" xfId="184"/>
    <cellStyle name="40% - Accent1 2 3 2" xfId="352"/>
    <cellStyle name="40% - Accent1 2 4" xfId="240"/>
    <cellStyle name="40% - Accent1 3" xfId="58"/>
    <cellStyle name="40% - Accent1 3 2" xfId="114"/>
    <cellStyle name="40% - Accent1 3 2 2" xfId="282"/>
    <cellStyle name="40% - Accent1 3 3" xfId="170"/>
    <cellStyle name="40% - Accent1 3 3 2" xfId="338"/>
    <cellStyle name="40% - Accent1 3 4" xfId="226"/>
    <cellStyle name="40% - Accent1 4" xfId="44"/>
    <cellStyle name="40% - Accent1 4 2" xfId="100"/>
    <cellStyle name="40% - Accent1 4 2 2" xfId="268"/>
    <cellStyle name="40% - Accent1 4 3" xfId="156"/>
    <cellStyle name="40% - Accent1 4 3 2" xfId="324"/>
    <cellStyle name="40% - Accent1 4 4" xfId="212"/>
    <cellStyle name="40% - Accent1 5" xfId="86"/>
    <cellStyle name="40% - Accent1 5 2" xfId="254"/>
    <cellStyle name="40% - Accent1 6" xfId="142"/>
    <cellStyle name="40% - Accent1 6 2" xfId="310"/>
    <cellStyle name="40% - Accent1 7" xfId="198"/>
    <cellStyle name="40% - Accent2" xfId="23" builtinId="35" customBuiltin="1"/>
    <cellStyle name="40% - Accent2 2" xfId="74"/>
    <cellStyle name="40% - Accent2 2 2" xfId="130"/>
    <cellStyle name="40% - Accent2 2 2 2" xfId="298"/>
    <cellStyle name="40% - Accent2 2 3" xfId="186"/>
    <cellStyle name="40% - Accent2 2 3 2" xfId="354"/>
    <cellStyle name="40% - Accent2 2 4" xfId="242"/>
    <cellStyle name="40% - Accent2 3" xfId="60"/>
    <cellStyle name="40% - Accent2 3 2" xfId="116"/>
    <cellStyle name="40% - Accent2 3 2 2" xfId="284"/>
    <cellStyle name="40% - Accent2 3 3" xfId="172"/>
    <cellStyle name="40% - Accent2 3 3 2" xfId="340"/>
    <cellStyle name="40% - Accent2 3 4" xfId="228"/>
    <cellStyle name="40% - Accent2 4" xfId="46"/>
    <cellStyle name="40% - Accent2 4 2" xfId="102"/>
    <cellStyle name="40% - Accent2 4 2 2" xfId="270"/>
    <cellStyle name="40% - Accent2 4 3" xfId="158"/>
    <cellStyle name="40% - Accent2 4 3 2" xfId="326"/>
    <cellStyle name="40% - Accent2 4 4" xfId="214"/>
    <cellStyle name="40% - Accent2 5" xfId="88"/>
    <cellStyle name="40% - Accent2 5 2" xfId="256"/>
    <cellStyle name="40% - Accent2 6" xfId="144"/>
    <cellStyle name="40% - Accent2 6 2" xfId="312"/>
    <cellStyle name="40% - Accent2 7" xfId="200"/>
    <cellStyle name="40% - Accent3" xfId="27" builtinId="39" customBuiltin="1"/>
    <cellStyle name="40% - Accent3 2" xfId="76"/>
    <cellStyle name="40% - Accent3 2 2" xfId="132"/>
    <cellStyle name="40% - Accent3 2 2 2" xfId="300"/>
    <cellStyle name="40% - Accent3 2 3" xfId="188"/>
    <cellStyle name="40% - Accent3 2 3 2" xfId="356"/>
    <cellStyle name="40% - Accent3 2 4" xfId="244"/>
    <cellStyle name="40% - Accent3 3" xfId="62"/>
    <cellStyle name="40% - Accent3 3 2" xfId="118"/>
    <cellStyle name="40% - Accent3 3 2 2" xfId="286"/>
    <cellStyle name="40% - Accent3 3 3" xfId="174"/>
    <cellStyle name="40% - Accent3 3 3 2" xfId="342"/>
    <cellStyle name="40% - Accent3 3 4" xfId="230"/>
    <cellStyle name="40% - Accent3 4" xfId="48"/>
    <cellStyle name="40% - Accent3 4 2" xfId="104"/>
    <cellStyle name="40% - Accent3 4 2 2" xfId="272"/>
    <cellStyle name="40% - Accent3 4 3" xfId="160"/>
    <cellStyle name="40% - Accent3 4 3 2" xfId="328"/>
    <cellStyle name="40% - Accent3 4 4" xfId="216"/>
    <cellStyle name="40% - Accent3 5" xfId="90"/>
    <cellStyle name="40% - Accent3 5 2" xfId="258"/>
    <cellStyle name="40% - Accent3 6" xfId="146"/>
    <cellStyle name="40% - Accent3 6 2" xfId="314"/>
    <cellStyle name="40% - Accent3 7" xfId="202"/>
    <cellStyle name="40% - Accent4" xfId="31" builtinId="43" customBuiltin="1"/>
    <cellStyle name="40% - Accent4 2" xfId="78"/>
    <cellStyle name="40% - Accent4 2 2" xfId="134"/>
    <cellStyle name="40% - Accent4 2 2 2" xfId="302"/>
    <cellStyle name="40% - Accent4 2 3" xfId="190"/>
    <cellStyle name="40% - Accent4 2 3 2" xfId="358"/>
    <cellStyle name="40% - Accent4 2 4" xfId="246"/>
    <cellStyle name="40% - Accent4 3" xfId="64"/>
    <cellStyle name="40% - Accent4 3 2" xfId="120"/>
    <cellStyle name="40% - Accent4 3 2 2" xfId="288"/>
    <cellStyle name="40% - Accent4 3 3" xfId="176"/>
    <cellStyle name="40% - Accent4 3 3 2" xfId="344"/>
    <cellStyle name="40% - Accent4 3 4" xfId="232"/>
    <cellStyle name="40% - Accent4 4" xfId="50"/>
    <cellStyle name="40% - Accent4 4 2" xfId="106"/>
    <cellStyle name="40% - Accent4 4 2 2" xfId="274"/>
    <cellStyle name="40% - Accent4 4 3" xfId="162"/>
    <cellStyle name="40% - Accent4 4 3 2" xfId="330"/>
    <cellStyle name="40% - Accent4 4 4" xfId="218"/>
    <cellStyle name="40% - Accent4 5" xfId="92"/>
    <cellStyle name="40% - Accent4 5 2" xfId="260"/>
    <cellStyle name="40% - Accent4 6" xfId="148"/>
    <cellStyle name="40% - Accent4 6 2" xfId="316"/>
    <cellStyle name="40% - Accent4 7" xfId="204"/>
    <cellStyle name="40% - Accent5" xfId="35" builtinId="47" customBuiltin="1"/>
    <cellStyle name="40% - Accent5 2" xfId="80"/>
    <cellStyle name="40% - Accent5 2 2" xfId="136"/>
    <cellStyle name="40% - Accent5 2 2 2" xfId="304"/>
    <cellStyle name="40% - Accent5 2 3" xfId="192"/>
    <cellStyle name="40% - Accent5 2 3 2" xfId="360"/>
    <cellStyle name="40% - Accent5 2 4" xfId="248"/>
    <cellStyle name="40% - Accent5 3" xfId="66"/>
    <cellStyle name="40% - Accent5 3 2" xfId="122"/>
    <cellStyle name="40% - Accent5 3 2 2" xfId="290"/>
    <cellStyle name="40% - Accent5 3 3" xfId="178"/>
    <cellStyle name="40% - Accent5 3 3 2" xfId="346"/>
    <cellStyle name="40% - Accent5 3 4" xfId="234"/>
    <cellStyle name="40% - Accent5 4" xfId="52"/>
    <cellStyle name="40% - Accent5 4 2" xfId="108"/>
    <cellStyle name="40% - Accent5 4 2 2" xfId="276"/>
    <cellStyle name="40% - Accent5 4 3" xfId="164"/>
    <cellStyle name="40% - Accent5 4 3 2" xfId="332"/>
    <cellStyle name="40% - Accent5 4 4" xfId="220"/>
    <cellStyle name="40% - Accent5 5" xfId="94"/>
    <cellStyle name="40% - Accent5 5 2" xfId="262"/>
    <cellStyle name="40% - Accent5 6" xfId="150"/>
    <cellStyle name="40% - Accent5 6 2" xfId="318"/>
    <cellStyle name="40% - Accent5 7" xfId="206"/>
    <cellStyle name="40% - Accent6" xfId="39" builtinId="51" customBuiltin="1"/>
    <cellStyle name="40% - Accent6 2" xfId="82"/>
    <cellStyle name="40% - Accent6 2 2" xfId="138"/>
    <cellStyle name="40% - Accent6 2 2 2" xfId="306"/>
    <cellStyle name="40% - Accent6 2 3" xfId="194"/>
    <cellStyle name="40% - Accent6 2 3 2" xfId="362"/>
    <cellStyle name="40% - Accent6 2 4" xfId="250"/>
    <cellStyle name="40% - Accent6 3" xfId="68"/>
    <cellStyle name="40% - Accent6 3 2" xfId="124"/>
    <cellStyle name="40% - Accent6 3 2 2" xfId="292"/>
    <cellStyle name="40% - Accent6 3 3" xfId="180"/>
    <cellStyle name="40% - Accent6 3 3 2" xfId="348"/>
    <cellStyle name="40% - Accent6 3 4" xfId="236"/>
    <cellStyle name="40% - Accent6 4" xfId="54"/>
    <cellStyle name="40% - Accent6 4 2" xfId="110"/>
    <cellStyle name="40% - Accent6 4 2 2" xfId="278"/>
    <cellStyle name="40% - Accent6 4 3" xfId="166"/>
    <cellStyle name="40% - Accent6 4 3 2" xfId="334"/>
    <cellStyle name="40% - Accent6 4 4" xfId="222"/>
    <cellStyle name="40% - Accent6 5" xfId="96"/>
    <cellStyle name="40% - Accent6 5 2" xfId="264"/>
    <cellStyle name="40% - Accent6 6" xfId="152"/>
    <cellStyle name="40% - Accent6 6 2" xfId="320"/>
    <cellStyle name="40% - Accent6 7" xfId="20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366"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83"/>
    <cellStyle name="Normal 2 2 2" xfId="139"/>
    <cellStyle name="Normal 2 2 2 2" xfId="307"/>
    <cellStyle name="Normal 2 2 3" xfId="195"/>
    <cellStyle name="Normal 2 2 3 2" xfId="363"/>
    <cellStyle name="Normal 2 2 4" xfId="251"/>
    <cellStyle name="Normal 2 3" xfId="69"/>
    <cellStyle name="Normal 2 3 2" xfId="125"/>
    <cellStyle name="Normal 2 3 2 2" xfId="293"/>
    <cellStyle name="Normal 2 3 3" xfId="181"/>
    <cellStyle name="Normal 2 3 3 2" xfId="349"/>
    <cellStyle name="Normal 2 3 4" xfId="237"/>
    <cellStyle name="Normal 2 4" xfId="55"/>
    <cellStyle name="Normal 2 4 2" xfId="111"/>
    <cellStyle name="Normal 2 4 2 2" xfId="279"/>
    <cellStyle name="Normal 2 4 3" xfId="167"/>
    <cellStyle name="Normal 2 4 3 2" xfId="335"/>
    <cellStyle name="Normal 2 4 4" xfId="223"/>
    <cellStyle name="Normal 2 5" xfId="97"/>
    <cellStyle name="Normal 2 5 2" xfId="265"/>
    <cellStyle name="Normal 2 6" xfId="153"/>
    <cellStyle name="Normal 2 6 2" xfId="321"/>
    <cellStyle name="Normal 2 7" xfId="209"/>
    <cellStyle name="Normal 3" xfId="365"/>
    <cellStyle name="Note 2" xfId="42"/>
    <cellStyle name="Note 2 2" xfId="84"/>
    <cellStyle name="Note 2 2 2" xfId="140"/>
    <cellStyle name="Note 2 2 2 2" xfId="308"/>
    <cellStyle name="Note 2 2 3" xfId="196"/>
    <cellStyle name="Note 2 2 3 2" xfId="364"/>
    <cellStyle name="Note 2 2 4" xfId="252"/>
    <cellStyle name="Note 2 3" xfId="70"/>
    <cellStyle name="Note 2 3 2" xfId="126"/>
    <cellStyle name="Note 2 3 2 2" xfId="294"/>
    <cellStyle name="Note 2 3 3" xfId="182"/>
    <cellStyle name="Note 2 3 3 2" xfId="350"/>
    <cellStyle name="Note 2 3 4" xfId="238"/>
    <cellStyle name="Note 2 4" xfId="56"/>
    <cellStyle name="Note 2 4 2" xfId="112"/>
    <cellStyle name="Note 2 4 2 2" xfId="280"/>
    <cellStyle name="Note 2 4 3" xfId="168"/>
    <cellStyle name="Note 2 4 3 2" xfId="336"/>
    <cellStyle name="Note 2 4 4" xfId="224"/>
    <cellStyle name="Note 2 5" xfId="98"/>
    <cellStyle name="Note 2 5 2" xfId="266"/>
    <cellStyle name="Note 2 6" xfId="154"/>
    <cellStyle name="Note 2 6 2" xfId="322"/>
    <cellStyle name="Note 2 7" xfId="210"/>
    <cellStyle name="Output" xfId="10" builtinId="21" customBuiltin="1"/>
    <cellStyle name="Title" xfId="1" builtinId="15" customBuiltin="1"/>
    <cellStyle name="Total" xfId="16" builtinId="25" customBuiltin="1"/>
    <cellStyle name="Warning Text" xfId="14" builtinId="11" customBuiltin="1"/>
  </cellStyles>
  <dxfs count="65">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165" formatCode="#,##0.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165" formatCode="#,##0.0;#,##0"/>
    </dxf>
    <dxf>
      <numFmt numFmtId="165" formatCode="#,##0.0;#,##0"/>
    </dxf>
    <dxf>
      <numFmt numFmtId="165" formatCode="#,##0.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165" formatCode="#,##0.0;#,##0"/>
    </dxf>
    <dxf>
      <numFmt numFmtId="165" formatCode="#,##0.0;#,##0"/>
    </dxf>
    <dxf>
      <numFmt numFmtId="165" formatCode="#,##0.0;#,##0"/>
    </dxf>
    <dxf>
      <numFmt numFmtId="165" formatCode="#,##0.0;#,##0"/>
    </dxf>
    <dxf>
      <numFmt numFmtId="165" formatCode="#,##0.0;#,##0"/>
    </dxf>
    <dxf>
      <numFmt numFmtId="165" formatCode="#,##0.0;#,##0"/>
    </dxf>
    <dxf>
      <numFmt numFmtId="165" formatCode="#,##0.0;#,##0"/>
    </dxf>
    <dxf>
      <numFmt numFmtId="165" formatCode="#,##0.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11</xdr:col>
      <xdr:colOff>94190</xdr:colOff>
      <xdr:row>65</xdr:row>
      <xdr:rowOff>113512</xdr:rowOff>
    </xdr:to>
    <xdr:pic>
      <xdr:nvPicPr>
        <xdr:cNvPr id="3" name="Picture 2"/>
        <xdr:cNvPicPr>
          <a:picLocks noChangeAspect="1"/>
        </xdr:cNvPicPr>
      </xdr:nvPicPr>
      <xdr:blipFill>
        <a:blip xmlns:r="http://schemas.openxmlformats.org/officeDocument/2006/relationships" r:embed="rId1"/>
        <a:stretch>
          <a:fillRect/>
        </a:stretch>
      </xdr:blipFill>
      <xdr:spPr>
        <a:xfrm>
          <a:off x="142875" y="6505575"/>
          <a:ext cx="8476190" cy="63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56"/>
  <sheetViews>
    <sheetView tabSelected="1" topLeftCell="A28" zoomScaleNormal="100" workbookViewId="0">
      <selection activeCell="B32" sqref="B32"/>
    </sheetView>
  </sheetViews>
  <sheetFormatPr defaultRowHeight="14.25" x14ac:dyDescent="0.2"/>
  <cols>
    <col min="1" max="1" width="1.875" style="53" customWidth="1"/>
    <col min="2" max="2" width="20.125" style="4" customWidth="1"/>
    <col min="3" max="8" width="9" style="4"/>
    <col min="9" max="9" width="17.5" style="4" customWidth="1"/>
    <col min="10" max="10" width="8.875" style="4" customWidth="1"/>
    <col min="11" max="11" width="9.5" style="4" customWidth="1"/>
    <col min="12" max="12" width="9" style="4"/>
    <col min="13" max="13" width="7.25" style="4" customWidth="1"/>
    <col min="14" max="16" width="9" style="4"/>
    <col min="17" max="17" width="9" style="4" customWidth="1"/>
    <col min="18" max="16384" width="9" style="4"/>
  </cols>
  <sheetData>
    <row r="1" spans="1:23" s="71" customFormat="1" ht="15" thickBot="1" x14ac:dyDescent="0.25"/>
    <row r="2" spans="1:23" s="71" customFormat="1" ht="15.75" thickTop="1" x14ac:dyDescent="0.2">
      <c r="B2" s="64" t="s">
        <v>287</v>
      </c>
      <c r="C2" s="65"/>
      <c r="D2" s="65"/>
      <c r="E2" s="65"/>
      <c r="F2" s="65"/>
      <c r="G2" s="65"/>
      <c r="H2" s="65"/>
      <c r="I2" s="66"/>
    </row>
    <row r="3" spans="1:23" s="71" customFormat="1" x14ac:dyDescent="0.2">
      <c r="B3" s="117" t="s">
        <v>288</v>
      </c>
      <c r="C3" s="63"/>
      <c r="D3" s="63"/>
      <c r="E3" s="63"/>
      <c r="F3" s="63"/>
      <c r="G3" s="63"/>
      <c r="H3" s="63"/>
      <c r="I3" s="67"/>
    </row>
    <row r="4" spans="1:23" s="71" customFormat="1" x14ac:dyDescent="0.2">
      <c r="B4" s="117" t="s">
        <v>437</v>
      </c>
      <c r="C4" s="63"/>
      <c r="D4" s="63"/>
      <c r="E4" s="63"/>
      <c r="F4" s="63"/>
      <c r="G4" s="63"/>
      <c r="H4" s="63"/>
      <c r="I4" s="67"/>
    </row>
    <row r="5" spans="1:23" s="71" customFormat="1" ht="9.75" customHeight="1" thickBot="1" x14ac:dyDescent="0.25">
      <c r="B5" s="70"/>
      <c r="C5" s="68"/>
      <c r="D5" s="68"/>
      <c r="E5" s="68"/>
      <c r="F5" s="68"/>
      <c r="G5" s="68"/>
      <c r="H5" s="68"/>
      <c r="I5" s="69"/>
      <c r="P5" s="116"/>
      <c r="Q5" s="116"/>
      <c r="R5" s="116"/>
      <c r="S5" s="116"/>
      <c r="T5" s="116"/>
    </row>
    <row r="6" spans="1:23" s="71" customFormat="1" ht="15" thickTop="1" x14ac:dyDescent="0.2">
      <c r="A6" s="63"/>
      <c r="B6" s="73"/>
      <c r="C6" s="63"/>
      <c r="D6" s="63"/>
      <c r="E6" s="63"/>
      <c r="F6" s="63"/>
      <c r="P6" s="116"/>
      <c r="Q6" s="116"/>
      <c r="R6" s="116"/>
      <c r="S6" s="116"/>
      <c r="T6" s="116"/>
    </row>
    <row r="7" spans="1:23" ht="19.5" x14ac:dyDescent="0.2">
      <c r="A7" s="71"/>
      <c r="B7" s="54" t="s">
        <v>246</v>
      </c>
      <c r="C7" s="71"/>
      <c r="D7" s="71"/>
      <c r="E7" s="71"/>
      <c r="F7" s="71"/>
      <c r="G7" s="71"/>
      <c r="H7" s="71"/>
      <c r="I7" s="71"/>
      <c r="J7" s="71"/>
      <c r="K7" s="71"/>
      <c r="L7" s="71"/>
      <c r="M7" s="71"/>
      <c r="P7" s="130"/>
      <c r="Q7" s="130"/>
      <c r="R7" s="130"/>
      <c r="S7" s="130"/>
      <c r="T7" s="130"/>
      <c r="U7" s="71"/>
      <c r="V7" s="71"/>
      <c r="W7" s="71"/>
    </row>
    <row r="8" spans="1:23" ht="11.25" customHeight="1" x14ac:dyDescent="0.2">
      <c r="A8" s="71"/>
      <c r="B8" s="71"/>
      <c r="C8" s="71"/>
      <c r="D8" s="71"/>
      <c r="E8" s="71"/>
      <c r="F8" s="71"/>
      <c r="G8" s="71"/>
      <c r="H8" s="71"/>
      <c r="I8" s="71"/>
      <c r="J8" s="71"/>
      <c r="K8" s="71"/>
      <c r="L8" s="71"/>
      <c r="M8" s="71"/>
      <c r="P8" s="116"/>
      <c r="Q8" s="116"/>
      <c r="R8" s="116"/>
      <c r="S8" s="116"/>
      <c r="T8" s="116"/>
      <c r="U8" s="71"/>
      <c r="V8" s="71"/>
      <c r="W8" s="71"/>
    </row>
    <row r="9" spans="1:23" ht="15" x14ac:dyDescent="0.2">
      <c r="A9" s="71"/>
      <c r="B9" s="55" t="s">
        <v>439</v>
      </c>
      <c r="C9" s="103"/>
      <c r="D9" s="103"/>
      <c r="E9" s="103"/>
      <c r="F9" s="103"/>
      <c r="G9" s="103"/>
      <c r="H9" s="103"/>
      <c r="I9" s="103"/>
      <c r="J9" s="103"/>
      <c r="K9" s="103"/>
      <c r="L9" s="71"/>
      <c r="M9" s="71"/>
      <c r="N9" s="103"/>
      <c r="O9" s="103"/>
      <c r="P9" s="103"/>
      <c r="Q9" s="103"/>
      <c r="R9" s="103"/>
      <c r="S9" s="103"/>
      <c r="T9" s="103"/>
      <c r="U9" s="103"/>
      <c r="V9" s="103"/>
      <c r="W9" s="71"/>
    </row>
    <row r="10" spans="1:23" s="71" customFormat="1" ht="33.75" customHeight="1" x14ac:dyDescent="0.2">
      <c r="B10" s="128" t="s">
        <v>449</v>
      </c>
      <c r="C10" s="128"/>
      <c r="D10" s="128"/>
      <c r="E10" s="128"/>
      <c r="F10" s="128"/>
      <c r="G10" s="128"/>
      <c r="H10" s="128"/>
      <c r="I10" s="128"/>
      <c r="J10" s="128"/>
      <c r="K10" s="128"/>
      <c r="L10" s="98"/>
      <c r="M10" s="55"/>
      <c r="N10" s="103"/>
      <c r="O10" s="103"/>
      <c r="P10" s="103"/>
      <c r="Q10" s="103"/>
      <c r="R10" s="103"/>
      <c r="S10" s="103"/>
      <c r="T10" s="103"/>
      <c r="U10" s="103"/>
      <c r="V10" s="103"/>
    </row>
    <row r="11" spans="1:23" s="71" customFormat="1" ht="41.25" customHeight="1" x14ac:dyDescent="0.2">
      <c r="B11" s="128" t="s">
        <v>450</v>
      </c>
      <c r="C11" s="128"/>
      <c r="D11" s="128"/>
      <c r="E11" s="128"/>
      <c r="F11" s="128"/>
      <c r="G11" s="128"/>
      <c r="H11" s="128"/>
      <c r="I11" s="128"/>
      <c r="J11" s="128"/>
      <c r="K11" s="128"/>
      <c r="L11" s="98"/>
      <c r="M11" s="128"/>
      <c r="N11" s="128"/>
      <c r="O11" s="128"/>
      <c r="P11" s="128"/>
      <c r="Q11" s="128"/>
      <c r="R11" s="128"/>
      <c r="S11" s="128"/>
      <c r="T11" s="128"/>
      <c r="U11" s="128"/>
      <c r="V11" s="128"/>
    </row>
    <row r="12" spans="1:23" s="71" customFormat="1" x14ac:dyDescent="0.2">
      <c r="B12" s="126"/>
      <c r="C12" s="126"/>
      <c r="D12" s="126"/>
      <c r="E12" s="126"/>
      <c r="F12" s="126"/>
      <c r="G12" s="126"/>
      <c r="H12" s="126"/>
      <c r="I12" s="126"/>
      <c r="J12" s="126"/>
      <c r="K12" s="126"/>
      <c r="L12" s="98"/>
      <c r="M12" s="128"/>
      <c r="N12" s="128"/>
      <c r="O12" s="128"/>
      <c r="P12" s="128"/>
      <c r="Q12" s="128"/>
      <c r="R12" s="128"/>
      <c r="S12" s="128"/>
      <c r="T12" s="128"/>
      <c r="U12" s="128"/>
      <c r="V12" s="128"/>
    </row>
    <row r="13" spans="1:23" s="71" customFormat="1" ht="15" x14ac:dyDescent="0.2">
      <c r="B13" s="131" t="s">
        <v>440</v>
      </c>
      <c r="C13" s="131"/>
      <c r="D13" s="131"/>
      <c r="E13" s="131"/>
      <c r="F13" s="131"/>
      <c r="G13" s="124"/>
      <c r="H13" s="124"/>
      <c r="I13" s="124"/>
      <c r="J13" s="124"/>
      <c r="K13" s="124"/>
      <c r="L13" s="98"/>
      <c r="M13" s="120"/>
      <c r="N13" s="120"/>
      <c r="O13" s="120"/>
      <c r="P13" s="120"/>
      <c r="Q13" s="120"/>
      <c r="R13" s="120"/>
      <c r="S13" s="120"/>
      <c r="T13" s="120"/>
      <c r="U13" s="120"/>
      <c r="V13" s="120"/>
    </row>
    <row r="14" spans="1:23" s="71" customFormat="1" ht="29.25" customHeight="1" x14ac:dyDescent="0.2">
      <c r="B14" s="114" t="s">
        <v>441</v>
      </c>
      <c r="C14" s="124"/>
      <c r="D14" s="124"/>
      <c r="E14" s="124"/>
      <c r="F14" s="124"/>
      <c r="G14" s="124"/>
      <c r="H14" s="124"/>
      <c r="I14" s="124"/>
      <c r="J14" s="124"/>
      <c r="K14" s="124"/>
      <c r="L14" s="98"/>
      <c r="M14" s="131"/>
      <c r="N14" s="131"/>
      <c r="O14" s="131"/>
      <c r="P14" s="131"/>
      <c r="Q14" s="131"/>
      <c r="R14" s="120"/>
      <c r="S14" s="120"/>
      <c r="T14" s="120"/>
      <c r="U14" s="120"/>
      <c r="V14" s="120"/>
    </row>
    <row r="15" spans="1:23" s="71" customFormat="1" ht="15" customHeight="1" x14ac:dyDescent="0.2">
      <c r="B15" s="128" t="s">
        <v>451</v>
      </c>
      <c r="C15" s="128"/>
      <c r="D15" s="128"/>
      <c r="E15" s="128"/>
      <c r="F15" s="128"/>
      <c r="G15" s="128"/>
      <c r="H15" s="128"/>
      <c r="I15" s="128"/>
      <c r="J15" s="128"/>
      <c r="K15" s="128"/>
      <c r="L15" s="98"/>
      <c r="M15" s="121"/>
      <c r="N15" s="121"/>
      <c r="O15" s="121"/>
      <c r="P15" s="121"/>
      <c r="Q15" s="121"/>
      <c r="R15" s="120"/>
      <c r="S15" s="120"/>
      <c r="T15" s="120"/>
      <c r="U15" s="120"/>
      <c r="V15" s="120"/>
    </row>
    <row r="16" spans="1:23" s="71" customFormat="1" ht="15" customHeight="1" x14ac:dyDescent="0.2">
      <c r="B16" s="125"/>
      <c r="C16" s="124"/>
      <c r="D16" s="124"/>
      <c r="E16" s="124"/>
      <c r="F16" s="124"/>
      <c r="G16" s="124"/>
      <c r="H16" s="124"/>
      <c r="I16" s="124"/>
      <c r="J16" s="124"/>
      <c r="K16" s="124"/>
      <c r="L16" s="98"/>
      <c r="M16" s="121"/>
      <c r="N16" s="121"/>
      <c r="O16" s="121"/>
      <c r="P16" s="121"/>
      <c r="Q16" s="121"/>
      <c r="R16" s="120"/>
      <c r="S16" s="120"/>
      <c r="T16" s="120"/>
      <c r="U16" s="120"/>
      <c r="V16" s="120"/>
    </row>
    <row r="17" spans="1:22" s="71" customFormat="1" ht="15" x14ac:dyDescent="0.2">
      <c r="B17" s="114" t="s">
        <v>442</v>
      </c>
      <c r="C17" s="124"/>
      <c r="D17" s="124"/>
      <c r="E17" s="124"/>
      <c r="F17" s="124"/>
      <c r="G17" s="124"/>
      <c r="H17" s="124"/>
      <c r="I17" s="124"/>
      <c r="J17" s="124"/>
      <c r="K17" s="124"/>
      <c r="L17" s="98"/>
      <c r="M17" s="121"/>
      <c r="N17" s="121"/>
      <c r="O17" s="121"/>
      <c r="P17" s="121"/>
      <c r="Q17" s="121"/>
      <c r="R17" s="120"/>
      <c r="S17" s="120"/>
      <c r="T17" s="120"/>
      <c r="U17" s="120"/>
      <c r="V17" s="120"/>
    </row>
    <row r="18" spans="1:22" s="71" customFormat="1" ht="14.25" customHeight="1" x14ac:dyDescent="0.2">
      <c r="B18" s="129" t="s">
        <v>452</v>
      </c>
      <c r="C18" s="129"/>
      <c r="D18" s="129"/>
      <c r="E18" s="129"/>
      <c r="F18" s="129"/>
      <c r="G18" s="129"/>
      <c r="H18" s="129"/>
      <c r="I18" s="129"/>
      <c r="J18" s="129"/>
      <c r="K18" s="129"/>
      <c r="L18" s="98"/>
      <c r="M18" s="114"/>
      <c r="N18" s="120"/>
      <c r="O18" s="120"/>
      <c r="P18" s="120"/>
      <c r="Q18" s="120"/>
      <c r="R18" s="120"/>
      <c r="S18" s="120"/>
      <c r="T18" s="120"/>
      <c r="U18" s="120"/>
      <c r="V18" s="120"/>
    </row>
    <row r="19" spans="1:22" s="71" customFormat="1" ht="14.25" customHeight="1" x14ac:dyDescent="0.2">
      <c r="B19" s="129" t="s">
        <v>412</v>
      </c>
      <c r="C19" s="129"/>
      <c r="D19" s="129"/>
      <c r="E19" s="129"/>
      <c r="F19" s="129"/>
      <c r="G19" s="129"/>
      <c r="H19" s="129"/>
      <c r="I19" s="129"/>
      <c r="J19" s="129"/>
      <c r="K19" s="129"/>
      <c r="L19" s="98"/>
      <c r="M19" s="127"/>
      <c r="N19" s="127"/>
      <c r="O19" s="127"/>
      <c r="P19" s="127"/>
      <c r="Q19" s="127"/>
      <c r="R19" s="127"/>
      <c r="S19" s="127"/>
      <c r="T19" s="127"/>
      <c r="U19" s="127"/>
      <c r="V19" s="127"/>
    </row>
    <row r="20" spans="1:22" s="71" customFormat="1" ht="15" x14ac:dyDescent="0.2">
      <c r="B20" s="113"/>
      <c r="C20" s="124"/>
      <c r="D20" s="124"/>
      <c r="E20" s="124"/>
      <c r="F20" s="124"/>
      <c r="G20" s="124"/>
      <c r="H20" s="124"/>
      <c r="I20" s="124"/>
      <c r="J20" s="124"/>
      <c r="K20" s="124"/>
      <c r="L20" s="98"/>
      <c r="M20" s="127"/>
      <c r="N20" s="127"/>
      <c r="O20" s="127"/>
      <c r="P20" s="127"/>
      <c r="Q20" s="127"/>
      <c r="R20" s="127"/>
      <c r="S20" s="127"/>
      <c r="T20" s="127"/>
      <c r="U20" s="127"/>
      <c r="V20" s="127"/>
    </row>
    <row r="21" spans="1:22" s="71" customFormat="1" ht="15" x14ac:dyDescent="0.2">
      <c r="B21" s="113" t="s">
        <v>453</v>
      </c>
      <c r="C21" s="124"/>
      <c r="D21" s="124"/>
      <c r="E21" s="124"/>
      <c r="F21" s="124"/>
      <c r="G21" s="124"/>
      <c r="H21" s="124"/>
      <c r="I21" s="124"/>
      <c r="J21" s="124"/>
      <c r="K21" s="124"/>
      <c r="L21" s="98"/>
      <c r="M21" s="114"/>
      <c r="N21" s="120"/>
      <c r="O21" s="120"/>
      <c r="P21" s="120"/>
      <c r="Q21" s="120"/>
      <c r="R21" s="120"/>
      <c r="S21" s="120"/>
      <c r="T21" s="120"/>
      <c r="U21" s="120"/>
      <c r="V21" s="120"/>
    </row>
    <row r="22" spans="1:22" s="71" customFormat="1" ht="14.25" customHeight="1" x14ac:dyDescent="0.2">
      <c r="B22" s="129" t="s">
        <v>443</v>
      </c>
      <c r="C22" s="129"/>
      <c r="D22" s="129"/>
      <c r="E22" s="129"/>
      <c r="F22" s="129"/>
      <c r="G22" s="129"/>
      <c r="H22" s="129"/>
      <c r="I22" s="129"/>
      <c r="J22" s="129"/>
      <c r="K22" s="129"/>
      <c r="L22" s="98"/>
      <c r="M22" s="114"/>
      <c r="N22" s="120"/>
      <c r="O22" s="120"/>
      <c r="P22" s="120"/>
      <c r="Q22" s="120"/>
      <c r="R22" s="120"/>
      <c r="S22" s="120"/>
      <c r="T22" s="120"/>
      <c r="U22" s="120"/>
      <c r="V22" s="120"/>
    </row>
    <row r="23" spans="1:22" s="71" customFormat="1" ht="14.25" customHeight="1" x14ac:dyDescent="0.2">
      <c r="B23" s="129" t="s">
        <v>444</v>
      </c>
      <c r="C23" s="129"/>
      <c r="D23" s="129"/>
      <c r="E23" s="129"/>
      <c r="F23" s="129"/>
      <c r="G23" s="129"/>
      <c r="H23" s="129"/>
      <c r="I23" s="129"/>
      <c r="J23" s="129"/>
      <c r="K23" s="129"/>
      <c r="L23" s="98"/>
      <c r="M23" s="114"/>
      <c r="N23" s="120"/>
      <c r="O23" s="120"/>
      <c r="P23" s="120"/>
      <c r="Q23" s="120"/>
      <c r="R23" s="120"/>
      <c r="S23" s="120"/>
      <c r="T23" s="120"/>
      <c r="U23" s="120"/>
      <c r="V23" s="120"/>
    </row>
    <row r="24" spans="1:22" s="71" customFormat="1" x14ac:dyDescent="0.2">
      <c r="B24" s="123"/>
      <c r="C24" s="123"/>
      <c r="D24" s="123"/>
      <c r="E24" s="123"/>
      <c r="F24" s="123"/>
      <c r="G24" s="123"/>
      <c r="H24" s="123"/>
      <c r="I24" s="123"/>
      <c r="J24" s="123"/>
      <c r="K24" s="123"/>
      <c r="L24" s="98"/>
      <c r="M24" s="114"/>
      <c r="N24" s="120"/>
      <c r="O24" s="120"/>
      <c r="P24" s="120"/>
      <c r="Q24" s="120"/>
      <c r="R24" s="120"/>
      <c r="S24" s="120"/>
      <c r="T24" s="120"/>
      <c r="U24" s="120"/>
      <c r="V24" s="120"/>
    </row>
    <row r="25" spans="1:22" s="71" customFormat="1" ht="15" x14ac:dyDescent="0.2">
      <c r="B25" s="113" t="s">
        <v>445</v>
      </c>
      <c r="C25" s="123"/>
      <c r="D25" s="123"/>
      <c r="E25" s="123"/>
      <c r="F25" s="123"/>
      <c r="G25" s="123"/>
      <c r="H25" s="123"/>
      <c r="I25" s="123"/>
      <c r="J25" s="123"/>
      <c r="K25" s="123"/>
      <c r="L25" s="98"/>
      <c r="M25" s="114"/>
      <c r="N25" s="120"/>
      <c r="O25" s="120"/>
      <c r="P25" s="120"/>
      <c r="Q25" s="120"/>
      <c r="R25" s="120"/>
      <c r="S25" s="120"/>
      <c r="T25" s="120"/>
      <c r="U25" s="120"/>
      <c r="V25" s="120"/>
    </row>
    <row r="26" spans="1:22" s="71" customFormat="1" x14ac:dyDescent="0.2">
      <c r="B26" s="111" t="s">
        <v>446</v>
      </c>
      <c r="C26" s="123"/>
      <c r="D26" s="123"/>
      <c r="E26" s="123"/>
      <c r="F26" s="123"/>
      <c r="G26" s="123"/>
      <c r="H26" s="123"/>
      <c r="I26" s="123"/>
      <c r="J26" s="123"/>
      <c r="K26" s="123"/>
      <c r="L26" s="98"/>
      <c r="M26" s="114"/>
      <c r="N26" s="120"/>
      <c r="O26" s="120"/>
      <c r="P26" s="120"/>
      <c r="Q26" s="120"/>
      <c r="R26" s="120"/>
      <c r="S26" s="120"/>
      <c r="T26" s="120"/>
      <c r="U26" s="120"/>
      <c r="V26" s="120"/>
    </row>
    <row r="27" spans="1:22" s="71" customFormat="1" x14ac:dyDescent="0.2">
      <c r="B27" s="124"/>
      <c r="C27" s="124"/>
      <c r="D27" s="124"/>
      <c r="E27" s="124"/>
      <c r="F27" s="124"/>
      <c r="G27" s="124"/>
      <c r="H27" s="124"/>
      <c r="I27" s="124"/>
      <c r="J27" s="124"/>
      <c r="K27" s="124"/>
      <c r="L27" s="98"/>
      <c r="M27" s="129"/>
      <c r="N27" s="129"/>
      <c r="O27" s="129"/>
      <c r="P27" s="129"/>
      <c r="Q27" s="129"/>
      <c r="R27" s="129"/>
      <c r="S27" s="129"/>
      <c r="T27" s="129"/>
      <c r="U27" s="129"/>
      <c r="V27" s="129"/>
    </row>
    <row r="28" spans="1:22" s="71" customFormat="1" ht="15" x14ac:dyDescent="0.2">
      <c r="B28" s="55" t="s">
        <v>447</v>
      </c>
      <c r="C28" s="124"/>
      <c r="D28" s="124"/>
      <c r="E28" s="124"/>
      <c r="F28" s="124"/>
      <c r="G28" s="124"/>
      <c r="H28" s="124"/>
      <c r="I28" s="124"/>
      <c r="J28" s="124"/>
      <c r="K28" s="124"/>
      <c r="L28" s="98"/>
      <c r="M28" s="129"/>
      <c r="N28" s="129"/>
      <c r="O28" s="129"/>
      <c r="P28" s="129"/>
      <c r="Q28" s="129"/>
      <c r="R28" s="129"/>
      <c r="S28" s="129"/>
      <c r="T28" s="129"/>
      <c r="U28" s="129"/>
      <c r="V28" s="129"/>
    </row>
    <row r="29" spans="1:22" s="71" customFormat="1" x14ac:dyDescent="0.2">
      <c r="B29" s="111" t="s">
        <v>454</v>
      </c>
      <c r="L29" s="98"/>
      <c r="M29" s="120"/>
      <c r="N29" s="120"/>
      <c r="O29" s="120"/>
      <c r="P29" s="120"/>
      <c r="Q29" s="120"/>
      <c r="R29" s="120"/>
      <c r="S29" s="120"/>
      <c r="T29" s="120"/>
      <c r="U29" s="120"/>
      <c r="V29" s="120"/>
    </row>
    <row r="30" spans="1:22" s="71" customFormat="1" ht="15" x14ac:dyDescent="0.2">
      <c r="B30" s="34"/>
      <c r="L30" s="98"/>
      <c r="M30" s="113"/>
      <c r="N30" s="120"/>
      <c r="O30" s="120"/>
      <c r="P30" s="120"/>
      <c r="Q30" s="120"/>
      <c r="R30" s="120"/>
      <c r="S30" s="120"/>
      <c r="T30" s="120"/>
      <c r="U30" s="120"/>
      <c r="V30" s="120"/>
    </row>
    <row r="31" spans="1:22" ht="15" x14ac:dyDescent="0.2">
      <c r="A31" s="71"/>
      <c r="B31" s="55" t="s">
        <v>332</v>
      </c>
      <c r="C31" s="71"/>
      <c r="D31" s="71"/>
      <c r="E31" s="71"/>
      <c r="F31" s="71"/>
      <c r="G31" s="71"/>
      <c r="H31" s="71"/>
      <c r="I31" s="71"/>
      <c r="J31" s="71"/>
      <c r="K31" s="71"/>
      <c r="L31" s="71"/>
      <c r="M31" s="113"/>
      <c r="N31" s="120"/>
      <c r="O31" s="120"/>
      <c r="P31" s="120"/>
      <c r="Q31" s="120"/>
      <c r="R31" s="120"/>
      <c r="S31" s="120"/>
      <c r="T31" s="120"/>
      <c r="U31" s="120"/>
      <c r="V31" s="120"/>
    </row>
    <row r="32" spans="1:22" x14ac:dyDescent="0.2">
      <c r="M32" s="129"/>
      <c r="N32" s="129"/>
      <c r="O32" s="129"/>
      <c r="P32" s="129"/>
      <c r="Q32" s="129"/>
      <c r="R32" s="129"/>
      <c r="S32" s="129"/>
      <c r="T32" s="129"/>
      <c r="U32" s="129"/>
      <c r="V32" s="129"/>
    </row>
    <row r="33" spans="13:22" x14ac:dyDescent="0.2">
      <c r="M33" s="129"/>
      <c r="N33" s="129"/>
      <c r="O33" s="129"/>
      <c r="P33" s="129"/>
      <c r="Q33" s="129"/>
      <c r="R33" s="129"/>
      <c r="S33" s="129"/>
      <c r="T33" s="129"/>
      <c r="U33" s="129"/>
      <c r="V33" s="129"/>
    </row>
    <row r="34" spans="13:22" x14ac:dyDescent="0.2">
      <c r="M34" s="119"/>
      <c r="N34" s="119"/>
      <c r="O34" s="119"/>
      <c r="P34" s="119"/>
      <c r="Q34" s="119"/>
      <c r="R34" s="119"/>
      <c r="S34" s="119"/>
      <c r="T34" s="119"/>
      <c r="U34" s="119"/>
      <c r="V34" s="119"/>
    </row>
    <row r="35" spans="13:22" ht="15" x14ac:dyDescent="0.2">
      <c r="M35" s="113"/>
      <c r="N35" s="120"/>
      <c r="O35" s="119"/>
      <c r="P35" s="119"/>
      <c r="Q35" s="119"/>
      <c r="R35" s="119"/>
      <c r="S35" s="119"/>
      <c r="T35" s="119"/>
      <c r="U35" s="119"/>
      <c r="V35" s="119"/>
    </row>
    <row r="36" spans="13:22" ht="15" x14ac:dyDescent="0.2">
      <c r="M36" s="113"/>
      <c r="N36" s="120"/>
      <c r="O36" s="119"/>
      <c r="P36" s="119"/>
      <c r="Q36" s="119"/>
      <c r="R36" s="119"/>
      <c r="S36" s="119"/>
      <c r="T36" s="119"/>
      <c r="U36" s="119"/>
      <c r="V36" s="119"/>
    </row>
    <row r="37" spans="13:22" x14ac:dyDescent="0.2">
      <c r="M37" s="111"/>
      <c r="N37" s="120"/>
      <c r="O37" s="119"/>
      <c r="P37" s="119"/>
      <c r="Q37" s="119"/>
      <c r="R37" s="119"/>
      <c r="S37" s="119"/>
      <c r="T37" s="119"/>
      <c r="U37" s="119"/>
      <c r="V37" s="119"/>
    </row>
    <row r="38" spans="13:22" x14ac:dyDescent="0.2">
      <c r="M38" s="71"/>
      <c r="N38" s="71"/>
      <c r="O38" s="71"/>
      <c r="P38" s="71"/>
      <c r="Q38" s="71"/>
      <c r="R38" s="71"/>
      <c r="S38" s="71"/>
      <c r="T38" s="71"/>
      <c r="U38" s="71"/>
      <c r="V38" s="71"/>
    </row>
    <row r="39" spans="13:22" ht="15" x14ac:dyDescent="0.2">
      <c r="M39" s="55"/>
      <c r="N39" s="120"/>
      <c r="O39" s="120"/>
      <c r="P39" s="120"/>
      <c r="Q39" s="120"/>
      <c r="R39" s="120"/>
      <c r="S39" s="120"/>
      <c r="T39" s="120"/>
      <c r="U39" s="120"/>
      <c r="V39" s="120"/>
    </row>
    <row r="40" spans="13:22" ht="15" x14ac:dyDescent="0.2">
      <c r="M40" s="55"/>
      <c r="N40" s="120"/>
      <c r="O40" s="120"/>
      <c r="P40" s="120"/>
      <c r="Q40" s="120"/>
      <c r="R40" s="120"/>
      <c r="S40" s="120"/>
      <c r="T40" s="120"/>
      <c r="U40" s="120"/>
      <c r="V40" s="120"/>
    </row>
    <row r="41" spans="13:22" x14ac:dyDescent="0.2">
      <c r="M41" s="111"/>
      <c r="N41" s="71"/>
      <c r="O41" s="71"/>
      <c r="P41" s="71"/>
      <c r="Q41" s="71"/>
      <c r="R41" s="71"/>
      <c r="S41" s="71"/>
      <c r="T41" s="71"/>
      <c r="U41" s="71"/>
      <c r="V41" s="71"/>
    </row>
    <row r="42" spans="13:22" x14ac:dyDescent="0.2">
      <c r="M42" s="34"/>
      <c r="N42" s="71"/>
      <c r="O42" s="71"/>
      <c r="P42" s="71"/>
      <c r="Q42" s="71"/>
      <c r="R42" s="71"/>
      <c r="S42" s="71"/>
      <c r="T42" s="71"/>
      <c r="U42" s="71"/>
      <c r="V42" s="71"/>
    </row>
    <row r="56" spans="2:2" x14ac:dyDescent="0.2">
      <c r="B56" s="25"/>
    </row>
  </sheetData>
  <sortState ref="O6:O15">
    <sortCondition ref="O6:O15"/>
  </sortState>
  <mergeCells count="18">
    <mergeCell ref="B23:K23"/>
    <mergeCell ref="M27:V27"/>
    <mergeCell ref="M28:V28"/>
    <mergeCell ref="M32:V32"/>
    <mergeCell ref="M33:V33"/>
    <mergeCell ref="M20:V20"/>
    <mergeCell ref="B15:K15"/>
    <mergeCell ref="B22:K22"/>
    <mergeCell ref="P7:T7"/>
    <mergeCell ref="B19:K19"/>
    <mergeCell ref="B18:K18"/>
    <mergeCell ref="B10:K10"/>
    <mergeCell ref="M11:V11"/>
    <mergeCell ref="M12:V12"/>
    <mergeCell ref="M14:Q14"/>
    <mergeCell ref="M19:V19"/>
    <mergeCell ref="B11:K11"/>
    <mergeCell ref="B13:F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83"/>
  <sheetViews>
    <sheetView topLeftCell="A61" workbookViewId="0">
      <selection activeCell="B83" sqref="B83:K83"/>
    </sheetView>
  </sheetViews>
  <sheetFormatPr defaultRowHeight="14.25" x14ac:dyDescent="0.2"/>
  <cols>
    <col min="1" max="1" width="2" style="71" customWidth="1"/>
    <col min="2" max="16384" width="9" style="71"/>
  </cols>
  <sheetData>
    <row r="1" spans="2:13" ht="19.5" x14ac:dyDescent="0.2">
      <c r="B1" s="54" t="s">
        <v>252</v>
      </c>
    </row>
    <row r="2" spans="2:13" x14ac:dyDescent="0.2">
      <c r="B2" s="44" t="s">
        <v>309</v>
      </c>
    </row>
    <row r="4" spans="2:13" ht="15" x14ac:dyDescent="0.2">
      <c r="B4" s="55" t="s">
        <v>251</v>
      </c>
      <c r="D4" s="45">
        <v>41263</v>
      </c>
    </row>
    <row r="5" spans="2:13" x14ac:dyDescent="0.2">
      <c r="B5" s="44" t="s">
        <v>399</v>
      </c>
    </row>
    <row r="7" spans="2:13" ht="15" x14ac:dyDescent="0.2">
      <c r="B7" s="55" t="s">
        <v>251</v>
      </c>
      <c r="D7" s="45">
        <v>41327</v>
      </c>
    </row>
    <row r="8" spans="2:13" ht="39" customHeight="1" x14ac:dyDescent="0.2">
      <c r="B8" s="132" t="s">
        <v>430</v>
      </c>
      <c r="C8" s="128"/>
      <c r="D8" s="128"/>
      <c r="E8" s="128"/>
      <c r="F8" s="128"/>
      <c r="G8" s="128"/>
      <c r="H8" s="128"/>
      <c r="I8" s="128"/>
      <c r="J8" s="128"/>
      <c r="K8" s="128"/>
      <c r="L8" s="128"/>
      <c r="M8" s="128"/>
    </row>
    <row r="9" spans="2:13" ht="27" customHeight="1" x14ac:dyDescent="0.2">
      <c r="B9" s="132" t="s">
        <v>431</v>
      </c>
      <c r="C9" s="128"/>
      <c r="D9" s="128"/>
      <c r="E9" s="128"/>
      <c r="F9" s="128"/>
      <c r="G9" s="128"/>
      <c r="H9" s="128"/>
      <c r="I9" s="128"/>
      <c r="J9" s="128"/>
      <c r="K9" s="128"/>
      <c r="L9" s="128"/>
      <c r="M9" s="128"/>
    </row>
    <row r="11" spans="2:13" ht="15" x14ac:dyDescent="0.2">
      <c r="B11" s="55" t="s">
        <v>251</v>
      </c>
      <c r="D11" s="45">
        <v>41455</v>
      </c>
    </row>
    <row r="12" spans="2:13" ht="28.5" customHeight="1" x14ac:dyDescent="0.2">
      <c r="B12" s="132" t="s">
        <v>432</v>
      </c>
      <c r="C12" s="132"/>
      <c r="D12" s="132"/>
      <c r="E12" s="132"/>
      <c r="F12" s="132"/>
      <c r="G12" s="132"/>
      <c r="H12" s="132"/>
      <c r="I12" s="132"/>
      <c r="J12" s="132"/>
      <c r="K12" s="132"/>
      <c r="L12" s="132"/>
      <c r="M12" s="132"/>
    </row>
    <row r="13" spans="2:13" ht="23.25" customHeight="1" x14ac:dyDescent="0.2">
      <c r="B13" s="132" t="s">
        <v>433</v>
      </c>
      <c r="C13" s="132"/>
      <c r="D13" s="132"/>
      <c r="E13" s="132"/>
      <c r="F13" s="132"/>
      <c r="G13" s="132"/>
      <c r="H13" s="132"/>
      <c r="I13" s="132"/>
      <c r="J13" s="132"/>
      <c r="K13" s="132"/>
      <c r="L13" s="132"/>
      <c r="M13" s="132"/>
    </row>
    <row r="14" spans="2:13" ht="23.25" customHeight="1" x14ac:dyDescent="0.2">
      <c r="B14" s="128" t="s">
        <v>400</v>
      </c>
      <c r="C14" s="128"/>
      <c r="D14" s="128"/>
      <c r="E14" s="128"/>
      <c r="F14" s="128"/>
      <c r="G14" s="128"/>
      <c r="H14" s="128"/>
      <c r="I14" s="128"/>
      <c r="J14" s="128"/>
      <c r="K14" s="128"/>
      <c r="L14" s="128"/>
      <c r="M14" s="128"/>
    </row>
    <row r="15" spans="2:13" ht="30.75" customHeight="1" x14ac:dyDescent="0.2">
      <c r="B15" s="128" t="s">
        <v>293</v>
      </c>
      <c r="C15" s="128"/>
      <c r="D15" s="128"/>
      <c r="E15" s="128"/>
      <c r="F15" s="128"/>
      <c r="G15" s="128"/>
      <c r="H15" s="128"/>
      <c r="I15" s="128"/>
      <c r="J15" s="128"/>
      <c r="K15" s="128"/>
    </row>
    <row r="16" spans="2:13" x14ac:dyDescent="0.2">
      <c r="B16" s="74" t="s">
        <v>311</v>
      </c>
    </row>
    <row r="18" spans="2:11" ht="15" x14ac:dyDescent="0.2">
      <c r="B18" s="55" t="s">
        <v>251</v>
      </c>
      <c r="D18" s="45">
        <v>41499</v>
      </c>
    </row>
    <row r="19" spans="2:11" ht="30.75" customHeight="1" x14ac:dyDescent="0.2">
      <c r="B19" s="128" t="s">
        <v>318</v>
      </c>
      <c r="C19" s="128"/>
      <c r="D19" s="128"/>
      <c r="E19" s="128"/>
      <c r="F19" s="128"/>
      <c r="G19" s="128"/>
      <c r="H19" s="128"/>
      <c r="I19" s="128"/>
      <c r="J19" s="128"/>
      <c r="K19" s="128"/>
    </row>
    <row r="20" spans="2:11" ht="30" customHeight="1" x14ac:dyDescent="0.2">
      <c r="B20" s="128" t="s">
        <v>316</v>
      </c>
      <c r="C20" s="128"/>
      <c r="D20" s="128"/>
      <c r="E20" s="128"/>
      <c r="F20" s="128"/>
      <c r="G20" s="128"/>
      <c r="H20" s="128"/>
      <c r="I20" s="128"/>
      <c r="J20" s="128"/>
      <c r="K20" s="128"/>
    </row>
    <row r="22" spans="2:11" ht="15" x14ac:dyDescent="0.2">
      <c r="B22" s="55" t="s">
        <v>251</v>
      </c>
      <c r="D22" s="45">
        <v>41593</v>
      </c>
    </row>
    <row r="23" spans="2:11" x14ac:dyDescent="0.2">
      <c r="B23" s="74" t="s">
        <v>326</v>
      </c>
      <c r="C23" s="34"/>
      <c r="D23" s="34"/>
      <c r="E23" s="34"/>
      <c r="F23" s="34"/>
      <c r="G23" s="34"/>
      <c r="H23" s="34"/>
      <c r="I23" s="34"/>
      <c r="J23" s="34"/>
      <c r="K23" s="34"/>
    </row>
    <row r="24" spans="2:11" s="34" customFormat="1" ht="41.25" customHeight="1" x14ac:dyDescent="0.2">
      <c r="B24" s="128" t="s">
        <v>330</v>
      </c>
      <c r="C24" s="128"/>
      <c r="D24" s="128"/>
      <c r="E24" s="128"/>
      <c r="F24" s="128"/>
      <c r="G24" s="128"/>
      <c r="H24" s="128"/>
      <c r="I24" s="128"/>
      <c r="J24" s="128"/>
      <c r="K24" s="128"/>
    </row>
    <row r="25" spans="2:11" s="34" customFormat="1" ht="39.75" customHeight="1" x14ac:dyDescent="0.2">
      <c r="B25" s="128" t="s">
        <v>331</v>
      </c>
      <c r="C25" s="128"/>
      <c r="D25" s="128"/>
      <c r="E25" s="128"/>
      <c r="F25" s="128"/>
      <c r="G25" s="128"/>
      <c r="H25" s="128"/>
      <c r="I25" s="128"/>
      <c r="J25" s="128"/>
      <c r="K25" s="128"/>
    </row>
    <row r="26" spans="2:11" s="34" customFormat="1" ht="26.25" customHeight="1" x14ac:dyDescent="0.2">
      <c r="B26" s="128" t="s">
        <v>327</v>
      </c>
      <c r="C26" s="128"/>
      <c r="D26" s="128"/>
      <c r="E26" s="128"/>
      <c r="F26" s="128"/>
      <c r="G26" s="128"/>
      <c r="H26" s="128"/>
      <c r="I26" s="128"/>
      <c r="J26" s="128"/>
      <c r="K26" s="128"/>
    </row>
    <row r="27" spans="2:11" s="34" customFormat="1" ht="26.25" customHeight="1" x14ac:dyDescent="0.2">
      <c r="B27" s="128" t="s">
        <v>328</v>
      </c>
      <c r="C27" s="128"/>
      <c r="D27" s="128"/>
      <c r="E27" s="128"/>
      <c r="F27" s="128"/>
      <c r="G27" s="128"/>
      <c r="H27" s="128"/>
      <c r="I27" s="128"/>
      <c r="J27" s="128"/>
      <c r="K27" s="128"/>
    </row>
    <row r="28" spans="2:11" s="34" customFormat="1" ht="30.75" customHeight="1" x14ac:dyDescent="0.2">
      <c r="B28" s="128" t="s">
        <v>329</v>
      </c>
      <c r="C28" s="128"/>
      <c r="D28" s="128"/>
      <c r="E28" s="128"/>
      <c r="F28" s="128"/>
      <c r="G28" s="128"/>
      <c r="H28" s="128"/>
      <c r="I28" s="128"/>
      <c r="J28" s="128"/>
      <c r="K28" s="128"/>
    </row>
    <row r="30" spans="2:11" ht="15" x14ac:dyDescent="0.2">
      <c r="B30" s="55" t="s">
        <v>251</v>
      </c>
      <c r="D30" s="45">
        <v>41698</v>
      </c>
    </row>
    <row r="31" spans="2:11" ht="32.25" customHeight="1" x14ac:dyDescent="0.2">
      <c r="B31" s="128" t="s">
        <v>338</v>
      </c>
      <c r="C31" s="128"/>
      <c r="D31" s="128"/>
      <c r="E31" s="128"/>
      <c r="F31" s="128"/>
      <c r="G31" s="128"/>
      <c r="H31" s="128"/>
      <c r="I31" s="128"/>
      <c r="J31" s="128"/>
      <c r="K31" s="128"/>
    </row>
    <row r="32" spans="2:11" ht="36.75" customHeight="1" x14ac:dyDescent="0.2">
      <c r="B32" s="128" t="s">
        <v>333</v>
      </c>
      <c r="C32" s="128"/>
      <c r="D32" s="128"/>
      <c r="E32" s="128"/>
      <c r="F32" s="128"/>
      <c r="G32" s="128"/>
      <c r="H32" s="128"/>
      <c r="I32" s="128"/>
      <c r="J32" s="128"/>
      <c r="K32" s="128"/>
    </row>
    <row r="33" spans="2:13" ht="39" customHeight="1" x14ac:dyDescent="0.2">
      <c r="B33" s="128" t="s">
        <v>334</v>
      </c>
      <c r="C33" s="128"/>
      <c r="D33" s="128"/>
      <c r="E33" s="128"/>
      <c r="F33" s="128"/>
      <c r="G33" s="128"/>
      <c r="H33" s="128"/>
      <c r="I33" s="128"/>
      <c r="J33" s="128"/>
      <c r="K33" s="128"/>
    </row>
    <row r="35" spans="2:13" ht="17.25" customHeight="1" x14ac:dyDescent="0.2">
      <c r="B35" s="55" t="s">
        <v>251</v>
      </c>
      <c r="D35" s="45">
        <v>41789</v>
      </c>
    </row>
    <row r="36" spans="2:13" ht="30" customHeight="1" x14ac:dyDescent="0.2">
      <c r="B36" s="132" t="s">
        <v>434</v>
      </c>
      <c r="C36" s="132"/>
      <c r="D36" s="132"/>
      <c r="E36" s="132"/>
      <c r="F36" s="132"/>
      <c r="G36" s="132"/>
      <c r="H36" s="132"/>
      <c r="I36" s="132"/>
      <c r="J36" s="132"/>
      <c r="K36" s="132"/>
      <c r="L36" s="132"/>
      <c r="M36" s="132"/>
    </row>
    <row r="37" spans="2:13" ht="27" customHeight="1" x14ac:dyDescent="0.2">
      <c r="B37" s="129" t="s">
        <v>394</v>
      </c>
      <c r="C37" s="129"/>
      <c r="D37" s="129"/>
      <c r="E37" s="129"/>
      <c r="F37" s="129"/>
      <c r="G37" s="129"/>
      <c r="H37" s="129"/>
      <c r="I37" s="129"/>
      <c r="J37" s="129"/>
      <c r="K37" s="129"/>
      <c r="L37" s="129"/>
      <c r="M37" s="129"/>
    </row>
    <row r="38" spans="2:13" ht="34.5" customHeight="1" x14ac:dyDescent="0.2">
      <c r="B38" s="128" t="s">
        <v>363</v>
      </c>
      <c r="C38" s="128"/>
      <c r="D38" s="128"/>
      <c r="E38" s="128"/>
      <c r="F38" s="128"/>
      <c r="G38" s="128"/>
      <c r="H38" s="128"/>
      <c r="I38" s="128"/>
      <c r="J38" s="128"/>
      <c r="K38" s="128"/>
    </row>
    <row r="39" spans="2:13" ht="24.75" customHeight="1" x14ac:dyDescent="0.2">
      <c r="B39" s="128" t="s">
        <v>362</v>
      </c>
      <c r="C39" s="128"/>
      <c r="D39" s="128"/>
      <c r="E39" s="128"/>
      <c r="F39" s="128"/>
      <c r="G39" s="128"/>
      <c r="H39" s="128"/>
      <c r="I39" s="128"/>
      <c r="J39" s="128"/>
      <c r="K39" s="128"/>
    </row>
    <row r="41" spans="2:13" ht="14.25" customHeight="1" x14ac:dyDescent="0.2">
      <c r="B41" s="55" t="s">
        <v>251</v>
      </c>
      <c r="C41" s="44"/>
      <c r="D41" s="45">
        <v>41858</v>
      </c>
    </row>
    <row r="42" spans="2:13" ht="24" customHeight="1" x14ac:dyDescent="0.2">
      <c r="B42" s="129" t="s">
        <v>368</v>
      </c>
      <c r="C42" s="128"/>
      <c r="D42" s="128"/>
      <c r="E42" s="128"/>
      <c r="F42" s="128"/>
      <c r="G42" s="128"/>
      <c r="H42" s="128"/>
      <c r="I42" s="128"/>
      <c r="J42" s="128"/>
      <c r="K42" s="128"/>
    </row>
    <row r="43" spans="2:13" ht="36.75" customHeight="1" x14ac:dyDescent="0.2">
      <c r="B43" s="129" t="s">
        <v>369</v>
      </c>
      <c r="C43" s="128"/>
      <c r="D43" s="128"/>
      <c r="E43" s="128"/>
      <c r="F43" s="128"/>
      <c r="G43" s="128"/>
      <c r="H43" s="128"/>
      <c r="I43" s="128"/>
      <c r="J43" s="128"/>
      <c r="K43" s="128"/>
    </row>
    <row r="45" spans="2:13" ht="15" x14ac:dyDescent="0.2">
      <c r="B45" s="55" t="s">
        <v>251</v>
      </c>
      <c r="C45" s="44"/>
      <c r="D45" s="45">
        <v>41983</v>
      </c>
    </row>
    <row r="46" spans="2:13" ht="27" customHeight="1" x14ac:dyDescent="0.2">
      <c r="B46" s="128" t="s">
        <v>373</v>
      </c>
      <c r="C46" s="128"/>
      <c r="D46" s="128"/>
      <c r="E46" s="128"/>
      <c r="F46" s="128"/>
      <c r="G46" s="128"/>
      <c r="H46" s="128"/>
      <c r="I46" s="128"/>
      <c r="J46" s="128"/>
      <c r="K46" s="128"/>
    </row>
    <row r="47" spans="2:13" ht="27" customHeight="1" x14ac:dyDescent="0.2">
      <c r="B47" s="128" t="s">
        <v>375</v>
      </c>
      <c r="C47" s="128"/>
      <c r="D47" s="128"/>
      <c r="E47" s="128"/>
      <c r="F47" s="128"/>
      <c r="G47" s="128"/>
      <c r="H47" s="128"/>
      <c r="I47" s="128"/>
      <c r="J47" s="128"/>
      <c r="K47" s="128"/>
    </row>
    <row r="48" spans="2:13" ht="27" customHeight="1" x14ac:dyDescent="0.2">
      <c r="B48" s="128" t="s">
        <v>372</v>
      </c>
      <c r="C48" s="128"/>
      <c r="D48" s="128"/>
      <c r="E48" s="128"/>
      <c r="F48" s="128"/>
      <c r="G48" s="128"/>
      <c r="H48" s="128"/>
      <c r="I48" s="128"/>
      <c r="J48" s="128"/>
      <c r="K48" s="128"/>
    </row>
    <row r="49" spans="2:11" ht="32.25" customHeight="1" x14ac:dyDescent="0.2">
      <c r="B49" s="129" t="s">
        <v>374</v>
      </c>
      <c r="C49" s="128"/>
      <c r="D49" s="128"/>
      <c r="E49" s="128"/>
      <c r="F49" s="128"/>
      <c r="G49" s="128"/>
      <c r="H49" s="128"/>
      <c r="I49" s="128"/>
      <c r="J49" s="128"/>
      <c r="K49" s="128"/>
    </row>
    <row r="50" spans="2:11" ht="37.5" customHeight="1" x14ac:dyDescent="0.2">
      <c r="B50" s="128" t="s">
        <v>397</v>
      </c>
      <c r="C50" s="128"/>
      <c r="D50" s="128"/>
      <c r="E50" s="128"/>
      <c r="F50" s="128"/>
      <c r="G50" s="128"/>
      <c r="H50" s="128"/>
      <c r="I50" s="128"/>
      <c r="J50" s="128"/>
      <c r="K50" s="128"/>
    </row>
    <row r="51" spans="2:11" ht="27" customHeight="1" x14ac:dyDescent="0.2">
      <c r="B51" s="128" t="s">
        <v>398</v>
      </c>
      <c r="C51" s="128"/>
      <c r="D51" s="128"/>
      <c r="E51" s="128"/>
      <c r="F51" s="128"/>
      <c r="G51" s="128"/>
      <c r="H51" s="128"/>
      <c r="I51" s="128"/>
      <c r="J51" s="128"/>
      <c r="K51" s="128"/>
    </row>
    <row r="52" spans="2:11" ht="27" customHeight="1" x14ac:dyDescent="0.2">
      <c r="B52" s="128" t="s">
        <v>376</v>
      </c>
      <c r="C52" s="128"/>
      <c r="D52" s="128"/>
      <c r="E52" s="128"/>
      <c r="F52" s="128"/>
      <c r="G52" s="128"/>
      <c r="H52" s="128"/>
      <c r="I52" s="128"/>
      <c r="J52" s="128"/>
      <c r="K52" s="128"/>
    </row>
    <row r="53" spans="2:11" ht="27" customHeight="1" x14ac:dyDescent="0.2">
      <c r="B53" s="128" t="s">
        <v>395</v>
      </c>
      <c r="C53" s="128"/>
      <c r="D53" s="128"/>
      <c r="E53" s="128"/>
      <c r="F53" s="128"/>
      <c r="G53" s="128"/>
      <c r="H53" s="128"/>
      <c r="I53" s="128"/>
      <c r="J53" s="128"/>
      <c r="K53" s="128"/>
    </row>
    <row r="55" spans="2:11" ht="15" x14ac:dyDescent="0.2">
      <c r="B55" s="55" t="s">
        <v>251</v>
      </c>
      <c r="C55" s="44"/>
      <c r="D55" s="45">
        <v>42109</v>
      </c>
    </row>
    <row r="56" spans="2:11" ht="27" customHeight="1" x14ac:dyDescent="0.2">
      <c r="B56" s="129" t="s">
        <v>379</v>
      </c>
      <c r="C56" s="129"/>
      <c r="D56" s="129"/>
      <c r="E56" s="129"/>
      <c r="F56" s="129"/>
      <c r="G56" s="129"/>
      <c r="H56" s="129"/>
      <c r="I56" s="129"/>
      <c r="J56" s="129"/>
      <c r="K56" s="129"/>
    </row>
    <row r="57" spans="2:11" ht="27" customHeight="1" x14ac:dyDescent="0.2">
      <c r="B57" s="129" t="s">
        <v>382</v>
      </c>
      <c r="C57" s="129"/>
      <c r="D57" s="129"/>
      <c r="E57" s="129"/>
      <c r="F57" s="129"/>
      <c r="G57" s="129"/>
      <c r="H57" s="129"/>
      <c r="I57" s="129"/>
      <c r="J57" s="129"/>
      <c r="K57" s="129"/>
    </row>
    <row r="58" spans="2:11" ht="27" customHeight="1" x14ac:dyDescent="0.2">
      <c r="B58" s="129" t="s">
        <v>377</v>
      </c>
      <c r="C58" s="129"/>
      <c r="D58" s="129"/>
      <c r="E58" s="129"/>
      <c r="F58" s="129"/>
      <c r="G58" s="129"/>
      <c r="H58" s="129"/>
      <c r="I58" s="129"/>
      <c r="J58" s="129"/>
      <c r="K58" s="129"/>
    </row>
    <row r="59" spans="2:11" ht="27" customHeight="1" x14ac:dyDescent="0.2">
      <c r="B59" s="129" t="s">
        <v>378</v>
      </c>
      <c r="C59" s="129"/>
      <c r="D59" s="129"/>
      <c r="E59" s="129"/>
      <c r="F59" s="129"/>
      <c r="G59" s="129"/>
      <c r="H59" s="129"/>
      <c r="I59" s="129"/>
      <c r="J59" s="129"/>
      <c r="K59" s="129"/>
    </row>
    <row r="60" spans="2:11" ht="28.5" customHeight="1" x14ac:dyDescent="0.2">
      <c r="B60" s="128" t="s">
        <v>393</v>
      </c>
      <c r="C60" s="128"/>
      <c r="D60" s="128"/>
      <c r="E60" s="128"/>
      <c r="F60" s="128"/>
      <c r="G60" s="128"/>
      <c r="H60" s="128"/>
      <c r="I60" s="128"/>
      <c r="J60" s="128"/>
      <c r="K60" s="128"/>
    </row>
    <row r="61" spans="2:11" ht="29.25" customHeight="1" x14ac:dyDescent="0.2">
      <c r="B61" s="128" t="s">
        <v>381</v>
      </c>
      <c r="C61" s="128"/>
      <c r="D61" s="128"/>
      <c r="E61" s="128"/>
      <c r="F61" s="128"/>
      <c r="G61" s="128"/>
      <c r="H61" s="128"/>
      <c r="I61" s="128"/>
      <c r="J61" s="128"/>
      <c r="K61" s="128"/>
    </row>
    <row r="63" spans="2:11" ht="15" x14ac:dyDescent="0.2">
      <c r="B63" s="55" t="s">
        <v>251</v>
      </c>
      <c r="C63" s="44"/>
      <c r="D63" s="45">
        <v>42229</v>
      </c>
    </row>
    <row r="64" spans="2:11" ht="27.75" customHeight="1" x14ac:dyDescent="0.2">
      <c r="B64" s="129" t="s">
        <v>390</v>
      </c>
      <c r="C64" s="129"/>
      <c r="D64" s="129"/>
      <c r="E64" s="129"/>
      <c r="F64" s="129"/>
      <c r="G64" s="129"/>
      <c r="H64" s="129"/>
      <c r="I64" s="129"/>
      <c r="J64" s="129"/>
      <c r="K64" s="129"/>
    </row>
    <row r="65" spans="2:11" ht="30.75" customHeight="1" x14ac:dyDescent="0.2">
      <c r="B65" s="129" t="s">
        <v>391</v>
      </c>
      <c r="C65" s="129"/>
      <c r="D65" s="129"/>
      <c r="E65" s="129"/>
      <c r="F65" s="129"/>
      <c r="G65" s="129"/>
      <c r="H65" s="129"/>
      <c r="I65" s="129"/>
      <c r="J65" s="129"/>
      <c r="K65" s="129"/>
    </row>
    <row r="66" spans="2:11" ht="23.25" customHeight="1" x14ac:dyDescent="0.2">
      <c r="B66" s="128" t="s">
        <v>401</v>
      </c>
      <c r="C66" s="128"/>
      <c r="D66" s="128"/>
      <c r="E66" s="128"/>
      <c r="F66" s="128"/>
      <c r="G66" s="128"/>
      <c r="H66" s="128"/>
      <c r="I66" s="128"/>
      <c r="J66" s="128"/>
      <c r="K66" s="128"/>
    </row>
    <row r="67" spans="2:11" ht="18.75" customHeight="1" x14ac:dyDescent="0.2">
      <c r="B67" s="128" t="s">
        <v>396</v>
      </c>
      <c r="C67" s="128"/>
      <c r="D67" s="128"/>
      <c r="E67" s="128"/>
      <c r="F67" s="128"/>
      <c r="G67" s="128"/>
      <c r="H67" s="128"/>
      <c r="I67" s="128"/>
      <c r="J67" s="128"/>
      <c r="K67" s="128"/>
    </row>
    <row r="68" spans="2:11" ht="17.25" customHeight="1" x14ac:dyDescent="0.2">
      <c r="B68" s="128" t="s">
        <v>392</v>
      </c>
      <c r="C68" s="128"/>
      <c r="D68" s="128"/>
      <c r="E68" s="128"/>
      <c r="F68" s="128"/>
      <c r="G68" s="128"/>
      <c r="H68" s="128"/>
      <c r="I68" s="128"/>
      <c r="J68" s="128"/>
      <c r="K68" s="128"/>
    </row>
    <row r="69" spans="2:11" ht="25.5" customHeight="1" x14ac:dyDescent="0.2">
      <c r="B69" s="128" t="s">
        <v>398</v>
      </c>
      <c r="C69" s="128"/>
      <c r="D69" s="128"/>
      <c r="E69" s="128"/>
      <c r="F69" s="128"/>
      <c r="G69" s="128"/>
      <c r="H69" s="128"/>
      <c r="I69" s="128"/>
      <c r="J69" s="128"/>
      <c r="K69" s="128"/>
    </row>
    <row r="71" spans="2:11" ht="15" x14ac:dyDescent="0.2">
      <c r="B71" s="55" t="s">
        <v>251</v>
      </c>
      <c r="C71" s="44"/>
      <c r="D71" s="45">
        <v>42300</v>
      </c>
    </row>
    <row r="72" spans="2:11" ht="29.25" customHeight="1" x14ac:dyDescent="0.2">
      <c r="B72" s="128" t="s">
        <v>409</v>
      </c>
      <c r="C72" s="128"/>
      <c r="D72" s="128"/>
      <c r="E72" s="128"/>
      <c r="F72" s="128"/>
      <c r="G72" s="128"/>
      <c r="H72" s="128"/>
      <c r="I72" s="128"/>
      <c r="J72" s="128"/>
      <c r="K72" s="128"/>
    </row>
    <row r="74" spans="2:11" ht="15" x14ac:dyDescent="0.2">
      <c r="B74" s="55" t="s">
        <v>251</v>
      </c>
      <c r="C74" s="44"/>
      <c r="D74" s="45">
        <v>42432</v>
      </c>
    </row>
    <row r="75" spans="2:11" ht="26.25" customHeight="1" x14ac:dyDescent="0.2">
      <c r="B75" s="129" t="s">
        <v>410</v>
      </c>
      <c r="C75" s="129"/>
      <c r="D75" s="129"/>
      <c r="E75" s="129"/>
      <c r="F75" s="129"/>
      <c r="G75" s="129"/>
      <c r="H75" s="129"/>
      <c r="I75" s="129"/>
      <c r="J75" s="129"/>
      <c r="K75" s="129"/>
    </row>
    <row r="76" spans="2:11" ht="24" customHeight="1" x14ac:dyDescent="0.2">
      <c r="B76" s="129" t="s">
        <v>436</v>
      </c>
      <c r="C76" s="129"/>
      <c r="D76" s="129"/>
      <c r="E76" s="129"/>
      <c r="F76" s="129"/>
      <c r="G76" s="129"/>
      <c r="H76" s="129"/>
      <c r="I76" s="129"/>
      <c r="J76" s="129"/>
      <c r="K76" s="129"/>
    </row>
    <row r="77" spans="2:11" ht="30.75" customHeight="1" x14ac:dyDescent="0.2">
      <c r="B77" s="129" t="s">
        <v>448</v>
      </c>
      <c r="C77" s="129"/>
      <c r="D77" s="129"/>
      <c r="E77" s="129"/>
      <c r="F77" s="129"/>
      <c r="G77" s="129"/>
      <c r="H77" s="129"/>
      <c r="I77" s="129"/>
      <c r="J77" s="129"/>
      <c r="K77" s="129"/>
    </row>
    <row r="80" spans="2:11" ht="15" x14ac:dyDescent="0.2">
      <c r="B80" s="55" t="s">
        <v>251</v>
      </c>
      <c r="C80" s="44"/>
      <c r="D80" s="45">
        <v>42475</v>
      </c>
    </row>
    <row r="81" spans="2:11" ht="27.75" customHeight="1" x14ac:dyDescent="0.2">
      <c r="B81" s="129" t="s">
        <v>410</v>
      </c>
      <c r="C81" s="129"/>
      <c r="D81" s="129"/>
      <c r="E81" s="129"/>
      <c r="F81" s="129"/>
      <c r="G81" s="129"/>
      <c r="H81" s="129"/>
      <c r="I81" s="129"/>
      <c r="J81" s="129"/>
      <c r="K81" s="129"/>
    </row>
    <row r="82" spans="2:11" ht="27.75" customHeight="1" x14ac:dyDescent="0.2">
      <c r="B82" s="129" t="s">
        <v>436</v>
      </c>
      <c r="C82" s="129"/>
      <c r="D82" s="129"/>
      <c r="E82" s="129"/>
      <c r="F82" s="129"/>
      <c r="G82" s="129"/>
      <c r="H82" s="129"/>
      <c r="I82" s="129"/>
      <c r="J82" s="129"/>
      <c r="K82" s="129"/>
    </row>
    <row r="83" spans="2:11" ht="30" customHeight="1" x14ac:dyDescent="0.2">
      <c r="B83" s="129" t="s">
        <v>448</v>
      </c>
      <c r="C83" s="129"/>
      <c r="D83" s="129"/>
      <c r="E83" s="129"/>
      <c r="F83" s="129"/>
      <c r="G83" s="129"/>
      <c r="H83" s="129"/>
      <c r="I83" s="129"/>
      <c r="J83" s="129"/>
      <c r="K83" s="129"/>
    </row>
  </sheetData>
  <mergeCells count="49">
    <mergeCell ref="B81:K81"/>
    <mergeCell ref="B82:K82"/>
    <mergeCell ref="B83:K83"/>
    <mergeCell ref="B77:K77"/>
    <mergeCell ref="B68:K68"/>
    <mergeCell ref="B75:K75"/>
    <mergeCell ref="B72:K72"/>
    <mergeCell ref="B69:K69"/>
    <mergeCell ref="B76:K76"/>
    <mergeCell ref="B60:K60"/>
    <mergeCell ref="B61:K61"/>
    <mergeCell ref="B42:K42"/>
    <mergeCell ref="B43:K43"/>
    <mergeCell ref="B46:K46"/>
    <mergeCell ref="B47:K47"/>
    <mergeCell ref="B57:K57"/>
    <mergeCell ref="B53:K53"/>
    <mergeCell ref="B51:K51"/>
    <mergeCell ref="B52:K52"/>
    <mergeCell ref="B49:K49"/>
    <mergeCell ref="B56:K56"/>
    <mergeCell ref="B64:K64"/>
    <mergeCell ref="B38:K38"/>
    <mergeCell ref="B32:K32"/>
    <mergeCell ref="B48:K48"/>
    <mergeCell ref="B58:K58"/>
    <mergeCell ref="B59:K59"/>
    <mergeCell ref="B39:K39"/>
    <mergeCell ref="B25:K25"/>
    <mergeCell ref="B26:K26"/>
    <mergeCell ref="B27:K27"/>
    <mergeCell ref="B36:M36"/>
    <mergeCell ref="B37:M37"/>
    <mergeCell ref="B65:K65"/>
    <mergeCell ref="B66:K66"/>
    <mergeCell ref="B67:K67"/>
    <mergeCell ref="B8:M8"/>
    <mergeCell ref="B9:M9"/>
    <mergeCell ref="B12:M12"/>
    <mergeCell ref="B13:M13"/>
    <mergeCell ref="B14:M14"/>
    <mergeCell ref="B15:K15"/>
    <mergeCell ref="B19:K19"/>
    <mergeCell ref="B20:K20"/>
    <mergeCell ref="B28:K28"/>
    <mergeCell ref="B50:K50"/>
    <mergeCell ref="B33:K33"/>
    <mergeCell ref="B31:K31"/>
    <mergeCell ref="B24:K2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5"/>
  <sheetViews>
    <sheetView zoomScaleNormal="100" workbookViewId="0"/>
  </sheetViews>
  <sheetFormatPr defaultRowHeight="14.25" x14ac:dyDescent="0.2"/>
  <cols>
    <col min="1" max="1" width="16.875" customWidth="1"/>
    <col min="2" max="2" width="18" customWidth="1"/>
    <col min="3" max="3" width="19.25" customWidth="1"/>
    <col min="4" max="4" width="10.75" style="48" customWidth="1"/>
    <col min="5" max="5" width="12.5" customWidth="1"/>
    <col min="6" max="6" width="12.75" customWidth="1"/>
    <col min="7" max="7" width="10.5" bestFit="1" customWidth="1"/>
    <col min="8" max="8" width="17.625" customWidth="1"/>
    <col min="9" max="9" width="16.125" customWidth="1"/>
    <col min="10" max="10" width="11.75" bestFit="1" customWidth="1"/>
    <col min="11" max="11" width="8" bestFit="1" customWidth="1"/>
    <col min="12" max="12" width="6.875" customWidth="1"/>
  </cols>
  <sheetData>
    <row r="1" spans="1:23" ht="19.5" x14ac:dyDescent="0.2">
      <c r="A1" s="54" t="s">
        <v>289</v>
      </c>
      <c r="B1" s="4"/>
      <c r="D1" s="49"/>
      <c r="E1" s="37"/>
      <c r="F1" s="37"/>
      <c r="G1" s="37"/>
      <c r="H1" s="37"/>
      <c r="I1" s="37"/>
      <c r="J1" s="37"/>
      <c r="K1" s="37"/>
      <c r="L1" s="37"/>
      <c r="M1" s="37"/>
      <c r="N1" s="37"/>
      <c r="O1" s="37"/>
      <c r="P1" s="37"/>
      <c r="Q1" s="37"/>
      <c r="R1" s="37"/>
      <c r="S1" s="37"/>
      <c r="T1" s="37"/>
      <c r="U1" s="37"/>
      <c r="V1" s="37"/>
      <c r="W1" s="37"/>
    </row>
    <row r="2" spans="1:23" ht="14.25" customHeight="1" x14ac:dyDescent="0.2">
      <c r="A2" s="138" t="s">
        <v>33</v>
      </c>
      <c r="B2" s="140" t="s">
        <v>63</v>
      </c>
      <c r="C2" s="142" t="s">
        <v>68</v>
      </c>
      <c r="D2" s="51" t="s">
        <v>69</v>
      </c>
      <c r="E2" s="134" t="s">
        <v>64</v>
      </c>
      <c r="F2" s="134" t="s">
        <v>45</v>
      </c>
      <c r="G2" s="136" t="s">
        <v>40</v>
      </c>
      <c r="H2" s="134" t="s">
        <v>427</v>
      </c>
      <c r="I2" s="37"/>
      <c r="J2" s="37"/>
      <c r="K2" s="37"/>
      <c r="L2" s="37"/>
      <c r="M2" s="37"/>
      <c r="N2" s="37"/>
      <c r="O2" s="37"/>
      <c r="P2" s="37"/>
      <c r="Q2" s="37"/>
      <c r="R2" s="37"/>
      <c r="S2" s="37"/>
      <c r="T2" s="37"/>
      <c r="U2" s="37"/>
      <c r="V2" s="37"/>
      <c r="W2" s="37"/>
    </row>
    <row r="3" spans="1:23" ht="15" thickBot="1" x14ac:dyDescent="0.25">
      <c r="A3" s="139"/>
      <c r="B3" s="141"/>
      <c r="C3" s="143"/>
      <c r="D3" s="50" t="s">
        <v>70</v>
      </c>
      <c r="E3" s="135"/>
      <c r="F3" s="135"/>
      <c r="G3" s="137"/>
      <c r="H3" s="135"/>
      <c r="I3" s="37"/>
      <c r="J3" s="37"/>
      <c r="K3" s="37"/>
      <c r="L3" s="37"/>
      <c r="M3" s="37"/>
      <c r="N3" s="37"/>
      <c r="O3" s="37"/>
      <c r="P3" s="37"/>
      <c r="Q3" s="37"/>
      <c r="R3" s="37"/>
      <c r="S3" s="37"/>
      <c r="T3" s="37"/>
      <c r="U3" s="37"/>
      <c r="V3" s="37"/>
      <c r="W3" s="37"/>
    </row>
    <row r="4" spans="1:23" ht="15.75" thickTop="1" thickBot="1" x14ac:dyDescent="0.25">
      <c r="A4" s="36" t="s">
        <v>73</v>
      </c>
      <c r="B4" s="82" t="s">
        <v>271</v>
      </c>
      <c r="C4" s="39" t="s">
        <v>150</v>
      </c>
      <c r="D4" s="47">
        <v>2640</v>
      </c>
      <c r="E4" s="39" t="s">
        <v>151</v>
      </c>
      <c r="F4" s="76" t="s">
        <v>65</v>
      </c>
      <c r="G4" s="39" t="s">
        <v>42</v>
      </c>
      <c r="H4" s="76" t="s">
        <v>428</v>
      </c>
      <c r="I4" s="95"/>
      <c r="J4" s="94"/>
      <c r="K4" s="94"/>
      <c r="L4" s="94"/>
      <c r="M4" s="94"/>
      <c r="N4" s="94"/>
      <c r="O4" s="94"/>
      <c r="P4" s="94"/>
      <c r="Q4" s="94"/>
      <c r="R4" s="37"/>
      <c r="S4" s="37"/>
      <c r="T4" s="37"/>
      <c r="U4" s="37"/>
      <c r="V4" s="37"/>
      <c r="W4" s="37"/>
    </row>
    <row r="5" spans="1:23" ht="15" thickBot="1" x14ac:dyDescent="0.25">
      <c r="A5" s="36" t="s">
        <v>74</v>
      </c>
      <c r="B5" s="22" t="s">
        <v>98</v>
      </c>
      <c r="C5" s="39" t="s">
        <v>255</v>
      </c>
      <c r="D5" s="47">
        <v>80</v>
      </c>
      <c r="E5" s="39" t="s">
        <v>152</v>
      </c>
      <c r="F5" s="76" t="s">
        <v>153</v>
      </c>
      <c r="G5" s="39" t="s">
        <v>42</v>
      </c>
      <c r="H5" s="76" t="s">
        <v>428</v>
      </c>
      <c r="I5" s="94"/>
      <c r="J5" s="94"/>
      <c r="K5" s="94"/>
      <c r="L5" s="94"/>
      <c r="M5" s="94"/>
      <c r="N5" s="94"/>
      <c r="O5" s="94"/>
      <c r="P5" s="94"/>
      <c r="Q5" s="94"/>
      <c r="R5" s="37"/>
      <c r="S5" s="37"/>
      <c r="T5" s="37"/>
      <c r="U5" s="37"/>
      <c r="V5" s="37"/>
      <c r="W5" s="37"/>
    </row>
    <row r="6" spans="1:23" ht="23.25" thickBot="1" x14ac:dyDescent="0.25">
      <c r="A6" s="36" t="s">
        <v>315</v>
      </c>
      <c r="B6" s="22" t="s">
        <v>102</v>
      </c>
      <c r="C6" s="32" t="s">
        <v>313</v>
      </c>
      <c r="D6" s="47">
        <v>113</v>
      </c>
      <c r="E6" s="39" t="s">
        <v>254</v>
      </c>
      <c r="F6" s="76" t="s">
        <v>53</v>
      </c>
      <c r="G6" s="39" t="s">
        <v>54</v>
      </c>
      <c r="H6" s="76" t="s">
        <v>428</v>
      </c>
      <c r="I6" s="94"/>
      <c r="J6" s="94"/>
      <c r="K6" s="94"/>
      <c r="L6" s="94"/>
      <c r="M6" s="94"/>
      <c r="N6" s="94"/>
      <c r="O6" s="94"/>
      <c r="P6" s="94"/>
      <c r="Q6" s="94"/>
      <c r="R6" s="37"/>
      <c r="S6" s="37"/>
      <c r="T6" s="37"/>
      <c r="U6" s="37"/>
      <c r="V6" s="37"/>
      <c r="W6" s="37"/>
    </row>
    <row r="7" spans="1:23" s="35" customFormat="1" ht="23.25" thickBot="1" x14ac:dyDescent="0.25">
      <c r="A7" s="93" t="s">
        <v>342</v>
      </c>
      <c r="B7" s="82" t="s">
        <v>343</v>
      </c>
      <c r="C7" s="83" t="s">
        <v>355</v>
      </c>
      <c r="D7" s="47">
        <v>53</v>
      </c>
      <c r="E7" s="80" t="s">
        <v>109</v>
      </c>
      <c r="F7" s="76" t="s">
        <v>61</v>
      </c>
      <c r="G7" s="81" t="s">
        <v>54</v>
      </c>
      <c r="H7" s="76" t="s">
        <v>428</v>
      </c>
      <c r="I7" s="94"/>
      <c r="J7" s="94"/>
      <c r="K7" s="94"/>
      <c r="L7" s="94"/>
      <c r="M7" s="94"/>
      <c r="N7" s="94"/>
      <c r="O7" s="94"/>
      <c r="P7" s="94"/>
      <c r="Q7" s="94"/>
      <c r="R7" s="71"/>
      <c r="S7" s="71"/>
      <c r="T7" s="71"/>
      <c r="U7" s="71"/>
      <c r="V7" s="71"/>
      <c r="W7" s="71"/>
    </row>
    <row r="8" spans="1:23" ht="23.25" thickBot="1" x14ac:dyDescent="0.25">
      <c r="A8" s="36" t="s">
        <v>75</v>
      </c>
      <c r="B8" s="22" t="s">
        <v>98</v>
      </c>
      <c r="C8" s="39" t="s">
        <v>171</v>
      </c>
      <c r="D8" s="47">
        <v>724</v>
      </c>
      <c r="E8" s="39" t="s">
        <v>57</v>
      </c>
      <c r="F8" s="76" t="s">
        <v>97</v>
      </c>
      <c r="G8" s="39" t="s">
        <v>42</v>
      </c>
      <c r="H8" s="76" t="s">
        <v>428</v>
      </c>
      <c r="I8" s="94"/>
      <c r="J8" s="94"/>
      <c r="K8" s="94"/>
      <c r="L8" s="94"/>
      <c r="M8" s="94"/>
      <c r="N8" s="94"/>
      <c r="O8" s="94"/>
      <c r="P8" s="94"/>
      <c r="Q8" s="94"/>
      <c r="R8" s="37"/>
      <c r="S8" s="37"/>
      <c r="T8" s="37"/>
      <c r="U8" s="37"/>
      <c r="V8" s="37"/>
      <c r="W8" s="37"/>
    </row>
    <row r="9" spans="1:23" s="35" customFormat="1" ht="23.25" thickBot="1" x14ac:dyDescent="0.25">
      <c r="A9" s="36" t="s">
        <v>76</v>
      </c>
      <c r="B9" s="22" t="s">
        <v>339</v>
      </c>
      <c r="C9" s="39" t="s">
        <v>250</v>
      </c>
      <c r="D9" s="47">
        <v>2880</v>
      </c>
      <c r="E9" s="39" t="s">
        <v>151</v>
      </c>
      <c r="F9" s="76" t="s">
        <v>65</v>
      </c>
      <c r="G9" s="39" t="s">
        <v>42</v>
      </c>
      <c r="H9" s="76" t="s">
        <v>428</v>
      </c>
      <c r="I9" s="94"/>
      <c r="J9" s="94"/>
      <c r="K9" s="94"/>
      <c r="L9" s="94"/>
      <c r="M9" s="94"/>
      <c r="N9" s="94"/>
      <c r="O9" s="94"/>
      <c r="P9" s="94"/>
      <c r="Q9" s="94"/>
      <c r="R9" s="71"/>
      <c r="S9" s="71"/>
      <c r="T9" s="71"/>
      <c r="U9" s="71"/>
      <c r="V9" s="71"/>
      <c r="W9" s="71"/>
    </row>
    <row r="10" spans="1:23" ht="23.25" thickBot="1" x14ac:dyDescent="0.25">
      <c r="A10" s="36" t="s">
        <v>129</v>
      </c>
      <c r="B10" s="22" t="s">
        <v>130</v>
      </c>
      <c r="C10" s="39" t="s">
        <v>259</v>
      </c>
      <c r="D10" s="47">
        <v>165.5</v>
      </c>
      <c r="E10" s="39" t="s">
        <v>254</v>
      </c>
      <c r="F10" s="76" t="s">
        <v>53</v>
      </c>
      <c r="G10" s="39" t="s">
        <v>54</v>
      </c>
      <c r="H10" s="76" t="s">
        <v>428</v>
      </c>
      <c r="I10" s="94"/>
      <c r="J10" s="94"/>
      <c r="K10" s="94"/>
      <c r="L10" s="94"/>
      <c r="M10" s="94"/>
      <c r="N10" s="94"/>
      <c r="O10" s="94"/>
      <c r="P10" s="94"/>
      <c r="Q10" s="94"/>
      <c r="R10" s="37"/>
      <c r="S10" s="37"/>
      <c r="T10" s="37"/>
      <c r="U10" s="37"/>
      <c r="V10" s="37"/>
      <c r="W10" s="37"/>
    </row>
    <row r="11" spans="1:23" ht="23.25" thickBot="1" x14ac:dyDescent="0.25">
      <c r="A11" s="36" t="s">
        <v>77</v>
      </c>
      <c r="B11" s="22" t="s">
        <v>154</v>
      </c>
      <c r="C11" s="39" t="s">
        <v>155</v>
      </c>
      <c r="D11" s="47">
        <v>46.5</v>
      </c>
      <c r="E11" s="39" t="s">
        <v>254</v>
      </c>
      <c r="F11" s="76" t="s">
        <v>53</v>
      </c>
      <c r="G11" s="39" t="s">
        <v>54</v>
      </c>
      <c r="H11" s="76" t="s">
        <v>428</v>
      </c>
      <c r="I11" s="94"/>
      <c r="J11" s="94"/>
      <c r="K11" s="94"/>
      <c r="L11" s="94"/>
      <c r="M11" s="94"/>
      <c r="N11" s="94"/>
      <c r="O11" s="94"/>
      <c r="P11" s="94"/>
      <c r="Q11" s="94"/>
      <c r="R11" s="37"/>
      <c r="S11" s="37"/>
      <c r="T11" s="37"/>
      <c r="U11" s="37"/>
      <c r="V11" s="37"/>
      <c r="W11" s="37"/>
    </row>
    <row r="12" spans="1:23" ht="15" thickBot="1" x14ac:dyDescent="0.25">
      <c r="A12" s="36" t="s">
        <v>78</v>
      </c>
      <c r="B12" s="22" t="s">
        <v>98</v>
      </c>
      <c r="C12" s="39" t="s">
        <v>156</v>
      </c>
      <c r="D12" s="47">
        <v>60</v>
      </c>
      <c r="E12" s="39" t="s">
        <v>152</v>
      </c>
      <c r="F12" s="76" t="s">
        <v>153</v>
      </c>
      <c r="G12" s="39" t="s">
        <v>42</v>
      </c>
      <c r="H12" s="76" t="s">
        <v>428</v>
      </c>
      <c r="I12" s="94"/>
      <c r="J12" s="94"/>
      <c r="K12" s="94"/>
      <c r="L12" s="94"/>
      <c r="M12" s="94"/>
      <c r="N12" s="94"/>
      <c r="O12" s="94"/>
      <c r="P12" s="94"/>
      <c r="Q12" s="94"/>
      <c r="R12" s="37"/>
      <c r="S12" s="37"/>
      <c r="T12" s="37"/>
      <c r="U12" s="37"/>
      <c r="V12" s="37"/>
      <c r="W12" s="37"/>
    </row>
    <row r="13" spans="1:23" ht="15" thickBot="1" x14ac:dyDescent="0.25">
      <c r="A13" s="36" t="s">
        <v>79</v>
      </c>
      <c r="B13" s="22" t="s">
        <v>340</v>
      </c>
      <c r="C13" s="39" t="s">
        <v>157</v>
      </c>
      <c r="D13" s="47">
        <v>29</v>
      </c>
      <c r="E13" s="39" t="s">
        <v>152</v>
      </c>
      <c r="F13" s="76" t="s">
        <v>153</v>
      </c>
      <c r="G13" s="39" t="s">
        <v>42</v>
      </c>
      <c r="H13" s="76" t="s">
        <v>428</v>
      </c>
      <c r="I13" s="94"/>
      <c r="J13" s="94"/>
      <c r="K13" s="94"/>
      <c r="L13" s="94"/>
      <c r="M13" s="94"/>
      <c r="N13" s="94"/>
      <c r="O13" s="94"/>
      <c r="P13" s="94"/>
      <c r="Q13" s="94"/>
      <c r="R13" s="37"/>
      <c r="S13" s="37"/>
      <c r="T13" s="37"/>
      <c r="U13" s="37"/>
      <c r="V13" s="37"/>
      <c r="W13" s="37"/>
    </row>
    <row r="14" spans="1:23" ht="15" thickBot="1" x14ac:dyDescent="0.25">
      <c r="A14" s="36" t="s">
        <v>80</v>
      </c>
      <c r="B14" s="82" t="s">
        <v>271</v>
      </c>
      <c r="C14" s="39" t="s">
        <v>71</v>
      </c>
      <c r="D14" s="47">
        <v>50</v>
      </c>
      <c r="E14" s="39" t="s">
        <v>57</v>
      </c>
      <c r="F14" s="76" t="s">
        <v>135</v>
      </c>
      <c r="G14" s="39" t="s">
        <v>42</v>
      </c>
      <c r="H14" s="76" t="s">
        <v>428</v>
      </c>
      <c r="I14" s="94"/>
      <c r="J14" s="94"/>
      <c r="K14" s="94"/>
      <c r="L14" s="94"/>
      <c r="M14" s="94"/>
      <c r="N14" s="94"/>
      <c r="O14" s="94"/>
      <c r="P14" s="94"/>
      <c r="Q14" s="94"/>
      <c r="R14" s="37"/>
      <c r="S14" s="37"/>
      <c r="T14" s="37"/>
      <c r="U14" s="37"/>
      <c r="V14" s="37"/>
      <c r="W14" s="37"/>
    </row>
    <row r="15" spans="1:23" ht="15" thickBot="1" x14ac:dyDescent="0.25">
      <c r="A15" s="36" t="s">
        <v>81</v>
      </c>
      <c r="B15" s="82" t="s">
        <v>271</v>
      </c>
      <c r="C15" s="39" t="s">
        <v>158</v>
      </c>
      <c r="D15" s="47">
        <v>2000</v>
      </c>
      <c r="E15" s="39" t="s">
        <v>151</v>
      </c>
      <c r="F15" s="76" t="s">
        <v>65</v>
      </c>
      <c r="G15" s="39" t="s">
        <v>42</v>
      </c>
      <c r="H15" s="76" t="s">
        <v>429</v>
      </c>
      <c r="I15" s="94"/>
      <c r="J15" s="94"/>
      <c r="K15" s="94"/>
      <c r="L15" s="94"/>
      <c r="M15" s="94"/>
      <c r="N15" s="94"/>
      <c r="O15" s="94"/>
      <c r="P15" s="94"/>
      <c r="Q15" s="94"/>
      <c r="R15" s="37"/>
      <c r="S15" s="37"/>
      <c r="T15" s="37"/>
      <c r="U15" s="37"/>
      <c r="V15" s="37"/>
      <c r="W15" s="37"/>
    </row>
    <row r="16" spans="1:23" ht="15" thickBot="1" x14ac:dyDescent="0.25">
      <c r="A16" s="36" t="s">
        <v>82</v>
      </c>
      <c r="B16" s="22" t="s">
        <v>312</v>
      </c>
      <c r="C16" s="39" t="s">
        <v>159</v>
      </c>
      <c r="D16" s="47">
        <v>1400</v>
      </c>
      <c r="E16" s="39" t="s">
        <v>151</v>
      </c>
      <c r="F16" s="76" t="s">
        <v>65</v>
      </c>
      <c r="G16" s="39" t="s">
        <v>42</v>
      </c>
      <c r="H16" s="76" t="s">
        <v>428</v>
      </c>
      <c r="I16" s="94"/>
      <c r="J16" s="94"/>
      <c r="K16" s="94"/>
      <c r="L16" s="94"/>
      <c r="M16" s="94"/>
      <c r="N16" s="94"/>
      <c r="O16" s="94"/>
      <c r="P16" s="94"/>
      <c r="Q16" s="94"/>
      <c r="R16" s="37"/>
      <c r="S16" s="37"/>
      <c r="T16" s="37"/>
      <c r="U16" s="37"/>
      <c r="V16" s="37"/>
      <c r="W16" s="37"/>
    </row>
    <row r="17" spans="1:23" ht="15" thickBot="1" x14ac:dyDescent="0.25">
      <c r="A17" s="78" t="s">
        <v>278</v>
      </c>
      <c r="B17" s="22" t="s">
        <v>271</v>
      </c>
      <c r="C17" s="32" t="s">
        <v>337</v>
      </c>
      <c r="D17" s="2">
        <v>102</v>
      </c>
      <c r="E17" s="17" t="s">
        <v>109</v>
      </c>
      <c r="F17" s="2" t="s">
        <v>61</v>
      </c>
      <c r="G17" s="39" t="s">
        <v>54</v>
      </c>
      <c r="H17" s="76" t="s">
        <v>428</v>
      </c>
      <c r="I17" s="94"/>
      <c r="J17" s="94"/>
      <c r="K17" s="94"/>
      <c r="L17" s="94"/>
      <c r="M17" s="94"/>
      <c r="N17" s="94"/>
      <c r="O17" s="94"/>
      <c r="P17" s="94"/>
      <c r="Q17" s="94"/>
      <c r="R17" s="37"/>
      <c r="S17" s="37"/>
      <c r="T17" s="37"/>
      <c r="U17" s="37"/>
      <c r="V17" s="37"/>
      <c r="W17" s="37"/>
    </row>
    <row r="18" spans="1:23" ht="15" thickBot="1" x14ac:dyDescent="0.25">
      <c r="A18" s="36" t="s">
        <v>83</v>
      </c>
      <c r="B18" s="22" t="s">
        <v>160</v>
      </c>
      <c r="C18" s="39" t="s">
        <v>161</v>
      </c>
      <c r="D18" s="47">
        <v>0</v>
      </c>
      <c r="E18" s="39" t="s">
        <v>151</v>
      </c>
      <c r="F18" s="76" t="s">
        <v>65</v>
      </c>
      <c r="G18" s="39" t="s">
        <v>42</v>
      </c>
      <c r="H18" s="76" t="s">
        <v>441</v>
      </c>
      <c r="I18" s="94"/>
      <c r="J18" s="94"/>
      <c r="K18" s="94"/>
      <c r="L18" s="94"/>
      <c r="M18" s="94"/>
      <c r="N18" s="94"/>
      <c r="O18" s="94"/>
      <c r="P18" s="94"/>
      <c r="Q18" s="94"/>
      <c r="R18" s="37"/>
      <c r="S18" s="37"/>
      <c r="T18" s="37"/>
      <c r="U18" s="37"/>
      <c r="V18" s="37"/>
      <c r="W18" s="37"/>
    </row>
    <row r="19" spans="1:23" ht="23.25" thickBot="1" x14ac:dyDescent="0.25">
      <c r="A19" s="36" t="s">
        <v>84</v>
      </c>
      <c r="B19" s="22" t="s">
        <v>339</v>
      </c>
      <c r="C19" s="39" t="s">
        <v>258</v>
      </c>
      <c r="D19" s="47">
        <v>240</v>
      </c>
      <c r="E19" s="39" t="s">
        <v>162</v>
      </c>
      <c r="F19" s="76" t="s">
        <v>153</v>
      </c>
      <c r="G19" s="39" t="s">
        <v>42</v>
      </c>
      <c r="H19" s="76" t="s">
        <v>428</v>
      </c>
      <c r="I19" s="94"/>
      <c r="J19" s="94"/>
      <c r="K19" s="94"/>
      <c r="L19" s="94"/>
      <c r="M19" s="94"/>
      <c r="N19" s="94"/>
      <c r="O19" s="94"/>
      <c r="P19" s="94"/>
      <c r="Q19" s="94"/>
      <c r="R19" s="37"/>
      <c r="S19" s="37"/>
      <c r="T19" s="37"/>
      <c r="U19" s="37"/>
      <c r="V19" s="37"/>
      <c r="W19" s="37"/>
    </row>
    <row r="20" spans="1:23" ht="23.25" thickBot="1" x14ac:dyDescent="0.25">
      <c r="A20" s="36" t="s">
        <v>85</v>
      </c>
      <c r="B20" s="22" t="s">
        <v>163</v>
      </c>
      <c r="C20" s="39" t="s">
        <v>170</v>
      </c>
      <c r="D20" s="47">
        <v>170.9</v>
      </c>
      <c r="E20" s="39" t="s">
        <v>62</v>
      </c>
      <c r="F20" s="76" t="s">
        <v>97</v>
      </c>
      <c r="G20" s="39" t="s">
        <v>42</v>
      </c>
      <c r="H20" s="76" t="s">
        <v>429</v>
      </c>
      <c r="I20" s="94"/>
      <c r="J20" s="94"/>
      <c r="K20" s="94"/>
      <c r="L20" s="94"/>
      <c r="M20" s="94"/>
      <c r="N20" s="94"/>
      <c r="O20" s="94"/>
      <c r="P20" s="94"/>
      <c r="Q20" s="94"/>
      <c r="R20" s="37"/>
      <c r="S20" s="37"/>
      <c r="T20" s="37"/>
      <c r="U20" s="37"/>
      <c r="V20" s="37"/>
      <c r="W20" s="37"/>
    </row>
    <row r="21" spans="1:23" ht="23.25" thickBot="1" x14ac:dyDescent="0.25">
      <c r="A21" s="36" t="s">
        <v>86</v>
      </c>
      <c r="B21" s="22" t="s">
        <v>312</v>
      </c>
      <c r="C21" s="39" t="s">
        <v>164</v>
      </c>
      <c r="D21" s="47">
        <v>420</v>
      </c>
      <c r="E21" s="39" t="s">
        <v>62</v>
      </c>
      <c r="F21" s="76" t="s">
        <v>97</v>
      </c>
      <c r="G21" s="39" t="s">
        <v>42</v>
      </c>
      <c r="H21" s="76" t="s">
        <v>428</v>
      </c>
      <c r="I21" s="94"/>
      <c r="J21" s="94"/>
      <c r="K21" s="94"/>
      <c r="L21" s="94"/>
      <c r="M21" s="94"/>
      <c r="N21" s="94"/>
      <c r="O21" s="94"/>
      <c r="P21" s="94"/>
      <c r="Q21" s="94"/>
      <c r="R21" s="37"/>
      <c r="S21" s="37"/>
      <c r="T21" s="37"/>
      <c r="U21" s="37"/>
      <c r="V21" s="37"/>
      <c r="W21" s="37"/>
    </row>
    <row r="22" spans="1:23" ht="34.5" thickBot="1" x14ac:dyDescent="0.25">
      <c r="A22" s="36" t="s">
        <v>140</v>
      </c>
      <c r="B22" s="22" t="s">
        <v>282</v>
      </c>
      <c r="C22" s="75" t="s">
        <v>314</v>
      </c>
      <c r="D22" s="47">
        <v>106.7</v>
      </c>
      <c r="E22" s="39" t="s">
        <v>254</v>
      </c>
      <c r="F22" s="76" t="s">
        <v>53</v>
      </c>
      <c r="G22" s="39" t="s">
        <v>54</v>
      </c>
      <c r="H22" s="76" t="s">
        <v>428</v>
      </c>
      <c r="I22" s="94"/>
      <c r="J22" s="94"/>
      <c r="K22" s="94"/>
      <c r="L22" s="94"/>
      <c r="M22" s="94"/>
      <c r="N22" s="94"/>
      <c r="O22" s="94"/>
      <c r="P22" s="94"/>
      <c r="Q22" s="94"/>
      <c r="R22" s="37"/>
      <c r="S22" s="37"/>
      <c r="T22" s="37"/>
      <c r="U22" s="37"/>
      <c r="V22" s="37"/>
      <c r="W22" s="37"/>
    </row>
    <row r="23" spans="1:23" ht="15" thickBot="1" x14ac:dyDescent="0.25">
      <c r="A23" s="36" t="s">
        <v>87</v>
      </c>
      <c r="B23" s="22" t="s">
        <v>98</v>
      </c>
      <c r="C23" s="39" t="s">
        <v>165</v>
      </c>
      <c r="D23" s="47">
        <v>1500</v>
      </c>
      <c r="E23" s="39" t="s">
        <v>152</v>
      </c>
      <c r="F23" s="76" t="s">
        <v>153</v>
      </c>
      <c r="G23" s="39" t="s">
        <v>42</v>
      </c>
      <c r="H23" s="76" t="s">
        <v>428</v>
      </c>
      <c r="I23" s="94"/>
      <c r="J23" s="94"/>
      <c r="K23" s="94"/>
      <c r="L23" s="94"/>
      <c r="M23" s="94"/>
      <c r="N23" s="94"/>
      <c r="O23" s="94"/>
      <c r="P23" s="94"/>
      <c r="Q23" s="94"/>
      <c r="R23" s="37"/>
      <c r="S23" s="37"/>
      <c r="T23" s="37"/>
      <c r="U23" s="37"/>
      <c r="V23" s="37"/>
      <c r="W23" s="37"/>
    </row>
    <row r="24" spans="1:23" ht="23.25" thickBot="1" x14ac:dyDescent="0.25">
      <c r="A24" s="36" t="s">
        <v>88</v>
      </c>
      <c r="B24" s="22" t="s">
        <v>98</v>
      </c>
      <c r="C24" s="39" t="s">
        <v>256</v>
      </c>
      <c r="D24" s="47">
        <v>616</v>
      </c>
      <c r="E24" s="39" t="s">
        <v>152</v>
      </c>
      <c r="F24" s="76" t="s">
        <v>153</v>
      </c>
      <c r="G24" s="39" t="s">
        <v>42</v>
      </c>
      <c r="H24" s="76" t="s">
        <v>428</v>
      </c>
      <c r="I24" s="94"/>
      <c r="J24" s="94"/>
      <c r="K24" s="94"/>
      <c r="L24" s="94"/>
      <c r="M24" s="94"/>
      <c r="N24" s="94"/>
      <c r="O24" s="94"/>
      <c r="P24" s="94"/>
      <c r="Q24" s="94"/>
      <c r="R24" s="37"/>
      <c r="S24" s="37"/>
      <c r="T24" s="37"/>
      <c r="U24" s="37"/>
      <c r="V24" s="37"/>
      <c r="W24" s="37"/>
    </row>
    <row r="25" spans="1:23" ht="23.25" thickBot="1" x14ac:dyDescent="0.25">
      <c r="A25" s="36" t="s">
        <v>89</v>
      </c>
      <c r="B25" s="22" t="s">
        <v>257</v>
      </c>
      <c r="C25" s="39" t="s">
        <v>166</v>
      </c>
      <c r="D25" s="47">
        <v>664</v>
      </c>
      <c r="E25" s="39" t="s">
        <v>57</v>
      </c>
      <c r="F25" s="76" t="s">
        <v>97</v>
      </c>
      <c r="G25" s="39" t="s">
        <v>42</v>
      </c>
      <c r="H25" s="76" t="s">
        <v>428</v>
      </c>
      <c r="I25" s="94"/>
      <c r="J25" s="94"/>
      <c r="K25" s="94"/>
      <c r="L25" s="94"/>
      <c r="M25" s="94"/>
      <c r="N25" s="94"/>
      <c r="O25" s="94"/>
      <c r="P25" s="94"/>
      <c r="Q25" s="94"/>
      <c r="R25" s="37"/>
      <c r="S25" s="37"/>
      <c r="T25" s="37"/>
      <c r="U25" s="37"/>
      <c r="V25" s="37"/>
      <c r="W25" s="37"/>
    </row>
    <row r="26" spans="1:23" s="35" customFormat="1" ht="23.25" thickBot="1" x14ac:dyDescent="0.25">
      <c r="A26" s="36" t="s">
        <v>90</v>
      </c>
      <c r="B26" s="82" t="s">
        <v>424</v>
      </c>
      <c r="C26" s="39" t="s">
        <v>167</v>
      </c>
      <c r="D26" s="47">
        <v>1320</v>
      </c>
      <c r="E26" s="39" t="s">
        <v>151</v>
      </c>
      <c r="F26" s="76" t="s">
        <v>65</v>
      </c>
      <c r="G26" s="39" t="s">
        <v>42</v>
      </c>
      <c r="H26" s="76" t="s">
        <v>428</v>
      </c>
      <c r="I26" s="94"/>
      <c r="J26" s="94"/>
      <c r="K26" s="94"/>
      <c r="L26" s="94"/>
      <c r="M26" s="94"/>
      <c r="N26" s="94"/>
      <c r="O26" s="94"/>
      <c r="P26" s="94"/>
      <c r="Q26" s="94"/>
      <c r="R26" s="37"/>
      <c r="S26" s="37"/>
      <c r="T26" s="37"/>
      <c r="U26" s="37"/>
      <c r="V26" s="37"/>
      <c r="W26" s="37"/>
    </row>
    <row r="27" spans="1:23" s="35" customFormat="1" ht="15" thickBot="1" x14ac:dyDescent="0.25">
      <c r="A27" s="36" t="s">
        <v>91</v>
      </c>
      <c r="B27" s="22" t="s">
        <v>168</v>
      </c>
      <c r="C27" s="39" t="s">
        <v>169</v>
      </c>
      <c r="D27" s="47">
        <v>48.3</v>
      </c>
      <c r="E27" s="39" t="s">
        <v>254</v>
      </c>
      <c r="F27" s="76" t="s">
        <v>53</v>
      </c>
      <c r="G27" s="39" t="s">
        <v>54</v>
      </c>
      <c r="H27" s="76" t="s">
        <v>428</v>
      </c>
      <c r="I27" s="94"/>
      <c r="J27" s="94"/>
      <c r="K27" s="94"/>
      <c r="L27" s="94"/>
      <c r="M27" s="94"/>
      <c r="N27" s="94"/>
      <c r="O27" s="94"/>
      <c r="P27" s="94"/>
      <c r="Q27" s="94"/>
      <c r="R27" s="71"/>
      <c r="S27" s="71"/>
      <c r="T27" s="71"/>
      <c r="U27" s="71"/>
      <c r="V27" s="71"/>
      <c r="W27" s="71"/>
    </row>
    <row r="28" spans="1:23" s="35" customFormat="1" ht="15" thickBot="1" x14ac:dyDescent="0.25">
      <c r="A28" s="133" t="s">
        <v>455</v>
      </c>
      <c r="B28" s="133"/>
      <c r="C28" s="133"/>
      <c r="D28" s="133"/>
      <c r="E28" s="133"/>
      <c r="F28" s="133"/>
      <c r="G28" s="133"/>
      <c r="H28" s="133"/>
      <c r="I28" s="94"/>
      <c r="J28" s="94"/>
      <c r="K28" s="94"/>
      <c r="L28" s="94"/>
      <c r="M28" s="94"/>
      <c r="N28" s="94"/>
      <c r="O28" s="94"/>
      <c r="P28" s="94"/>
      <c r="Q28" s="94"/>
      <c r="R28" s="71"/>
      <c r="S28" s="71"/>
      <c r="T28" s="71"/>
      <c r="U28" s="71"/>
      <c r="V28" s="71"/>
      <c r="W28" s="71"/>
    </row>
    <row r="29" spans="1:23" s="35" customFormat="1" ht="15" thickBot="1" x14ac:dyDescent="0.25">
      <c r="A29" s="36" t="s">
        <v>277</v>
      </c>
      <c r="B29" s="82" t="s">
        <v>277</v>
      </c>
      <c r="C29" s="81" t="s">
        <v>456</v>
      </c>
      <c r="D29" s="47">
        <v>56</v>
      </c>
      <c r="E29" s="81" t="s">
        <v>109</v>
      </c>
      <c r="F29" s="76" t="s">
        <v>61</v>
      </c>
      <c r="G29" s="81" t="s">
        <v>54</v>
      </c>
      <c r="H29" s="76" t="s">
        <v>457</v>
      </c>
      <c r="I29" s="94"/>
      <c r="J29" s="94"/>
      <c r="K29" s="94"/>
      <c r="L29" s="94"/>
      <c r="M29" s="94"/>
      <c r="N29" s="94"/>
      <c r="O29" s="94"/>
      <c r="P29" s="94"/>
      <c r="Q29" s="94"/>
      <c r="R29" s="71"/>
      <c r="S29" s="71"/>
      <c r="T29" s="71"/>
      <c r="U29" s="71"/>
      <c r="V29" s="71"/>
      <c r="W29" s="71"/>
    </row>
    <row r="30" spans="1:23" ht="15" thickBot="1" x14ac:dyDescent="0.25">
      <c r="A30" s="29" t="s">
        <v>43</v>
      </c>
      <c r="B30" s="22"/>
      <c r="C30" s="21"/>
      <c r="D30" s="115">
        <f>SUM(D4:D29)</f>
        <v>15484.9</v>
      </c>
      <c r="E30" s="23"/>
      <c r="F30" s="3"/>
      <c r="G30" s="23"/>
      <c r="H30" s="3"/>
      <c r="I30" s="37"/>
      <c r="J30" s="37"/>
      <c r="K30" s="37"/>
      <c r="L30" s="37"/>
      <c r="M30" s="37"/>
      <c r="N30" s="37"/>
      <c r="O30" s="37"/>
      <c r="P30" s="37"/>
      <c r="Q30" s="37"/>
      <c r="R30" s="37"/>
      <c r="S30" s="37"/>
      <c r="T30" s="37"/>
      <c r="U30" s="37"/>
      <c r="V30" s="37"/>
      <c r="W30" s="37"/>
    </row>
    <row r="31" spans="1:23" ht="15" thickBot="1" x14ac:dyDescent="0.25">
      <c r="A31" s="37"/>
      <c r="B31" s="37"/>
      <c r="C31" s="37"/>
      <c r="D31" s="62"/>
      <c r="E31" s="37"/>
      <c r="F31" s="37"/>
      <c r="G31" s="37"/>
      <c r="H31" s="37"/>
      <c r="I31" s="37"/>
      <c r="J31" s="37"/>
      <c r="K31" s="37"/>
      <c r="L31" s="37"/>
      <c r="M31" s="37"/>
      <c r="N31" s="37"/>
      <c r="O31" s="37"/>
      <c r="P31" s="37"/>
      <c r="Q31" s="37"/>
      <c r="R31" s="37"/>
      <c r="S31" s="37"/>
      <c r="T31" s="37"/>
      <c r="U31" s="37"/>
      <c r="V31" s="37"/>
      <c r="W31" s="37"/>
    </row>
    <row r="32" spans="1:23" x14ac:dyDescent="0.2">
      <c r="A32" s="37"/>
      <c r="B32" s="37"/>
      <c r="C32" s="37"/>
      <c r="D32" s="49"/>
      <c r="E32" s="37"/>
      <c r="F32" s="37"/>
      <c r="G32" s="37"/>
      <c r="H32" s="37"/>
      <c r="I32" s="37"/>
      <c r="J32" s="37"/>
      <c r="K32" s="37"/>
      <c r="L32" s="37"/>
      <c r="M32" s="37"/>
      <c r="N32" s="37"/>
      <c r="O32" s="37"/>
      <c r="P32" s="37"/>
      <c r="Q32" s="37"/>
      <c r="R32" s="37"/>
      <c r="S32" s="37"/>
      <c r="T32" s="37"/>
      <c r="U32" s="37"/>
      <c r="V32" s="37"/>
      <c r="W32" s="37"/>
    </row>
    <row r="33" spans="1:23" x14ac:dyDescent="0.2">
      <c r="A33" s="37"/>
      <c r="B33" s="37"/>
      <c r="C33" s="37"/>
      <c r="D33" s="49"/>
      <c r="E33" s="37"/>
      <c r="F33" s="37"/>
      <c r="G33" s="37"/>
      <c r="H33" s="37"/>
      <c r="I33" s="37"/>
      <c r="J33" s="37"/>
      <c r="K33" s="37"/>
      <c r="L33" s="37"/>
      <c r="M33" s="37"/>
      <c r="N33" s="37"/>
      <c r="O33" s="37"/>
      <c r="P33" s="37"/>
      <c r="Q33" s="37"/>
      <c r="R33" s="37"/>
      <c r="S33" s="37"/>
      <c r="T33" s="37"/>
      <c r="U33" s="37"/>
      <c r="V33" s="37"/>
      <c r="W33" s="37"/>
    </row>
    <row r="34" spans="1:23" x14ac:dyDescent="0.2">
      <c r="A34" s="37"/>
      <c r="B34" s="37"/>
      <c r="C34" s="37"/>
      <c r="D34" s="49"/>
      <c r="E34" s="37"/>
      <c r="F34" s="37"/>
      <c r="G34" s="37"/>
      <c r="H34" s="37"/>
      <c r="I34" s="37"/>
      <c r="J34" s="37"/>
      <c r="K34" s="37"/>
      <c r="L34" s="37"/>
      <c r="M34" s="37"/>
      <c r="N34" s="37"/>
      <c r="O34" s="37"/>
      <c r="P34" s="37"/>
      <c r="Q34" s="37"/>
      <c r="R34" s="37"/>
      <c r="S34" s="37"/>
      <c r="T34" s="37"/>
      <c r="U34" s="37"/>
      <c r="V34" s="37"/>
      <c r="W34" s="37"/>
    </row>
    <row r="35" spans="1:23" x14ac:dyDescent="0.2">
      <c r="A35" s="37"/>
      <c r="B35" s="37"/>
      <c r="C35" s="37"/>
      <c r="D35" s="49"/>
      <c r="E35" s="37"/>
      <c r="F35" s="37"/>
      <c r="G35" s="37"/>
      <c r="H35" s="37"/>
      <c r="I35" s="37"/>
      <c r="J35" s="37"/>
      <c r="K35" s="37"/>
      <c r="L35" s="37"/>
      <c r="M35" s="37"/>
      <c r="N35" s="37"/>
      <c r="O35" s="37"/>
      <c r="P35" s="37"/>
      <c r="Q35" s="37"/>
      <c r="R35" s="37"/>
      <c r="S35" s="37"/>
      <c r="T35" s="37"/>
      <c r="U35" s="37"/>
      <c r="V35" s="37"/>
      <c r="W35" s="37"/>
    </row>
    <row r="36" spans="1:23" x14ac:dyDescent="0.2">
      <c r="A36" s="37"/>
      <c r="B36" s="37"/>
      <c r="C36" s="37"/>
      <c r="D36" s="49"/>
      <c r="E36" s="37"/>
      <c r="F36" s="37"/>
      <c r="G36" s="37"/>
      <c r="H36" s="37"/>
      <c r="I36" s="37"/>
      <c r="J36" s="37"/>
      <c r="K36" s="37"/>
      <c r="L36" s="37"/>
      <c r="M36" s="37"/>
      <c r="N36" s="37"/>
      <c r="O36" s="37"/>
      <c r="P36" s="37"/>
      <c r="Q36" s="37"/>
      <c r="R36" s="37"/>
      <c r="S36" s="37"/>
      <c r="T36" s="37"/>
      <c r="U36" s="37"/>
      <c r="V36" s="37"/>
      <c r="W36" s="37"/>
    </row>
    <row r="37" spans="1:23" x14ac:dyDescent="0.2">
      <c r="A37" s="37"/>
      <c r="B37" s="37"/>
      <c r="C37" s="37"/>
      <c r="D37" s="49"/>
      <c r="E37" s="37"/>
      <c r="F37" s="37"/>
      <c r="G37" s="37"/>
      <c r="H37" s="37"/>
      <c r="I37" s="37"/>
      <c r="J37" s="37"/>
      <c r="K37" s="37"/>
      <c r="L37" s="37"/>
      <c r="M37" s="37"/>
      <c r="N37" s="37"/>
      <c r="O37" s="37"/>
      <c r="P37" s="37"/>
      <c r="Q37" s="37"/>
      <c r="R37" s="37"/>
      <c r="S37" s="37"/>
      <c r="T37" s="37"/>
      <c r="U37" s="37"/>
      <c r="V37" s="37"/>
      <c r="W37" s="37"/>
    </row>
    <row r="38" spans="1:23" x14ac:dyDescent="0.2">
      <c r="A38" s="37"/>
      <c r="B38" s="37"/>
      <c r="C38" s="37"/>
      <c r="D38" s="49"/>
      <c r="E38" s="37"/>
      <c r="F38" s="37"/>
      <c r="G38" s="37"/>
      <c r="H38" s="37"/>
      <c r="I38" s="37"/>
      <c r="J38" s="37"/>
      <c r="K38" s="37"/>
      <c r="L38" s="37"/>
      <c r="M38" s="37"/>
      <c r="N38" s="37"/>
      <c r="O38" s="37"/>
      <c r="P38" s="37"/>
      <c r="Q38" s="37"/>
      <c r="R38" s="37"/>
      <c r="S38" s="37"/>
      <c r="T38" s="37"/>
      <c r="U38" s="37"/>
      <c r="V38" s="37"/>
      <c r="W38" s="37"/>
    </row>
    <row r="39" spans="1:23" x14ac:dyDescent="0.2">
      <c r="A39" s="37"/>
      <c r="B39" s="37"/>
      <c r="C39" s="37"/>
      <c r="D39" s="49"/>
      <c r="E39" s="37"/>
      <c r="F39" s="37"/>
      <c r="G39" s="37"/>
      <c r="H39" s="37"/>
      <c r="I39" s="37"/>
      <c r="J39" s="37"/>
      <c r="K39" s="37"/>
      <c r="L39" s="37"/>
      <c r="M39" s="37"/>
      <c r="N39" s="37"/>
      <c r="O39" s="37"/>
      <c r="P39" s="37"/>
      <c r="Q39" s="37"/>
      <c r="R39" s="37"/>
      <c r="S39" s="37"/>
      <c r="T39" s="37"/>
      <c r="U39" s="37"/>
      <c r="V39" s="37"/>
      <c r="W39" s="37"/>
    </row>
    <row r="40" spans="1:23" x14ac:dyDescent="0.2">
      <c r="A40" s="37"/>
      <c r="B40" s="37"/>
      <c r="C40" s="37"/>
      <c r="D40" s="49"/>
      <c r="E40" s="37"/>
      <c r="F40" s="37"/>
      <c r="G40" s="37"/>
      <c r="H40" s="37"/>
      <c r="I40" s="37"/>
      <c r="J40" s="37"/>
      <c r="K40" s="37"/>
      <c r="L40" s="37"/>
      <c r="M40" s="37"/>
      <c r="N40" s="37"/>
      <c r="O40" s="37"/>
      <c r="P40" s="37"/>
      <c r="Q40" s="37"/>
      <c r="R40" s="37"/>
      <c r="S40" s="37"/>
      <c r="T40" s="37"/>
      <c r="U40" s="37"/>
      <c r="V40" s="37"/>
      <c r="W40" s="37"/>
    </row>
    <row r="41" spans="1:23" x14ac:dyDescent="0.2">
      <c r="A41" s="37"/>
      <c r="B41" s="71"/>
      <c r="C41" s="71"/>
      <c r="D41" s="71"/>
      <c r="E41" s="71"/>
      <c r="F41" s="71"/>
      <c r="G41" s="71"/>
      <c r="H41" s="71"/>
      <c r="I41" s="71"/>
      <c r="J41" s="71"/>
      <c r="K41" s="71"/>
      <c r="L41" s="71"/>
      <c r="M41" s="71"/>
      <c r="N41" s="71"/>
      <c r="O41" s="37"/>
      <c r="P41" s="37"/>
      <c r="Q41" s="37"/>
      <c r="R41" s="37"/>
      <c r="S41" s="37"/>
      <c r="T41" s="37"/>
      <c r="U41" s="37"/>
      <c r="V41" s="37"/>
      <c r="W41" s="37"/>
    </row>
    <row r="42" spans="1:23" x14ac:dyDescent="0.2">
      <c r="A42" s="71"/>
      <c r="B42" s="71"/>
      <c r="C42" s="71"/>
      <c r="D42" s="71"/>
      <c r="E42" s="71"/>
      <c r="F42" s="71"/>
      <c r="G42" s="71"/>
      <c r="H42" s="71"/>
      <c r="I42" s="71"/>
      <c r="J42" s="71"/>
      <c r="K42" s="71"/>
      <c r="L42" s="71"/>
      <c r="M42" s="71"/>
      <c r="N42" s="71"/>
      <c r="O42" s="37"/>
      <c r="P42" s="37"/>
      <c r="Q42" s="37"/>
      <c r="R42" s="37"/>
      <c r="S42" s="37"/>
      <c r="T42" s="37"/>
      <c r="U42" s="37"/>
      <c r="V42" s="37"/>
      <c r="W42" s="37"/>
    </row>
    <row r="43" spans="1:23" x14ac:dyDescent="0.2">
      <c r="A43" s="37"/>
      <c r="B43" s="37"/>
      <c r="C43" s="37"/>
      <c r="D43" s="49"/>
      <c r="E43" s="37"/>
      <c r="F43" s="37"/>
      <c r="G43" s="37"/>
      <c r="H43" s="37"/>
      <c r="I43" s="37"/>
      <c r="J43" s="37"/>
      <c r="K43" s="37"/>
      <c r="L43" s="37"/>
      <c r="M43" s="37"/>
      <c r="N43" s="37"/>
      <c r="O43" s="37"/>
      <c r="P43" s="37"/>
      <c r="Q43" s="37"/>
      <c r="R43" s="37"/>
      <c r="S43" s="37"/>
      <c r="T43" s="37"/>
      <c r="U43" s="37"/>
      <c r="V43" s="37"/>
      <c r="W43" s="37"/>
    </row>
    <row r="44" spans="1:23" x14ac:dyDescent="0.2">
      <c r="A44" s="37"/>
      <c r="B44" s="37"/>
      <c r="C44" s="37"/>
      <c r="D44" s="49"/>
      <c r="E44" s="37"/>
      <c r="F44" s="37"/>
      <c r="G44" s="37"/>
      <c r="H44" s="37"/>
      <c r="I44" s="37"/>
      <c r="J44" s="37"/>
      <c r="K44" s="37"/>
      <c r="L44" s="37"/>
      <c r="M44" s="37"/>
      <c r="N44" s="37"/>
      <c r="O44" s="37"/>
      <c r="P44" s="37"/>
      <c r="Q44" s="37"/>
      <c r="R44" s="37"/>
      <c r="S44" s="37"/>
      <c r="T44" s="37"/>
      <c r="U44" s="37"/>
      <c r="V44" s="37"/>
      <c r="W44" s="37"/>
    </row>
    <row r="45" spans="1:23" x14ac:dyDescent="0.2">
      <c r="A45" s="37"/>
      <c r="B45" s="37"/>
      <c r="C45" s="37"/>
      <c r="D45" s="49"/>
      <c r="E45" s="37"/>
      <c r="F45" s="37"/>
      <c r="G45" s="37"/>
      <c r="H45" s="37"/>
      <c r="I45" s="37"/>
      <c r="J45" s="37"/>
      <c r="K45" s="37"/>
      <c r="L45" s="37"/>
      <c r="M45" s="37"/>
      <c r="N45" s="37"/>
      <c r="O45" s="37"/>
      <c r="P45" s="37"/>
      <c r="Q45" s="37"/>
      <c r="R45" s="37"/>
      <c r="S45" s="37"/>
      <c r="T45" s="37"/>
      <c r="U45" s="37"/>
      <c r="V45" s="37"/>
      <c r="W45" s="37"/>
    </row>
    <row r="46" spans="1:23" x14ac:dyDescent="0.2">
      <c r="A46" s="37"/>
      <c r="B46" s="37"/>
      <c r="C46" s="37"/>
      <c r="D46" s="49"/>
      <c r="E46" s="37"/>
      <c r="F46" s="37"/>
      <c r="G46" s="37"/>
      <c r="H46" s="37"/>
      <c r="I46" s="37"/>
      <c r="J46" s="37"/>
      <c r="K46" s="37"/>
      <c r="L46" s="37"/>
      <c r="M46" s="37"/>
      <c r="N46" s="37"/>
      <c r="O46" s="37"/>
      <c r="P46" s="37"/>
      <c r="Q46" s="37"/>
      <c r="R46" s="37"/>
      <c r="S46" s="37"/>
      <c r="T46" s="37"/>
      <c r="U46" s="37"/>
      <c r="V46" s="37"/>
      <c r="W46" s="37"/>
    </row>
    <row r="47" spans="1:23" x14ac:dyDescent="0.2">
      <c r="A47" s="37"/>
      <c r="B47" s="37"/>
      <c r="C47" s="37"/>
      <c r="D47" s="49"/>
      <c r="E47" s="37"/>
      <c r="F47" s="37"/>
      <c r="G47" s="37"/>
      <c r="H47" s="37"/>
      <c r="I47" s="37"/>
      <c r="J47" s="37"/>
      <c r="K47" s="37"/>
      <c r="L47" s="37"/>
      <c r="M47" s="37"/>
      <c r="N47" s="37"/>
      <c r="O47" s="37"/>
      <c r="P47" s="37"/>
      <c r="Q47" s="37"/>
      <c r="R47" s="37"/>
      <c r="S47" s="37"/>
      <c r="T47" s="37"/>
      <c r="U47" s="37"/>
      <c r="V47" s="37"/>
      <c r="W47" s="37"/>
    </row>
    <row r="48" spans="1:23" x14ac:dyDescent="0.2">
      <c r="A48" s="37"/>
      <c r="B48" s="37"/>
      <c r="C48" s="37"/>
      <c r="D48" s="49"/>
      <c r="E48" s="37"/>
      <c r="F48" s="37"/>
      <c r="G48" s="37"/>
      <c r="H48" s="37"/>
      <c r="I48" s="37"/>
      <c r="J48" s="37"/>
      <c r="K48" s="37"/>
      <c r="L48" s="37"/>
      <c r="M48" s="37"/>
      <c r="N48" s="37"/>
      <c r="O48" s="37"/>
      <c r="P48" s="37"/>
      <c r="Q48" s="37"/>
      <c r="R48" s="37"/>
      <c r="S48" s="37"/>
      <c r="T48" s="37"/>
      <c r="U48" s="37"/>
      <c r="V48" s="37"/>
      <c r="W48" s="37"/>
    </row>
    <row r="49" spans="1:23" x14ac:dyDescent="0.2">
      <c r="A49" s="37"/>
      <c r="B49" s="37"/>
      <c r="C49" s="37"/>
      <c r="D49" s="49"/>
      <c r="E49" s="37"/>
      <c r="F49" s="37"/>
      <c r="G49" s="37"/>
      <c r="H49" s="37"/>
      <c r="I49" s="37"/>
      <c r="J49" s="37"/>
      <c r="K49" s="37"/>
      <c r="L49" s="37"/>
      <c r="M49" s="37"/>
      <c r="N49" s="37"/>
      <c r="O49" s="37"/>
      <c r="P49" s="37"/>
      <c r="Q49" s="37"/>
      <c r="R49" s="37"/>
      <c r="S49" s="37"/>
      <c r="T49" s="37"/>
      <c r="U49" s="37"/>
      <c r="V49" s="37"/>
      <c r="W49" s="37"/>
    </row>
    <row r="50" spans="1:23" x14ac:dyDescent="0.2">
      <c r="A50" s="37"/>
      <c r="B50" s="37"/>
      <c r="C50" s="37"/>
      <c r="D50" s="49"/>
      <c r="E50" s="37"/>
      <c r="F50" s="37"/>
      <c r="G50" s="37"/>
      <c r="H50" s="37"/>
      <c r="I50" s="37"/>
      <c r="J50" s="37"/>
      <c r="K50" s="37"/>
      <c r="L50" s="37"/>
      <c r="M50" s="37"/>
      <c r="N50" s="37"/>
      <c r="O50" s="37"/>
      <c r="P50" s="37"/>
      <c r="Q50" s="37"/>
      <c r="R50" s="37"/>
      <c r="S50" s="37"/>
      <c r="T50" s="37"/>
      <c r="U50" s="37"/>
      <c r="V50" s="37"/>
      <c r="W50" s="37"/>
    </row>
    <row r="51" spans="1:23" x14ac:dyDescent="0.2">
      <c r="A51" s="37"/>
      <c r="B51" s="37"/>
      <c r="C51" s="37"/>
      <c r="D51" s="49"/>
      <c r="E51" s="37"/>
      <c r="F51" s="37"/>
      <c r="G51" s="37"/>
      <c r="H51" s="37"/>
      <c r="I51" s="37"/>
      <c r="J51" s="37"/>
      <c r="K51" s="37"/>
      <c r="L51" s="37"/>
      <c r="M51" s="37"/>
      <c r="N51" s="37"/>
      <c r="O51" s="37"/>
      <c r="P51" s="37"/>
      <c r="Q51" s="37"/>
      <c r="R51" s="37"/>
      <c r="S51" s="37"/>
      <c r="T51" s="37"/>
      <c r="U51" s="37"/>
      <c r="V51" s="37"/>
      <c r="W51" s="37"/>
    </row>
    <row r="52" spans="1:23" x14ac:dyDescent="0.2">
      <c r="A52" s="37"/>
      <c r="B52" s="37"/>
      <c r="C52" s="37"/>
      <c r="D52" s="49"/>
      <c r="E52" s="37"/>
      <c r="F52" s="37"/>
      <c r="G52" s="37"/>
      <c r="H52" s="37"/>
      <c r="I52" s="37"/>
      <c r="J52" s="37"/>
      <c r="K52" s="37"/>
      <c r="L52" s="37"/>
      <c r="M52" s="37"/>
      <c r="N52" s="37"/>
      <c r="O52" s="37"/>
      <c r="P52" s="37"/>
      <c r="Q52" s="37"/>
      <c r="R52" s="37"/>
      <c r="S52" s="37"/>
      <c r="T52" s="37"/>
      <c r="U52" s="37"/>
      <c r="V52" s="37"/>
      <c r="W52" s="37"/>
    </row>
    <row r="53" spans="1:23" x14ac:dyDescent="0.2">
      <c r="A53" s="37"/>
      <c r="B53" s="37"/>
      <c r="C53" s="37"/>
      <c r="D53" s="49"/>
      <c r="E53" s="37"/>
      <c r="F53" s="37"/>
      <c r="G53" s="37"/>
      <c r="H53" s="37"/>
      <c r="I53" s="37"/>
      <c r="J53" s="37"/>
      <c r="K53" s="37"/>
      <c r="L53" s="37"/>
      <c r="M53" s="37"/>
      <c r="N53" s="37"/>
      <c r="O53" s="37"/>
      <c r="P53" s="37"/>
      <c r="Q53" s="37"/>
      <c r="R53" s="37"/>
      <c r="S53" s="37"/>
      <c r="T53" s="37"/>
      <c r="U53" s="37"/>
      <c r="V53" s="37"/>
      <c r="W53" s="37"/>
    </row>
    <row r="54" spans="1:23" x14ac:dyDescent="0.2">
      <c r="A54" s="37"/>
      <c r="B54" s="37"/>
      <c r="C54" s="37"/>
      <c r="D54" s="49"/>
      <c r="E54" s="37"/>
      <c r="F54" s="37"/>
      <c r="G54" s="37"/>
      <c r="H54" s="37"/>
      <c r="I54" s="37"/>
      <c r="J54" s="37"/>
      <c r="K54" s="37"/>
      <c r="L54" s="37"/>
      <c r="M54" s="37"/>
      <c r="N54" s="37"/>
      <c r="O54" s="37"/>
      <c r="P54" s="37"/>
      <c r="Q54" s="37"/>
      <c r="R54" s="37"/>
      <c r="S54" s="37"/>
      <c r="T54" s="37"/>
      <c r="U54" s="37"/>
      <c r="V54" s="37"/>
      <c r="W54" s="37"/>
    </row>
    <row r="55" spans="1:23" x14ac:dyDescent="0.2">
      <c r="A55" s="37"/>
      <c r="B55" s="37"/>
      <c r="C55" s="37"/>
      <c r="D55" s="49"/>
      <c r="E55" s="37"/>
      <c r="F55" s="37"/>
      <c r="G55" s="37"/>
      <c r="H55" s="37"/>
      <c r="I55" s="37"/>
      <c r="J55" s="37"/>
      <c r="K55" s="37"/>
      <c r="L55" s="37"/>
      <c r="M55" s="37"/>
      <c r="N55" s="37"/>
      <c r="O55" s="37"/>
      <c r="P55" s="37"/>
      <c r="Q55" s="37"/>
      <c r="R55" s="37"/>
      <c r="S55" s="37"/>
      <c r="T55" s="37"/>
      <c r="U55" s="37"/>
      <c r="V55" s="37"/>
      <c r="W55" s="37"/>
    </row>
    <row r="56" spans="1:23" x14ac:dyDescent="0.2">
      <c r="A56" s="37"/>
      <c r="B56" s="37"/>
      <c r="C56" s="37"/>
      <c r="D56" s="49"/>
      <c r="E56" s="37"/>
      <c r="F56" s="37"/>
      <c r="G56" s="37"/>
      <c r="H56" s="37"/>
      <c r="I56" s="37"/>
      <c r="J56" s="37"/>
      <c r="K56" s="37"/>
      <c r="L56" s="37"/>
      <c r="M56" s="37"/>
      <c r="N56" s="37"/>
      <c r="O56" s="37"/>
      <c r="P56" s="37"/>
      <c r="Q56" s="37"/>
      <c r="R56" s="37"/>
      <c r="S56" s="37"/>
      <c r="T56" s="37"/>
      <c r="U56" s="37"/>
      <c r="V56" s="37"/>
      <c r="W56" s="37"/>
    </row>
    <row r="57" spans="1:23" x14ac:dyDescent="0.2">
      <c r="A57" s="37"/>
      <c r="B57" s="37"/>
      <c r="C57" s="37"/>
      <c r="D57" s="49"/>
      <c r="E57" s="37"/>
      <c r="F57" s="37"/>
      <c r="G57" s="37"/>
      <c r="H57" s="37"/>
      <c r="I57" s="37"/>
      <c r="J57" s="37"/>
      <c r="K57" s="37"/>
      <c r="L57" s="37"/>
      <c r="M57" s="37"/>
      <c r="N57" s="37"/>
      <c r="O57" s="37"/>
      <c r="P57" s="37"/>
      <c r="Q57" s="37"/>
      <c r="R57" s="37"/>
      <c r="S57" s="37"/>
      <c r="T57" s="37"/>
      <c r="U57" s="37"/>
      <c r="V57" s="37"/>
      <c r="W57" s="37"/>
    </row>
    <row r="58" spans="1:23" x14ac:dyDescent="0.2">
      <c r="A58" s="37"/>
      <c r="B58" s="37"/>
      <c r="C58" s="37"/>
      <c r="D58" s="49"/>
      <c r="E58" s="37"/>
      <c r="F58" s="37"/>
      <c r="G58" s="37"/>
      <c r="H58" s="37"/>
      <c r="I58" s="37"/>
      <c r="J58" s="37"/>
      <c r="K58" s="37"/>
      <c r="L58" s="37"/>
      <c r="M58" s="37"/>
      <c r="N58" s="37"/>
      <c r="O58" s="37"/>
      <c r="P58" s="37"/>
      <c r="Q58" s="37"/>
      <c r="R58" s="37"/>
      <c r="S58" s="37"/>
      <c r="T58" s="37"/>
      <c r="U58" s="37"/>
      <c r="V58" s="37"/>
      <c r="W58" s="37"/>
    </row>
    <row r="59" spans="1:23" x14ac:dyDescent="0.2">
      <c r="A59" s="37"/>
      <c r="B59" s="37"/>
      <c r="C59" s="37"/>
      <c r="D59" s="49"/>
      <c r="E59" s="37"/>
      <c r="F59" s="37"/>
      <c r="G59" s="37"/>
      <c r="H59" s="37"/>
      <c r="I59" s="37"/>
      <c r="J59" s="37"/>
      <c r="K59" s="37"/>
      <c r="L59" s="37"/>
      <c r="M59" s="37"/>
      <c r="N59" s="37"/>
      <c r="O59" s="37"/>
      <c r="P59" s="37"/>
      <c r="Q59" s="37"/>
      <c r="R59" s="37"/>
      <c r="S59" s="37"/>
      <c r="T59" s="37"/>
      <c r="U59" s="37"/>
      <c r="V59" s="37"/>
      <c r="W59" s="37"/>
    </row>
    <row r="60" spans="1:23" x14ac:dyDescent="0.2">
      <c r="A60" s="37"/>
      <c r="B60" s="37"/>
      <c r="C60" s="37"/>
      <c r="D60" s="49"/>
      <c r="E60" s="37"/>
      <c r="F60" s="37"/>
      <c r="G60" s="37"/>
      <c r="H60" s="37"/>
      <c r="I60" s="37"/>
      <c r="J60" s="37"/>
      <c r="K60" s="37"/>
      <c r="L60" s="37"/>
      <c r="M60" s="37"/>
      <c r="N60" s="37"/>
      <c r="O60" s="37"/>
      <c r="P60" s="37"/>
      <c r="Q60" s="37"/>
      <c r="R60" s="37"/>
      <c r="S60" s="37"/>
      <c r="T60" s="37"/>
      <c r="U60" s="37"/>
      <c r="V60" s="37"/>
      <c r="W60" s="37"/>
    </row>
    <row r="61" spans="1:23" x14ac:dyDescent="0.2">
      <c r="A61" s="37"/>
      <c r="B61" s="37"/>
      <c r="C61" s="37"/>
      <c r="D61" s="49"/>
      <c r="E61" s="37"/>
      <c r="F61" s="37"/>
      <c r="G61" s="37"/>
      <c r="H61" s="37"/>
      <c r="I61" s="37"/>
      <c r="J61" s="37"/>
      <c r="K61" s="37"/>
      <c r="L61" s="37"/>
      <c r="M61" s="37"/>
      <c r="N61" s="37"/>
      <c r="O61" s="37"/>
      <c r="P61" s="37"/>
      <c r="Q61" s="37"/>
      <c r="R61" s="37"/>
      <c r="S61" s="37"/>
      <c r="T61" s="37"/>
      <c r="U61" s="37"/>
      <c r="V61" s="37"/>
      <c r="W61" s="37"/>
    </row>
    <row r="62" spans="1:23" x14ac:dyDescent="0.2">
      <c r="A62" s="37"/>
      <c r="B62" s="37"/>
      <c r="C62" s="37"/>
      <c r="D62" s="49"/>
      <c r="E62" s="37"/>
      <c r="F62" s="37"/>
      <c r="G62" s="37"/>
      <c r="H62" s="37"/>
      <c r="I62" s="37"/>
      <c r="J62" s="37"/>
      <c r="K62" s="37"/>
      <c r="L62" s="37"/>
      <c r="M62" s="37"/>
      <c r="N62" s="37"/>
      <c r="O62" s="37"/>
      <c r="P62" s="37"/>
      <c r="Q62" s="37"/>
      <c r="R62" s="37"/>
      <c r="S62" s="37"/>
      <c r="T62" s="37"/>
      <c r="U62" s="37"/>
      <c r="V62" s="37"/>
      <c r="W62" s="37"/>
    </row>
    <row r="63" spans="1:23" x14ac:dyDescent="0.2">
      <c r="A63" s="37"/>
      <c r="B63" s="37"/>
      <c r="C63" s="37"/>
      <c r="D63" s="49"/>
      <c r="E63" s="37"/>
      <c r="F63" s="37"/>
      <c r="G63" s="37"/>
      <c r="H63" s="37"/>
      <c r="I63" s="37"/>
      <c r="J63" s="37"/>
      <c r="K63" s="37"/>
      <c r="L63" s="37"/>
      <c r="M63" s="37"/>
      <c r="N63" s="37"/>
      <c r="O63" s="37"/>
      <c r="P63" s="37"/>
      <c r="Q63" s="37"/>
      <c r="R63" s="37"/>
      <c r="S63" s="37"/>
      <c r="T63" s="37"/>
      <c r="U63" s="37"/>
      <c r="V63" s="37"/>
      <c r="W63" s="37"/>
    </row>
    <row r="64" spans="1:23" x14ac:dyDescent="0.2">
      <c r="A64" s="37"/>
      <c r="B64" s="37"/>
      <c r="C64" s="37"/>
      <c r="D64" s="49"/>
      <c r="E64" s="37"/>
      <c r="F64" s="37"/>
      <c r="G64" s="37"/>
      <c r="H64" s="37"/>
      <c r="I64" s="37"/>
      <c r="J64" s="37"/>
      <c r="K64" s="37"/>
      <c r="L64" s="37"/>
      <c r="M64" s="37"/>
      <c r="N64" s="37"/>
      <c r="O64" s="37"/>
      <c r="P64" s="37"/>
      <c r="Q64" s="37"/>
      <c r="R64" s="37"/>
      <c r="S64" s="37"/>
      <c r="T64" s="37"/>
      <c r="U64" s="37"/>
      <c r="V64" s="37"/>
      <c r="W64" s="37"/>
    </row>
    <row r="65" spans="1:23" x14ac:dyDescent="0.2">
      <c r="A65" s="37"/>
      <c r="B65" s="37"/>
      <c r="C65" s="37"/>
      <c r="D65" s="49"/>
      <c r="E65" s="37"/>
      <c r="F65" s="37"/>
      <c r="G65" s="37"/>
      <c r="H65" s="37"/>
      <c r="I65" s="37"/>
      <c r="J65" s="37"/>
      <c r="K65" s="37"/>
      <c r="L65" s="37"/>
      <c r="M65" s="37"/>
      <c r="N65" s="37"/>
      <c r="O65" s="37"/>
      <c r="P65" s="37"/>
      <c r="Q65" s="37"/>
      <c r="R65" s="37"/>
      <c r="S65" s="37"/>
      <c r="T65" s="37"/>
      <c r="U65" s="37"/>
      <c r="V65" s="37"/>
      <c r="W65" s="37"/>
    </row>
    <row r="66" spans="1:23" x14ac:dyDescent="0.2">
      <c r="A66" s="37"/>
      <c r="B66" s="37"/>
      <c r="C66" s="37"/>
      <c r="D66" s="49"/>
      <c r="E66" s="37"/>
      <c r="F66" s="37"/>
      <c r="G66" s="37"/>
      <c r="H66" s="37"/>
      <c r="I66" s="37"/>
      <c r="J66" s="37"/>
      <c r="K66" s="37"/>
      <c r="L66" s="37"/>
      <c r="M66" s="37"/>
      <c r="N66" s="37"/>
      <c r="O66" s="37"/>
      <c r="P66" s="37"/>
      <c r="Q66" s="37"/>
      <c r="R66" s="37"/>
      <c r="S66" s="37"/>
      <c r="T66" s="37"/>
      <c r="U66" s="37"/>
      <c r="V66" s="37"/>
      <c r="W66" s="37"/>
    </row>
    <row r="67" spans="1:23" x14ac:dyDescent="0.2">
      <c r="A67" s="37"/>
      <c r="B67" s="37"/>
      <c r="C67" s="37"/>
      <c r="D67" s="49"/>
      <c r="E67" s="37"/>
      <c r="F67" s="37"/>
      <c r="G67" s="37"/>
      <c r="H67" s="37"/>
      <c r="I67" s="37"/>
      <c r="J67" s="37"/>
      <c r="K67" s="37"/>
      <c r="L67" s="37"/>
      <c r="M67" s="37"/>
      <c r="N67" s="37"/>
      <c r="O67" s="37"/>
      <c r="P67" s="37"/>
      <c r="Q67" s="37"/>
      <c r="R67" s="37"/>
      <c r="S67" s="37"/>
      <c r="T67" s="37"/>
      <c r="U67" s="37"/>
      <c r="V67" s="37"/>
      <c r="W67" s="37"/>
    </row>
    <row r="68" spans="1:23" x14ac:dyDescent="0.2">
      <c r="A68" s="37"/>
      <c r="B68" s="37"/>
      <c r="C68" s="37"/>
      <c r="D68" s="49"/>
      <c r="E68" s="37"/>
      <c r="F68" s="37"/>
      <c r="G68" s="37"/>
      <c r="H68" s="37"/>
      <c r="I68" s="37"/>
      <c r="J68" s="37"/>
      <c r="K68" s="37"/>
      <c r="L68" s="37"/>
      <c r="M68" s="37"/>
      <c r="N68" s="37"/>
      <c r="O68" s="37"/>
      <c r="P68" s="37"/>
      <c r="Q68" s="37"/>
      <c r="R68" s="37"/>
      <c r="S68" s="37"/>
      <c r="T68" s="37"/>
      <c r="U68" s="37"/>
      <c r="V68" s="37"/>
      <c r="W68" s="37"/>
    </row>
    <row r="69" spans="1:23" x14ac:dyDescent="0.2">
      <c r="A69" s="37"/>
      <c r="B69" s="37"/>
      <c r="C69" s="37"/>
      <c r="D69" s="49"/>
      <c r="E69" s="37"/>
      <c r="F69" s="37"/>
      <c r="G69" s="37"/>
      <c r="H69" s="37"/>
      <c r="I69" s="37"/>
      <c r="J69" s="37"/>
      <c r="K69" s="37"/>
      <c r="L69" s="37"/>
      <c r="M69" s="37"/>
      <c r="N69" s="37"/>
      <c r="O69" s="37"/>
      <c r="P69" s="37"/>
      <c r="Q69" s="37"/>
      <c r="R69" s="37"/>
      <c r="S69" s="37"/>
      <c r="T69" s="37"/>
      <c r="U69" s="37"/>
      <c r="V69" s="37"/>
      <c r="W69" s="37"/>
    </row>
    <row r="70" spans="1:23" x14ac:dyDescent="0.2">
      <c r="A70" s="37"/>
      <c r="B70" s="37"/>
      <c r="C70" s="37"/>
      <c r="D70" s="49"/>
      <c r="E70" s="37"/>
      <c r="F70" s="37"/>
      <c r="G70" s="37"/>
      <c r="H70" s="37"/>
      <c r="I70" s="37"/>
      <c r="J70" s="37"/>
      <c r="K70" s="37"/>
      <c r="L70" s="37"/>
      <c r="M70" s="37"/>
      <c r="N70" s="37"/>
      <c r="O70" s="37"/>
      <c r="P70" s="37"/>
      <c r="Q70" s="37"/>
      <c r="R70" s="37"/>
      <c r="S70" s="37"/>
      <c r="T70" s="37"/>
      <c r="U70" s="37"/>
      <c r="V70" s="37"/>
      <c r="W70" s="37"/>
    </row>
    <row r="71" spans="1:23" x14ac:dyDescent="0.2">
      <c r="A71" s="37"/>
      <c r="B71" s="37"/>
      <c r="C71" s="37"/>
      <c r="D71" s="49"/>
      <c r="E71" s="37"/>
      <c r="F71" s="37"/>
      <c r="G71" s="37"/>
      <c r="H71" s="37"/>
      <c r="I71" s="37"/>
      <c r="J71" s="37"/>
      <c r="K71" s="37"/>
      <c r="L71" s="37"/>
      <c r="M71" s="37"/>
      <c r="N71" s="37"/>
      <c r="O71" s="37"/>
      <c r="P71" s="37"/>
      <c r="Q71" s="37"/>
      <c r="R71" s="37"/>
      <c r="S71" s="37"/>
      <c r="T71" s="37"/>
      <c r="U71" s="37"/>
      <c r="V71" s="37"/>
      <c r="W71" s="37"/>
    </row>
    <row r="72" spans="1:23" x14ac:dyDescent="0.2">
      <c r="A72" s="37"/>
      <c r="B72" s="37"/>
      <c r="C72" s="37"/>
      <c r="D72" s="49"/>
      <c r="E72" s="37"/>
      <c r="F72" s="37"/>
      <c r="G72" s="37"/>
      <c r="H72" s="37"/>
      <c r="I72" s="37"/>
      <c r="J72" s="37"/>
      <c r="K72" s="37"/>
      <c r="L72" s="37"/>
      <c r="M72" s="37"/>
      <c r="N72" s="37"/>
      <c r="O72" s="37"/>
      <c r="P72" s="37"/>
      <c r="Q72" s="37"/>
      <c r="R72" s="37"/>
      <c r="S72" s="37"/>
      <c r="T72" s="37"/>
      <c r="U72" s="37"/>
      <c r="V72" s="37"/>
      <c r="W72" s="37"/>
    </row>
    <row r="73" spans="1:23" x14ac:dyDescent="0.2">
      <c r="A73" s="37"/>
      <c r="B73" s="37"/>
      <c r="C73" s="37"/>
      <c r="D73" s="49"/>
      <c r="E73" s="37"/>
      <c r="F73" s="37"/>
      <c r="G73" s="37"/>
      <c r="O73" s="37"/>
      <c r="P73" s="37"/>
    </row>
    <row r="74" spans="1:23" x14ac:dyDescent="0.2">
      <c r="A74" s="37"/>
      <c r="B74" s="37"/>
      <c r="C74" s="37"/>
      <c r="D74" s="49"/>
      <c r="E74" s="37"/>
      <c r="F74" s="37"/>
      <c r="G74" s="37"/>
      <c r="O74" s="37"/>
      <c r="P74" s="37"/>
    </row>
    <row r="75" spans="1:23" x14ac:dyDescent="0.2">
      <c r="A75" s="37"/>
      <c r="B75" s="37"/>
      <c r="C75" s="37"/>
      <c r="D75" s="49"/>
      <c r="E75" s="37"/>
      <c r="F75" s="37"/>
      <c r="G75" s="37"/>
      <c r="O75" s="37"/>
      <c r="P75" s="37"/>
    </row>
  </sheetData>
  <mergeCells count="8">
    <mergeCell ref="A28:H28"/>
    <mergeCell ref="H2:H3"/>
    <mergeCell ref="G2:G3"/>
    <mergeCell ref="A2:A3"/>
    <mergeCell ref="B2:B3"/>
    <mergeCell ref="C2:C3"/>
    <mergeCell ref="E2:E3"/>
    <mergeCell ref="F2:F3"/>
  </mergeCells>
  <conditionalFormatting sqref="F17 D4:D6 D8:D27 D29">
    <cfRule type="expression" dxfId="64" priority="25">
      <formula>MOD($D4,1)&lt;&gt;0</formula>
    </cfRule>
    <cfRule type="expression" dxfId="63" priority="27">
      <formula>MOD($D4,1)=0</formula>
    </cfRule>
  </conditionalFormatting>
  <conditionalFormatting sqref="D31">
    <cfRule type="expression" dxfId="62" priority="17">
      <formula>MOD($D31,1)&lt;&gt;0</formula>
    </cfRule>
    <cfRule type="expression" dxfId="61" priority="18">
      <formula>MOD($D31,1)=0</formula>
    </cfRule>
  </conditionalFormatting>
  <conditionalFormatting sqref="D30">
    <cfRule type="expression" dxfId="60" priority="13">
      <formula>MOD($D30,1)&lt;&gt;0</formula>
    </cfRule>
    <cfRule type="expression" dxfId="59" priority="14">
      <formula>MOD($D30,1)=0</formula>
    </cfRule>
  </conditionalFormatting>
  <conditionalFormatting sqref="D7">
    <cfRule type="expression" dxfId="58" priority="3">
      <formula>MOD($D7,1)&lt;&gt;0</formula>
    </cfRule>
    <cfRule type="expression" dxfId="57" priority="4">
      <formula>MOD($D7,1)=0</formula>
    </cfRule>
  </conditionalFormatting>
  <conditionalFormatting sqref="H17">
    <cfRule type="expression" dxfId="56" priority="1">
      <formula>MOD($D17,1)&lt;&gt;0</formula>
    </cfRule>
    <cfRule type="expression" dxfId="55" priority="2">
      <formula>MOD($D17,1)=0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78"/>
  <sheetViews>
    <sheetView zoomScaleNormal="100" workbookViewId="0"/>
  </sheetViews>
  <sheetFormatPr defaultRowHeight="14.25" x14ac:dyDescent="0.2"/>
  <cols>
    <col min="1" max="1" width="17" style="4" customWidth="1"/>
    <col min="2" max="10" width="9" style="4"/>
    <col min="11" max="11" width="9" style="4" customWidth="1"/>
    <col min="12" max="12" width="10.125" style="4" customWidth="1"/>
    <col min="13" max="15" width="9" style="4"/>
    <col min="16" max="16" width="16.125" style="8" bestFit="1" customWidth="1"/>
    <col min="17" max="17" width="10.625" style="8" bestFit="1" customWidth="1"/>
    <col min="18" max="18" width="7.375" style="8" bestFit="1" customWidth="1"/>
    <col min="19" max="19" width="8.625" style="8" bestFit="1" customWidth="1"/>
    <col min="20" max="20" width="10.25" style="8" bestFit="1" customWidth="1"/>
    <col min="21" max="21" width="8.25" style="8" bestFit="1" customWidth="1"/>
    <col min="22" max="22" width="2.75" style="8" bestFit="1" customWidth="1"/>
    <col min="23" max="16384" width="9" style="4"/>
  </cols>
  <sheetData>
    <row r="1" spans="1:25" ht="19.5" x14ac:dyDescent="0.2">
      <c r="A1" s="9" t="s">
        <v>244</v>
      </c>
    </row>
    <row r="2" spans="1:25" x14ac:dyDescent="0.2">
      <c r="A2" s="144" t="s">
        <v>33</v>
      </c>
      <c r="B2" s="15">
        <v>2015</v>
      </c>
      <c r="C2" s="15">
        <v>2016</v>
      </c>
      <c r="D2" s="15">
        <v>2017</v>
      </c>
      <c r="E2" s="15">
        <v>2018</v>
      </c>
      <c r="F2" s="15">
        <v>2019</v>
      </c>
      <c r="G2" s="15">
        <v>2020</v>
      </c>
      <c r="H2" s="15">
        <v>2021</v>
      </c>
      <c r="I2" s="15">
        <v>2022</v>
      </c>
      <c r="J2" s="15">
        <v>2023</v>
      </c>
      <c r="K2" s="15">
        <v>2024</v>
      </c>
      <c r="L2" s="146" t="s">
        <v>40</v>
      </c>
      <c r="P2" s="71"/>
      <c r="Q2" s="71"/>
      <c r="R2" s="71"/>
      <c r="S2" s="71"/>
      <c r="T2" s="71"/>
      <c r="U2" s="71"/>
      <c r="V2" s="71"/>
      <c r="W2" s="71"/>
    </row>
    <row r="3" spans="1:25" ht="15" thickBot="1" x14ac:dyDescent="0.25">
      <c r="A3" s="145" t="s">
        <v>41</v>
      </c>
      <c r="B3" s="16" t="s">
        <v>34</v>
      </c>
      <c r="C3" s="16" t="s">
        <v>35</v>
      </c>
      <c r="D3" s="16" t="s">
        <v>36</v>
      </c>
      <c r="E3" s="16" t="s">
        <v>37</v>
      </c>
      <c r="F3" s="16" t="s">
        <v>38</v>
      </c>
      <c r="G3" s="16" t="s">
        <v>39</v>
      </c>
      <c r="H3" s="16">
        <v>-22</v>
      </c>
      <c r="I3" s="16">
        <v>-23</v>
      </c>
      <c r="J3" s="16">
        <v>-24</v>
      </c>
      <c r="K3" s="16">
        <v>-25</v>
      </c>
      <c r="L3" s="147" t="s">
        <v>42</v>
      </c>
      <c r="O3" s="71"/>
      <c r="P3" s="71"/>
      <c r="Q3" s="71"/>
      <c r="R3" s="71"/>
      <c r="S3" s="71"/>
      <c r="T3" s="71"/>
      <c r="U3" s="71"/>
      <c r="V3" s="71"/>
      <c r="W3" s="71"/>
    </row>
    <row r="4" spans="1:25" ht="15.75" thickTop="1" thickBot="1" x14ac:dyDescent="0.25">
      <c r="A4" s="1" t="s">
        <v>73</v>
      </c>
      <c r="B4" s="77">
        <v>2700</v>
      </c>
      <c r="C4" s="60">
        <v>2700</v>
      </c>
      <c r="D4" s="59">
        <v>2700</v>
      </c>
      <c r="E4" s="60">
        <v>2700</v>
      </c>
      <c r="F4" s="59">
        <v>2700</v>
      </c>
      <c r="G4" s="60">
        <v>2700</v>
      </c>
      <c r="H4" s="59">
        <v>2700</v>
      </c>
      <c r="I4" s="60">
        <v>2700</v>
      </c>
      <c r="J4" s="59">
        <v>2700</v>
      </c>
      <c r="K4" s="60">
        <v>2700</v>
      </c>
      <c r="L4" s="18" t="s">
        <v>42</v>
      </c>
      <c r="M4" s="71"/>
      <c r="N4" s="71"/>
      <c r="O4" s="71"/>
      <c r="P4" s="71"/>
      <c r="Q4" s="71"/>
      <c r="R4" s="71"/>
      <c r="S4" s="71"/>
      <c r="T4" s="71"/>
      <c r="U4" s="71"/>
      <c r="V4" s="71"/>
      <c r="W4" s="71"/>
      <c r="X4" s="71"/>
      <c r="Y4" s="71"/>
    </row>
    <row r="5" spans="1:25" ht="15" thickBot="1" x14ac:dyDescent="0.25">
      <c r="A5" s="1" t="s">
        <v>74</v>
      </c>
      <c r="B5" s="59">
        <v>80</v>
      </c>
      <c r="C5" s="60">
        <v>80</v>
      </c>
      <c r="D5" s="59">
        <v>80</v>
      </c>
      <c r="E5" s="60">
        <v>80</v>
      </c>
      <c r="F5" s="59">
        <v>80</v>
      </c>
      <c r="G5" s="60">
        <v>80</v>
      </c>
      <c r="H5" s="59">
        <v>80</v>
      </c>
      <c r="I5" s="60">
        <v>80</v>
      </c>
      <c r="J5" s="59">
        <v>80</v>
      </c>
      <c r="K5" s="60">
        <v>80</v>
      </c>
      <c r="L5" s="18" t="s">
        <v>42</v>
      </c>
      <c r="M5" s="71"/>
      <c r="N5" s="71"/>
      <c r="O5" s="71"/>
      <c r="P5" s="71"/>
      <c r="Q5" s="71"/>
      <c r="R5" s="71"/>
      <c r="S5" s="71"/>
      <c r="T5" s="71"/>
      <c r="U5" s="71"/>
      <c r="V5" s="71"/>
      <c r="W5" s="71"/>
      <c r="X5" s="71"/>
      <c r="Y5" s="71"/>
    </row>
    <row r="6" spans="1:25" ht="15" thickBot="1" x14ac:dyDescent="0.25">
      <c r="A6" s="36" t="s">
        <v>315</v>
      </c>
      <c r="B6" s="59">
        <v>53</v>
      </c>
      <c r="C6" s="60">
        <v>53</v>
      </c>
      <c r="D6" s="59">
        <v>53</v>
      </c>
      <c r="E6" s="60">
        <v>53</v>
      </c>
      <c r="F6" s="59">
        <v>53</v>
      </c>
      <c r="G6" s="60">
        <v>53</v>
      </c>
      <c r="H6" s="59">
        <v>53</v>
      </c>
      <c r="I6" s="60">
        <v>53</v>
      </c>
      <c r="J6" s="59">
        <v>53</v>
      </c>
      <c r="K6" s="60">
        <v>53</v>
      </c>
      <c r="L6" s="18" t="s">
        <v>54</v>
      </c>
      <c r="M6" s="71"/>
      <c r="N6" s="71"/>
      <c r="O6" s="71"/>
      <c r="P6" s="71"/>
      <c r="Q6" s="71"/>
      <c r="R6" s="71"/>
      <c r="S6" s="71"/>
      <c r="T6" s="71"/>
      <c r="U6" s="71"/>
      <c r="V6" s="71"/>
      <c r="W6" s="71"/>
      <c r="X6" s="71"/>
      <c r="Y6" s="71"/>
    </row>
    <row r="7" spans="1:25" s="71" customFormat="1" ht="15" thickBot="1" x14ac:dyDescent="0.25">
      <c r="A7" s="36" t="s">
        <v>342</v>
      </c>
      <c r="B7" s="52">
        <v>53</v>
      </c>
      <c r="C7" s="60">
        <v>53</v>
      </c>
      <c r="D7" s="59">
        <v>53</v>
      </c>
      <c r="E7" s="60">
        <v>53</v>
      </c>
      <c r="F7" s="59">
        <v>53</v>
      </c>
      <c r="G7" s="60">
        <v>53</v>
      </c>
      <c r="H7" s="59">
        <v>53</v>
      </c>
      <c r="I7" s="60">
        <v>53</v>
      </c>
      <c r="J7" s="59">
        <v>53</v>
      </c>
      <c r="K7" s="60">
        <v>53</v>
      </c>
      <c r="L7" s="18" t="s">
        <v>54</v>
      </c>
    </row>
    <row r="8" spans="1:25" s="71" customFormat="1" ht="15" thickBot="1" x14ac:dyDescent="0.25">
      <c r="A8" s="1" t="s">
        <v>75</v>
      </c>
      <c r="B8" s="59">
        <v>724</v>
      </c>
      <c r="C8" s="60">
        <v>724</v>
      </c>
      <c r="D8" s="59">
        <v>724</v>
      </c>
      <c r="E8" s="60">
        <v>724</v>
      </c>
      <c r="F8" s="59">
        <v>724</v>
      </c>
      <c r="G8" s="60">
        <v>724</v>
      </c>
      <c r="H8" s="59">
        <v>724</v>
      </c>
      <c r="I8" s="60">
        <v>724</v>
      </c>
      <c r="J8" s="59">
        <v>724</v>
      </c>
      <c r="K8" s="60">
        <v>724</v>
      </c>
      <c r="L8" s="18" t="s">
        <v>42</v>
      </c>
    </row>
    <row r="9" spans="1:25" ht="15" thickBot="1" x14ac:dyDescent="0.25">
      <c r="A9" s="1" t="s">
        <v>76</v>
      </c>
      <c r="B9" s="59">
        <v>2880</v>
      </c>
      <c r="C9" s="60">
        <v>2880</v>
      </c>
      <c r="D9" s="59">
        <v>2880</v>
      </c>
      <c r="E9" s="60">
        <v>2880</v>
      </c>
      <c r="F9" s="59">
        <v>2880</v>
      </c>
      <c r="G9" s="60">
        <v>2880</v>
      </c>
      <c r="H9" s="59">
        <v>2880</v>
      </c>
      <c r="I9" s="60">
        <v>2880</v>
      </c>
      <c r="J9" s="59">
        <v>2880</v>
      </c>
      <c r="K9" s="60">
        <v>2880</v>
      </c>
      <c r="L9" s="18" t="s">
        <v>42</v>
      </c>
      <c r="M9" s="71"/>
      <c r="N9" s="71"/>
      <c r="O9" s="71"/>
      <c r="P9" s="71"/>
      <c r="Q9" s="71"/>
      <c r="R9" s="71"/>
      <c r="S9" s="71"/>
      <c r="T9" s="71"/>
      <c r="U9" s="71"/>
      <c r="V9" s="71"/>
      <c r="W9" s="71"/>
      <c r="X9" s="71"/>
      <c r="Y9" s="71"/>
    </row>
    <row r="10" spans="1:25" s="71" customFormat="1" ht="15" thickBot="1" x14ac:dyDescent="0.25">
      <c r="A10" s="1" t="s">
        <v>129</v>
      </c>
      <c r="B10" s="52">
        <v>165.5</v>
      </c>
      <c r="C10" s="60">
        <v>165.5</v>
      </c>
      <c r="D10" s="59">
        <v>165.5</v>
      </c>
      <c r="E10" s="60">
        <v>165.5</v>
      </c>
      <c r="F10" s="59">
        <v>165.5</v>
      </c>
      <c r="G10" s="60">
        <v>165.5</v>
      </c>
      <c r="H10" s="59">
        <v>165.5</v>
      </c>
      <c r="I10" s="60">
        <v>165.5</v>
      </c>
      <c r="J10" s="59">
        <v>165.5</v>
      </c>
      <c r="K10" s="60">
        <v>165.5</v>
      </c>
      <c r="L10" s="18" t="s">
        <v>54</v>
      </c>
    </row>
    <row r="11" spans="1:25" ht="15" thickBot="1" x14ac:dyDescent="0.25">
      <c r="A11" s="1" t="s">
        <v>77</v>
      </c>
      <c r="B11" s="59">
        <v>46.5</v>
      </c>
      <c r="C11" s="60">
        <v>46.5</v>
      </c>
      <c r="D11" s="59">
        <v>46.5</v>
      </c>
      <c r="E11" s="60">
        <v>46.5</v>
      </c>
      <c r="F11" s="59">
        <v>46.5</v>
      </c>
      <c r="G11" s="60">
        <v>46.5</v>
      </c>
      <c r="H11" s="59">
        <v>46.5</v>
      </c>
      <c r="I11" s="60">
        <v>46.5</v>
      </c>
      <c r="J11" s="59">
        <v>46.5</v>
      </c>
      <c r="K11" s="60">
        <v>46.5</v>
      </c>
      <c r="L11" s="18" t="s">
        <v>54</v>
      </c>
      <c r="M11" s="71"/>
      <c r="N11" s="71"/>
      <c r="O11" s="71"/>
      <c r="P11" s="71"/>
      <c r="Q11" s="71"/>
      <c r="R11" s="71"/>
      <c r="S11" s="71"/>
      <c r="T11" s="71"/>
      <c r="U11" s="71"/>
      <c r="V11" s="71"/>
      <c r="W11" s="71"/>
      <c r="X11" s="71"/>
      <c r="Y11" s="71"/>
    </row>
    <row r="12" spans="1:25" ht="15" thickBot="1" x14ac:dyDescent="0.25">
      <c r="A12" s="1" t="s">
        <v>78</v>
      </c>
      <c r="B12" s="59">
        <v>68</v>
      </c>
      <c r="C12" s="60">
        <v>68</v>
      </c>
      <c r="D12" s="59">
        <v>68</v>
      </c>
      <c r="E12" s="60">
        <v>68</v>
      </c>
      <c r="F12" s="59">
        <v>68</v>
      </c>
      <c r="G12" s="60">
        <v>68</v>
      </c>
      <c r="H12" s="59">
        <v>68</v>
      </c>
      <c r="I12" s="60">
        <v>68</v>
      </c>
      <c r="J12" s="59">
        <v>68</v>
      </c>
      <c r="K12" s="60">
        <v>68</v>
      </c>
      <c r="L12" s="18" t="s">
        <v>42</v>
      </c>
      <c r="M12" s="71"/>
      <c r="N12" s="71"/>
      <c r="O12" s="71"/>
      <c r="P12" s="71"/>
      <c r="Q12" s="71"/>
      <c r="R12" s="71"/>
      <c r="S12" s="71"/>
      <c r="T12" s="71"/>
      <c r="U12" s="71"/>
      <c r="V12" s="71"/>
      <c r="W12" s="71"/>
      <c r="X12" s="71"/>
      <c r="Y12" s="71"/>
    </row>
    <row r="13" spans="1:25" ht="15" thickBot="1" x14ac:dyDescent="0.25">
      <c r="A13" s="1" t="s">
        <v>79</v>
      </c>
      <c r="B13" s="59">
        <v>29</v>
      </c>
      <c r="C13" s="60">
        <v>29</v>
      </c>
      <c r="D13" s="59">
        <v>29</v>
      </c>
      <c r="E13" s="60">
        <v>29</v>
      </c>
      <c r="F13" s="59">
        <v>29</v>
      </c>
      <c r="G13" s="60">
        <v>29</v>
      </c>
      <c r="H13" s="59">
        <v>29</v>
      </c>
      <c r="I13" s="60">
        <v>29</v>
      </c>
      <c r="J13" s="59">
        <v>29</v>
      </c>
      <c r="K13" s="60">
        <v>29</v>
      </c>
      <c r="L13" s="18" t="s">
        <v>42</v>
      </c>
      <c r="M13" s="71"/>
      <c r="N13" s="71"/>
      <c r="O13" s="71"/>
      <c r="P13" s="71"/>
      <c r="Q13" s="71"/>
      <c r="R13" s="71"/>
      <c r="S13" s="71"/>
      <c r="T13" s="71"/>
      <c r="U13" s="71"/>
      <c r="V13" s="71"/>
      <c r="W13" s="71"/>
      <c r="X13" s="71"/>
      <c r="Y13" s="71"/>
    </row>
    <row r="14" spans="1:25" ht="15" thickBot="1" x14ac:dyDescent="0.25">
      <c r="A14" s="1" t="s">
        <v>80</v>
      </c>
      <c r="B14" s="59">
        <v>44</v>
      </c>
      <c r="C14" s="60">
        <v>44</v>
      </c>
      <c r="D14" s="59">
        <v>44</v>
      </c>
      <c r="E14" s="60">
        <v>44</v>
      </c>
      <c r="F14" s="59">
        <v>44</v>
      </c>
      <c r="G14" s="60">
        <v>44</v>
      </c>
      <c r="H14" s="59">
        <v>44</v>
      </c>
      <c r="I14" s="60">
        <v>44</v>
      </c>
      <c r="J14" s="59">
        <v>44</v>
      </c>
      <c r="K14" s="60">
        <v>44</v>
      </c>
      <c r="L14" s="18" t="s">
        <v>42</v>
      </c>
      <c r="M14" s="71"/>
      <c r="N14" s="71"/>
      <c r="O14" s="71"/>
      <c r="P14" s="71"/>
      <c r="Q14" s="71"/>
      <c r="R14" s="71"/>
      <c r="S14" s="71"/>
      <c r="T14" s="71"/>
      <c r="U14" s="71"/>
      <c r="V14" s="71"/>
      <c r="W14" s="71"/>
      <c r="X14" s="71"/>
      <c r="Y14" s="71"/>
    </row>
    <row r="15" spans="1:25" ht="15" thickBot="1" x14ac:dyDescent="0.25">
      <c r="A15" s="1" t="s">
        <v>81</v>
      </c>
      <c r="B15" s="59">
        <v>2020</v>
      </c>
      <c r="C15" s="60">
        <v>2020</v>
      </c>
      <c r="D15" s="59">
        <v>2020</v>
      </c>
      <c r="E15" s="60">
        <v>2020</v>
      </c>
      <c r="F15" s="59">
        <v>2020</v>
      </c>
      <c r="G15" s="60">
        <v>2020</v>
      </c>
      <c r="H15" s="59">
        <v>2020</v>
      </c>
      <c r="I15" s="60">
        <v>0</v>
      </c>
      <c r="J15" s="59">
        <v>0</v>
      </c>
      <c r="K15" s="60">
        <v>0</v>
      </c>
      <c r="L15" s="18" t="s">
        <v>42</v>
      </c>
      <c r="M15" s="71"/>
      <c r="N15" s="71"/>
      <c r="O15" s="71"/>
      <c r="P15" s="71"/>
      <c r="Q15" s="71"/>
      <c r="R15" s="71"/>
      <c r="S15" s="71"/>
      <c r="T15" s="71"/>
      <c r="U15" s="71"/>
      <c r="V15" s="71"/>
      <c r="W15" s="71"/>
      <c r="X15" s="71"/>
      <c r="Y15" s="71"/>
    </row>
    <row r="16" spans="1:25" s="71" customFormat="1" ht="15" thickBot="1" x14ac:dyDescent="0.25">
      <c r="A16" s="1" t="s">
        <v>82</v>
      </c>
      <c r="B16" s="59">
        <v>1360</v>
      </c>
      <c r="C16" s="60">
        <v>1360</v>
      </c>
      <c r="D16" s="59">
        <v>1360</v>
      </c>
      <c r="E16" s="60">
        <v>1360</v>
      </c>
      <c r="F16" s="59">
        <v>1360</v>
      </c>
      <c r="G16" s="60">
        <v>1360</v>
      </c>
      <c r="H16" s="59">
        <v>1360</v>
      </c>
      <c r="I16" s="60">
        <v>1360</v>
      </c>
      <c r="J16" s="59">
        <v>1360</v>
      </c>
      <c r="K16" s="60">
        <v>1360</v>
      </c>
      <c r="L16" s="18" t="s">
        <v>42</v>
      </c>
    </row>
    <row r="17" spans="1:25" ht="15" thickBot="1" x14ac:dyDescent="0.25">
      <c r="A17" s="1" t="s">
        <v>364</v>
      </c>
      <c r="B17" s="59">
        <v>102</v>
      </c>
      <c r="C17" s="60">
        <v>102</v>
      </c>
      <c r="D17" s="59">
        <v>102</v>
      </c>
      <c r="E17" s="60">
        <v>102</v>
      </c>
      <c r="F17" s="59">
        <v>102</v>
      </c>
      <c r="G17" s="60">
        <v>102</v>
      </c>
      <c r="H17" s="59">
        <v>102</v>
      </c>
      <c r="I17" s="60">
        <v>102</v>
      </c>
      <c r="J17" s="59">
        <v>102</v>
      </c>
      <c r="K17" s="60">
        <v>102</v>
      </c>
      <c r="L17" s="18" t="s">
        <v>54</v>
      </c>
      <c r="M17" s="71"/>
      <c r="N17" s="71"/>
      <c r="O17" s="71"/>
      <c r="P17" s="71"/>
      <c r="Q17" s="71"/>
      <c r="R17" s="71"/>
      <c r="S17" s="71"/>
      <c r="T17" s="71"/>
      <c r="U17" s="71"/>
      <c r="V17" s="71"/>
      <c r="W17" s="71"/>
      <c r="X17" s="71"/>
      <c r="Y17" s="71"/>
    </row>
    <row r="18" spans="1:25" ht="15" thickBot="1" x14ac:dyDescent="0.25">
      <c r="A18" s="1" t="s">
        <v>83</v>
      </c>
      <c r="B18" s="59">
        <v>0</v>
      </c>
      <c r="C18" s="60">
        <v>0</v>
      </c>
      <c r="D18" s="59">
        <v>0</v>
      </c>
      <c r="E18" s="60">
        <v>0</v>
      </c>
      <c r="F18" s="59">
        <v>0</v>
      </c>
      <c r="G18" s="60">
        <v>0</v>
      </c>
      <c r="H18" s="59">
        <v>0</v>
      </c>
      <c r="I18" s="60">
        <v>0</v>
      </c>
      <c r="J18" s="59">
        <v>0</v>
      </c>
      <c r="K18" s="60">
        <v>0</v>
      </c>
      <c r="L18" s="18" t="s">
        <v>42</v>
      </c>
      <c r="M18" s="71"/>
      <c r="N18" s="71"/>
      <c r="O18" s="71"/>
      <c r="P18" s="71"/>
      <c r="Q18" s="71"/>
      <c r="R18" s="71"/>
      <c r="S18" s="71"/>
      <c r="T18" s="71"/>
      <c r="U18" s="71"/>
      <c r="V18" s="71"/>
      <c r="W18" s="71"/>
      <c r="X18" s="71"/>
      <c r="Y18" s="71"/>
    </row>
    <row r="19" spans="1:25" ht="15" thickBot="1" x14ac:dyDescent="0.25">
      <c r="A19" s="1" t="s">
        <v>84</v>
      </c>
      <c r="B19" s="59">
        <v>240</v>
      </c>
      <c r="C19" s="60">
        <v>240</v>
      </c>
      <c r="D19" s="59">
        <v>240</v>
      </c>
      <c r="E19" s="60">
        <v>240</v>
      </c>
      <c r="F19" s="59">
        <v>240</v>
      </c>
      <c r="G19" s="60">
        <v>240</v>
      </c>
      <c r="H19" s="59">
        <v>240</v>
      </c>
      <c r="I19" s="60">
        <v>240</v>
      </c>
      <c r="J19" s="59">
        <v>240</v>
      </c>
      <c r="K19" s="60">
        <v>240</v>
      </c>
      <c r="L19" s="18" t="s">
        <v>42</v>
      </c>
      <c r="M19" s="71"/>
      <c r="N19" s="71"/>
      <c r="O19" s="71"/>
      <c r="P19" s="71"/>
      <c r="Q19" s="71"/>
      <c r="R19" s="71"/>
      <c r="S19" s="71"/>
      <c r="T19" s="71"/>
      <c r="U19" s="71"/>
      <c r="V19" s="71"/>
      <c r="W19" s="71"/>
      <c r="X19" s="71"/>
      <c r="Y19" s="71"/>
    </row>
    <row r="20" spans="1:25" ht="15" thickBot="1" x14ac:dyDescent="0.25">
      <c r="A20" s="1" t="s">
        <v>85</v>
      </c>
      <c r="B20" s="59">
        <v>162</v>
      </c>
      <c r="C20" s="60">
        <v>162</v>
      </c>
      <c r="D20" s="59">
        <v>0</v>
      </c>
      <c r="E20" s="60">
        <v>0</v>
      </c>
      <c r="F20" s="59">
        <v>0</v>
      </c>
      <c r="G20" s="60">
        <v>0</v>
      </c>
      <c r="H20" s="59">
        <v>0</v>
      </c>
      <c r="I20" s="60">
        <v>0</v>
      </c>
      <c r="J20" s="59">
        <v>0</v>
      </c>
      <c r="K20" s="60">
        <v>0</v>
      </c>
      <c r="L20" s="18" t="s">
        <v>42</v>
      </c>
      <c r="M20" s="71"/>
      <c r="N20" s="71"/>
      <c r="O20" s="71"/>
      <c r="P20" s="71"/>
      <c r="Q20" s="71"/>
      <c r="R20" s="71"/>
      <c r="S20" s="71"/>
      <c r="T20" s="71"/>
      <c r="U20" s="71"/>
      <c r="V20" s="71"/>
      <c r="W20" s="71"/>
      <c r="X20" s="71"/>
      <c r="Y20" s="71"/>
    </row>
    <row r="21" spans="1:25" ht="15" thickBot="1" x14ac:dyDescent="0.25">
      <c r="A21" s="1" t="s">
        <v>86</v>
      </c>
      <c r="B21" s="59">
        <v>415</v>
      </c>
      <c r="C21" s="60">
        <v>415</v>
      </c>
      <c r="D21" s="59">
        <v>415</v>
      </c>
      <c r="E21" s="60">
        <v>415</v>
      </c>
      <c r="F21" s="59">
        <v>415</v>
      </c>
      <c r="G21" s="60">
        <v>415</v>
      </c>
      <c r="H21" s="59">
        <v>415</v>
      </c>
      <c r="I21" s="60">
        <v>415</v>
      </c>
      <c r="J21" s="59">
        <v>415</v>
      </c>
      <c r="K21" s="60">
        <v>415</v>
      </c>
      <c r="L21" s="18" t="s">
        <v>42</v>
      </c>
      <c r="M21" s="71"/>
      <c r="N21" s="71"/>
      <c r="O21" s="71"/>
      <c r="P21" s="71"/>
      <c r="Q21" s="71"/>
      <c r="R21" s="71"/>
      <c r="S21" s="71"/>
      <c r="T21" s="71"/>
      <c r="U21" s="71"/>
      <c r="V21" s="71"/>
      <c r="W21" s="71"/>
      <c r="X21" s="71"/>
      <c r="Y21" s="71"/>
    </row>
    <row r="22" spans="1:25" ht="15" thickBot="1" x14ac:dyDescent="0.25">
      <c r="A22" s="1" t="s">
        <v>140</v>
      </c>
      <c r="B22" s="59">
        <v>106.7</v>
      </c>
      <c r="C22" s="60">
        <v>106.7</v>
      </c>
      <c r="D22" s="59">
        <v>106.7</v>
      </c>
      <c r="E22" s="60">
        <v>106.7</v>
      </c>
      <c r="F22" s="59">
        <v>106.7</v>
      </c>
      <c r="G22" s="60">
        <v>106.7</v>
      </c>
      <c r="H22" s="59">
        <v>106.7</v>
      </c>
      <c r="I22" s="60">
        <v>106.7</v>
      </c>
      <c r="J22" s="59">
        <v>106.7</v>
      </c>
      <c r="K22" s="60">
        <v>106.7</v>
      </c>
      <c r="L22" s="18" t="s">
        <v>42</v>
      </c>
      <c r="M22" s="71"/>
      <c r="N22" s="71"/>
      <c r="O22" s="71"/>
      <c r="P22" s="71"/>
      <c r="Q22" s="71"/>
      <c r="R22" s="71"/>
      <c r="S22" s="71"/>
      <c r="T22" s="71"/>
      <c r="U22" s="71"/>
      <c r="V22" s="71"/>
      <c r="W22" s="71"/>
      <c r="X22" s="71"/>
      <c r="Y22" s="71"/>
    </row>
    <row r="23" spans="1:25" ht="15" thickBot="1" x14ac:dyDescent="0.25">
      <c r="A23" s="1" t="s">
        <v>87</v>
      </c>
      <c r="B23" s="59">
        <v>1800</v>
      </c>
      <c r="C23" s="60">
        <v>1800</v>
      </c>
      <c r="D23" s="59">
        <v>1800</v>
      </c>
      <c r="E23" s="60">
        <v>1800</v>
      </c>
      <c r="F23" s="59">
        <v>1800</v>
      </c>
      <c r="G23" s="60">
        <v>1800</v>
      </c>
      <c r="H23" s="59">
        <v>1800</v>
      </c>
      <c r="I23" s="60">
        <v>1800</v>
      </c>
      <c r="J23" s="59">
        <v>1800</v>
      </c>
      <c r="K23" s="60">
        <v>1800</v>
      </c>
      <c r="L23" s="18" t="s">
        <v>42</v>
      </c>
      <c r="M23" s="71"/>
      <c r="N23" s="71"/>
      <c r="O23" s="71"/>
      <c r="P23" s="71"/>
      <c r="Q23" s="71"/>
      <c r="R23" s="71"/>
      <c r="S23" s="71"/>
      <c r="T23" s="71"/>
      <c r="U23" s="71"/>
      <c r="V23" s="71"/>
      <c r="W23" s="71"/>
      <c r="X23" s="71"/>
      <c r="Y23" s="71"/>
    </row>
    <row r="24" spans="1:25" ht="15" thickBot="1" x14ac:dyDescent="0.25">
      <c r="A24" s="1" t="s">
        <v>88</v>
      </c>
      <c r="B24" s="59">
        <v>616</v>
      </c>
      <c r="C24" s="60">
        <v>616</v>
      </c>
      <c r="D24" s="59">
        <v>616</v>
      </c>
      <c r="E24" s="60">
        <v>616</v>
      </c>
      <c r="F24" s="59">
        <v>616</v>
      </c>
      <c r="G24" s="60">
        <v>616</v>
      </c>
      <c r="H24" s="59">
        <v>616</v>
      </c>
      <c r="I24" s="60">
        <v>616</v>
      </c>
      <c r="J24" s="59">
        <v>616</v>
      </c>
      <c r="K24" s="60">
        <v>616</v>
      </c>
      <c r="L24" s="18" t="s">
        <v>42</v>
      </c>
      <c r="M24" s="71"/>
      <c r="N24" s="71"/>
      <c r="O24" s="71"/>
      <c r="P24" s="71"/>
      <c r="Q24" s="71"/>
      <c r="R24" s="71"/>
      <c r="S24" s="71"/>
      <c r="T24" s="71"/>
      <c r="U24" s="71"/>
      <c r="V24" s="71"/>
      <c r="W24" s="71"/>
      <c r="X24" s="71"/>
      <c r="Y24" s="71"/>
    </row>
    <row r="25" spans="1:25" ht="15" thickBot="1" x14ac:dyDescent="0.25">
      <c r="A25" s="1" t="s">
        <v>89</v>
      </c>
      <c r="B25" s="59">
        <v>640</v>
      </c>
      <c r="C25" s="60">
        <v>640</v>
      </c>
      <c r="D25" s="59">
        <v>640</v>
      </c>
      <c r="E25" s="60">
        <v>640</v>
      </c>
      <c r="F25" s="59">
        <v>640</v>
      </c>
      <c r="G25" s="60">
        <v>640</v>
      </c>
      <c r="H25" s="59">
        <v>640</v>
      </c>
      <c r="I25" s="60">
        <v>640</v>
      </c>
      <c r="J25" s="59">
        <v>640</v>
      </c>
      <c r="K25" s="60">
        <v>640</v>
      </c>
      <c r="L25" s="18" t="s">
        <v>42</v>
      </c>
      <c r="M25" s="71"/>
      <c r="N25" s="71"/>
      <c r="O25" s="71"/>
      <c r="P25" s="71"/>
      <c r="Q25" s="71"/>
      <c r="R25" s="71"/>
      <c r="S25" s="71"/>
      <c r="T25" s="71"/>
      <c r="U25" s="71"/>
      <c r="V25" s="71"/>
      <c r="W25" s="71"/>
      <c r="X25" s="71"/>
      <c r="Y25" s="71"/>
    </row>
    <row r="26" spans="1:25" ht="15" thickBot="1" x14ac:dyDescent="0.25">
      <c r="A26" s="1" t="s">
        <v>90</v>
      </c>
      <c r="B26" s="59">
        <v>1320</v>
      </c>
      <c r="C26" s="60">
        <v>1320</v>
      </c>
      <c r="D26" s="59">
        <v>1320</v>
      </c>
      <c r="E26" s="60">
        <v>1320</v>
      </c>
      <c r="F26" s="59">
        <v>1320</v>
      </c>
      <c r="G26" s="60">
        <v>1320</v>
      </c>
      <c r="H26" s="59">
        <v>1320</v>
      </c>
      <c r="I26" s="60">
        <v>1320</v>
      </c>
      <c r="J26" s="59">
        <v>1320</v>
      </c>
      <c r="K26" s="60">
        <v>1320</v>
      </c>
      <c r="L26" s="18" t="s">
        <v>42</v>
      </c>
      <c r="M26" s="71"/>
      <c r="N26" s="71"/>
      <c r="O26" s="71"/>
      <c r="P26" s="71"/>
      <c r="Q26" s="71"/>
      <c r="R26" s="71"/>
      <c r="S26" s="71"/>
      <c r="T26" s="71"/>
      <c r="U26" s="71"/>
      <c r="V26" s="71"/>
      <c r="W26" s="71"/>
      <c r="X26" s="71"/>
      <c r="Y26" s="71"/>
    </row>
    <row r="27" spans="1:25" s="37" customFormat="1" ht="15" thickBot="1" x14ac:dyDescent="0.25">
      <c r="A27" s="1" t="s">
        <v>91</v>
      </c>
      <c r="B27" s="59">
        <v>48.3</v>
      </c>
      <c r="C27" s="60">
        <v>48.3</v>
      </c>
      <c r="D27" s="59">
        <v>48.3</v>
      </c>
      <c r="E27" s="60">
        <v>48.3</v>
      </c>
      <c r="F27" s="59">
        <v>48.3</v>
      </c>
      <c r="G27" s="60">
        <v>48.3</v>
      </c>
      <c r="H27" s="59">
        <v>48.3</v>
      </c>
      <c r="I27" s="60">
        <v>48.3</v>
      </c>
      <c r="J27" s="59">
        <v>48.3</v>
      </c>
      <c r="K27" s="60">
        <v>48.3</v>
      </c>
      <c r="L27" s="18" t="s">
        <v>54</v>
      </c>
      <c r="M27" s="71"/>
      <c r="N27" s="71"/>
      <c r="O27" s="71"/>
      <c r="P27" s="71"/>
      <c r="Q27" s="71"/>
      <c r="R27" s="71"/>
      <c r="S27" s="71"/>
      <c r="T27" s="71"/>
      <c r="U27" s="71"/>
      <c r="V27" s="71"/>
      <c r="W27" s="71"/>
      <c r="X27" s="71"/>
      <c r="Y27" s="71"/>
    </row>
    <row r="28" spans="1:25" s="71" customFormat="1" ht="15" thickBot="1" x14ac:dyDescent="0.25">
      <c r="A28" s="148" t="s">
        <v>455</v>
      </c>
      <c r="B28" s="148"/>
      <c r="C28" s="148"/>
      <c r="D28" s="148"/>
      <c r="E28" s="148"/>
      <c r="F28" s="148"/>
      <c r="G28" s="148"/>
      <c r="H28" s="148"/>
      <c r="I28" s="148"/>
      <c r="J28" s="148"/>
      <c r="K28" s="148"/>
      <c r="L28" s="148"/>
    </row>
    <row r="29" spans="1:25" s="71" customFormat="1" ht="15" thickBot="1" x14ac:dyDescent="0.25">
      <c r="A29" s="1" t="s">
        <v>277</v>
      </c>
      <c r="B29" s="59">
        <v>0</v>
      </c>
      <c r="C29" s="60">
        <v>14</v>
      </c>
      <c r="D29" s="59">
        <v>14</v>
      </c>
      <c r="E29" s="60">
        <v>14</v>
      </c>
      <c r="F29" s="59">
        <v>14</v>
      </c>
      <c r="G29" s="60">
        <v>14</v>
      </c>
      <c r="H29" s="59">
        <v>14</v>
      </c>
      <c r="I29" s="60">
        <v>14</v>
      </c>
      <c r="J29" s="59">
        <v>14</v>
      </c>
      <c r="K29" s="60">
        <v>14</v>
      </c>
      <c r="L29" s="18" t="s">
        <v>54</v>
      </c>
    </row>
    <row r="30" spans="1:25" s="71" customFormat="1" ht="15" thickBot="1" x14ac:dyDescent="0.25">
      <c r="A30" s="19" t="s">
        <v>43</v>
      </c>
      <c r="B30" s="58">
        <f>SUM(B4:B29)</f>
        <v>15673</v>
      </c>
      <c r="C30" s="61">
        <f t="shared" ref="C30:K30" si="0">SUM(C4:C29)</f>
        <v>15687</v>
      </c>
      <c r="D30" s="58">
        <f t="shared" si="0"/>
        <v>15525</v>
      </c>
      <c r="E30" s="61">
        <f t="shared" si="0"/>
        <v>15525</v>
      </c>
      <c r="F30" s="58">
        <f t="shared" si="0"/>
        <v>15525</v>
      </c>
      <c r="G30" s="61">
        <f t="shared" si="0"/>
        <v>15525</v>
      </c>
      <c r="H30" s="61">
        <f t="shared" si="0"/>
        <v>15525</v>
      </c>
      <c r="I30" s="61">
        <f t="shared" si="0"/>
        <v>13505</v>
      </c>
      <c r="J30" s="58">
        <f t="shared" si="0"/>
        <v>13505</v>
      </c>
      <c r="K30" s="61">
        <f t="shared" si="0"/>
        <v>13505</v>
      </c>
      <c r="L30" s="31"/>
      <c r="M30" s="4"/>
    </row>
    <row r="31" spans="1:25" ht="25.5" customHeight="1" x14ac:dyDescent="0.2">
      <c r="A31" s="33"/>
      <c r="B31" s="99"/>
      <c r="C31" s="99"/>
      <c r="D31" s="99"/>
      <c r="E31" s="99"/>
      <c r="F31" s="99"/>
      <c r="G31" s="99"/>
      <c r="H31" s="99"/>
      <c r="I31" s="99"/>
      <c r="J31" s="99"/>
      <c r="K31" s="99"/>
      <c r="L31" s="99"/>
      <c r="O31" s="71"/>
      <c r="P31" s="71"/>
      <c r="Q31" s="71"/>
      <c r="R31" s="71"/>
      <c r="S31" s="71"/>
      <c r="T31" s="71"/>
      <c r="U31" s="71"/>
      <c r="V31" s="71"/>
      <c r="W31" s="71"/>
    </row>
    <row r="32" spans="1:25" ht="21.75" customHeight="1" x14ac:dyDescent="0.2">
      <c r="A32" s="128" t="s">
        <v>310</v>
      </c>
      <c r="B32" s="128"/>
      <c r="C32" s="128"/>
      <c r="D32" s="128"/>
      <c r="E32" s="128"/>
      <c r="F32" s="128"/>
      <c r="G32" s="128"/>
      <c r="H32" s="128"/>
      <c r="I32" s="128"/>
      <c r="J32" s="128"/>
      <c r="K32" s="128"/>
      <c r="L32" s="128"/>
      <c r="M32" s="100"/>
      <c r="N32" s="99"/>
      <c r="O32" s="71"/>
      <c r="P32" s="71"/>
      <c r="Q32" s="71"/>
      <c r="R32" s="71"/>
      <c r="S32" s="71"/>
      <c r="T32" s="71"/>
      <c r="U32" s="71"/>
      <c r="V32" s="71"/>
      <c r="W32" s="71"/>
      <c r="X32" s="99"/>
    </row>
    <row r="33" spans="1:41" s="71" customFormat="1" ht="39.75" customHeight="1" x14ac:dyDescent="0.2">
      <c r="A33" s="129" t="s">
        <v>411</v>
      </c>
      <c r="B33" s="129"/>
      <c r="C33" s="129"/>
      <c r="D33" s="129"/>
      <c r="E33" s="129"/>
      <c r="F33" s="129"/>
      <c r="G33" s="129"/>
      <c r="H33" s="129"/>
      <c r="I33" s="129"/>
      <c r="J33" s="129"/>
      <c r="K33" s="129"/>
      <c r="L33" s="129"/>
      <c r="M33" s="4"/>
      <c r="N33" s="100"/>
      <c r="O33" s="100"/>
      <c r="P33" s="105"/>
      <c r="Q33" s="105"/>
      <c r="R33" s="105"/>
      <c r="S33" s="105"/>
      <c r="T33" s="105"/>
      <c r="U33" s="105"/>
      <c r="V33" s="8"/>
    </row>
    <row r="34" spans="1:41" ht="48.75" customHeight="1" x14ac:dyDescent="0.2">
      <c r="A34" s="129" t="s">
        <v>426</v>
      </c>
      <c r="B34" s="129"/>
      <c r="C34" s="129"/>
      <c r="D34" s="129"/>
      <c r="E34" s="129"/>
      <c r="F34" s="129"/>
      <c r="G34" s="129"/>
      <c r="H34" s="129"/>
      <c r="I34" s="129"/>
      <c r="J34" s="129"/>
      <c r="K34" s="129"/>
      <c r="L34" s="129"/>
    </row>
    <row r="35" spans="1:41" ht="56.25" customHeight="1" x14ac:dyDescent="0.2">
      <c r="A35" s="128" t="s">
        <v>370</v>
      </c>
      <c r="B35" s="128"/>
      <c r="C35" s="128"/>
      <c r="D35" s="128"/>
      <c r="E35" s="128"/>
      <c r="F35" s="128"/>
      <c r="G35" s="128"/>
      <c r="H35" s="128"/>
      <c r="I35" s="128"/>
      <c r="J35" s="128"/>
      <c r="K35" s="128"/>
      <c r="L35" s="128"/>
    </row>
    <row r="36" spans="1:41" x14ac:dyDescent="0.2">
      <c r="A36" s="37"/>
      <c r="B36" s="37"/>
      <c r="C36" s="37"/>
      <c r="D36" s="37"/>
      <c r="E36" s="37"/>
      <c r="F36" s="37"/>
      <c r="G36" s="37"/>
      <c r="H36" s="37"/>
      <c r="I36" s="37"/>
      <c r="J36" s="37"/>
      <c r="K36" s="37"/>
      <c r="L36" s="37"/>
      <c r="M36" s="37"/>
    </row>
    <row r="37" spans="1:41" ht="19.5" x14ac:dyDescent="0.2">
      <c r="A37" s="38" t="s">
        <v>248</v>
      </c>
      <c r="B37" s="37"/>
      <c r="C37" s="37"/>
      <c r="D37" s="37"/>
      <c r="E37" s="37"/>
      <c r="F37" s="37"/>
      <c r="G37" s="37"/>
      <c r="H37" s="37"/>
      <c r="I37" s="37"/>
      <c r="J37" s="37"/>
      <c r="K37" s="37"/>
      <c r="L37" s="37"/>
      <c r="M37" s="37"/>
      <c r="N37" s="37"/>
      <c r="O37" s="37"/>
      <c r="W37" s="37"/>
      <c r="X37" s="37"/>
    </row>
    <row r="38" spans="1:41" x14ac:dyDescent="0.2">
      <c r="A38" s="144" t="s">
        <v>33</v>
      </c>
      <c r="B38" s="15">
        <v>2015</v>
      </c>
      <c r="C38" s="15">
        <v>2016</v>
      </c>
      <c r="D38" s="15">
        <v>2017</v>
      </c>
      <c r="E38" s="15">
        <v>2018</v>
      </c>
      <c r="F38" s="15">
        <v>2019</v>
      </c>
      <c r="G38" s="15">
        <v>2020</v>
      </c>
      <c r="H38" s="15">
        <v>2021</v>
      </c>
      <c r="I38" s="15">
        <v>2022</v>
      </c>
      <c r="J38" s="15">
        <v>2023</v>
      </c>
      <c r="K38" s="15">
        <v>2024</v>
      </c>
      <c r="L38" s="146" t="s">
        <v>40</v>
      </c>
      <c r="M38" s="37"/>
      <c r="N38" s="37"/>
      <c r="O38" s="37"/>
      <c r="W38" s="37"/>
      <c r="X38" s="37"/>
    </row>
    <row r="39" spans="1:41" s="37" customFormat="1" ht="15" thickBot="1" x14ac:dyDescent="0.25">
      <c r="A39" s="145" t="s">
        <v>41</v>
      </c>
      <c r="B39" s="16" t="s">
        <v>34</v>
      </c>
      <c r="C39" s="16" t="s">
        <v>35</v>
      </c>
      <c r="D39" s="16" t="s">
        <v>36</v>
      </c>
      <c r="E39" s="16" t="s">
        <v>37</v>
      </c>
      <c r="F39" s="16" t="s">
        <v>38</v>
      </c>
      <c r="G39" s="16" t="s">
        <v>39</v>
      </c>
      <c r="H39" s="16">
        <v>-22</v>
      </c>
      <c r="I39" s="16">
        <v>-23</v>
      </c>
      <c r="J39" s="16">
        <v>-24</v>
      </c>
      <c r="K39" s="16">
        <v>-25</v>
      </c>
      <c r="L39" s="147" t="s">
        <v>42</v>
      </c>
      <c r="P39" s="8"/>
      <c r="Q39" s="8"/>
      <c r="R39" s="8"/>
      <c r="S39" s="8"/>
      <c r="T39" s="8"/>
      <c r="U39" s="8"/>
      <c r="V39" s="8"/>
    </row>
    <row r="40" spans="1:41" s="37" customFormat="1" ht="15.75" thickTop="1" thickBot="1" x14ac:dyDescent="0.25">
      <c r="A40" s="1" t="s">
        <v>73</v>
      </c>
      <c r="B40" s="106">
        <f t="shared" ref="B40:B56" si="1">VLOOKUP($A40,$A$4:$K$27,2,FALSE)</f>
        <v>2700</v>
      </c>
      <c r="C40" s="107">
        <f t="shared" ref="C40:C56" si="2">VLOOKUP($A40,$A$4:$K$27,3,FALSE)</f>
        <v>2700</v>
      </c>
      <c r="D40" s="108">
        <f t="shared" ref="D40:D56" si="3">VLOOKUP($A40,$A$4:$K$27,4,FALSE)</f>
        <v>2700</v>
      </c>
      <c r="E40" s="107">
        <f t="shared" ref="E40:E56" si="4">VLOOKUP($A40,$A$4:$K$27,5,FALSE)</f>
        <v>2700</v>
      </c>
      <c r="F40" s="108">
        <f t="shared" ref="F40:F56" si="5">VLOOKUP($A40,$A$4:$K$27,6,FALSE)</f>
        <v>2700</v>
      </c>
      <c r="G40" s="107">
        <f t="shared" ref="G40:G56" si="6">VLOOKUP($A40,$A$4:$K$27,7,FALSE)</f>
        <v>2700</v>
      </c>
      <c r="H40" s="108">
        <f t="shared" ref="H40:H56" si="7">VLOOKUP($A40,$A$4:$K$27,8,FALSE)</f>
        <v>2700</v>
      </c>
      <c r="I40" s="107">
        <f t="shared" ref="I40:I56" si="8">VLOOKUP($A40,$A$4:$K$27,9,FALSE)</f>
        <v>2700</v>
      </c>
      <c r="J40" s="108">
        <f t="shared" ref="J40:J56" si="9">VLOOKUP($A40,$A$4:$K$27,10,FALSE)</f>
        <v>2700</v>
      </c>
      <c r="K40" s="107">
        <f t="shared" ref="K40:K56" si="10">VLOOKUP($A40,$A$4:$K$27,11,FALSE)</f>
        <v>2700</v>
      </c>
      <c r="L40" s="109" t="s">
        <v>42</v>
      </c>
      <c r="O40" s="71"/>
      <c r="P40" s="8"/>
      <c r="Q40" s="8"/>
      <c r="R40" s="8"/>
      <c r="S40" s="8"/>
      <c r="T40" s="8"/>
      <c r="U40" s="8"/>
      <c r="V40" s="8"/>
      <c r="W40" s="71"/>
      <c r="X40" s="71"/>
      <c r="Y40" s="71"/>
      <c r="Z40" s="71"/>
      <c r="AA40" s="71"/>
    </row>
    <row r="41" spans="1:41" s="37" customFormat="1" ht="15" thickBot="1" x14ac:dyDescent="0.25">
      <c r="A41" s="1" t="s">
        <v>74</v>
      </c>
      <c r="B41" s="106">
        <f t="shared" si="1"/>
        <v>80</v>
      </c>
      <c r="C41" s="107">
        <f t="shared" si="2"/>
        <v>80</v>
      </c>
      <c r="D41" s="108">
        <f t="shared" si="3"/>
        <v>80</v>
      </c>
      <c r="E41" s="107">
        <f t="shared" si="4"/>
        <v>80</v>
      </c>
      <c r="F41" s="108">
        <f t="shared" si="5"/>
        <v>80</v>
      </c>
      <c r="G41" s="107">
        <f t="shared" si="6"/>
        <v>80</v>
      </c>
      <c r="H41" s="108">
        <f t="shared" si="7"/>
        <v>80</v>
      </c>
      <c r="I41" s="107">
        <f t="shared" si="8"/>
        <v>80</v>
      </c>
      <c r="J41" s="108">
        <f t="shared" si="9"/>
        <v>80</v>
      </c>
      <c r="K41" s="107">
        <f t="shared" si="10"/>
        <v>80</v>
      </c>
      <c r="L41" s="109" t="s">
        <v>42</v>
      </c>
      <c r="N41" s="71"/>
      <c r="O41" s="71"/>
      <c r="P41" s="8"/>
      <c r="Q41" s="8"/>
      <c r="R41" s="8"/>
      <c r="S41" s="8"/>
      <c r="T41" s="8"/>
      <c r="U41" s="8"/>
      <c r="V41" s="8"/>
      <c r="W41" s="71"/>
      <c r="X41" s="71"/>
      <c r="Y41" s="71"/>
      <c r="Z41" s="71"/>
      <c r="AA41" s="71"/>
      <c r="AE41" s="71"/>
      <c r="AF41" s="71"/>
      <c r="AG41" s="71"/>
      <c r="AH41" s="71"/>
      <c r="AI41" s="71"/>
      <c r="AJ41" s="71"/>
      <c r="AK41" s="71"/>
      <c r="AL41" s="71"/>
      <c r="AM41" s="71"/>
      <c r="AN41" s="71"/>
      <c r="AO41" s="71"/>
    </row>
    <row r="42" spans="1:41" s="37" customFormat="1" ht="15" thickBot="1" x14ac:dyDescent="0.25">
      <c r="A42" s="1" t="s">
        <v>75</v>
      </c>
      <c r="B42" s="106">
        <f t="shared" si="1"/>
        <v>724</v>
      </c>
      <c r="C42" s="107">
        <f t="shared" si="2"/>
        <v>724</v>
      </c>
      <c r="D42" s="108">
        <f t="shared" si="3"/>
        <v>724</v>
      </c>
      <c r="E42" s="107">
        <f t="shared" si="4"/>
        <v>724</v>
      </c>
      <c r="F42" s="108">
        <f t="shared" si="5"/>
        <v>724</v>
      </c>
      <c r="G42" s="107">
        <f t="shared" si="6"/>
        <v>724</v>
      </c>
      <c r="H42" s="108">
        <f t="shared" si="7"/>
        <v>724</v>
      </c>
      <c r="I42" s="107">
        <f t="shared" si="8"/>
        <v>724</v>
      </c>
      <c r="J42" s="108">
        <f t="shared" si="9"/>
        <v>724</v>
      </c>
      <c r="K42" s="107">
        <f t="shared" si="10"/>
        <v>724</v>
      </c>
      <c r="L42" s="109" t="s">
        <v>42</v>
      </c>
      <c r="N42" s="71"/>
      <c r="O42" s="71"/>
      <c r="P42" s="8"/>
      <c r="Q42" s="8"/>
      <c r="R42" s="8"/>
      <c r="S42" s="8"/>
      <c r="T42" s="8"/>
      <c r="U42" s="8"/>
      <c r="V42" s="8"/>
      <c r="W42" s="71"/>
      <c r="X42" s="71"/>
      <c r="Y42" s="71"/>
      <c r="Z42" s="71"/>
      <c r="AA42" s="71"/>
      <c r="AD42" s="71"/>
      <c r="AE42" s="71"/>
      <c r="AF42" s="71"/>
      <c r="AG42" s="71"/>
      <c r="AH42" s="71"/>
      <c r="AI42" s="71"/>
      <c r="AJ42" s="71"/>
      <c r="AK42" s="71"/>
      <c r="AL42" s="71"/>
      <c r="AM42" s="71"/>
      <c r="AN42" s="71"/>
      <c r="AO42" s="71"/>
    </row>
    <row r="43" spans="1:41" s="37" customFormat="1" ht="15" thickBot="1" x14ac:dyDescent="0.25">
      <c r="A43" s="1" t="s">
        <v>76</v>
      </c>
      <c r="B43" s="106">
        <f t="shared" si="1"/>
        <v>2880</v>
      </c>
      <c r="C43" s="107">
        <f t="shared" si="2"/>
        <v>2880</v>
      </c>
      <c r="D43" s="108">
        <f t="shared" si="3"/>
        <v>2880</v>
      </c>
      <c r="E43" s="107">
        <f t="shared" si="4"/>
        <v>2880</v>
      </c>
      <c r="F43" s="108">
        <f t="shared" si="5"/>
        <v>2880</v>
      </c>
      <c r="G43" s="107">
        <f t="shared" si="6"/>
        <v>2880</v>
      </c>
      <c r="H43" s="108">
        <f t="shared" si="7"/>
        <v>2880</v>
      </c>
      <c r="I43" s="107">
        <f t="shared" si="8"/>
        <v>2880</v>
      </c>
      <c r="J43" s="108">
        <f t="shared" si="9"/>
        <v>2880</v>
      </c>
      <c r="K43" s="107">
        <f t="shared" si="10"/>
        <v>2880</v>
      </c>
      <c r="L43" s="109" t="s">
        <v>42</v>
      </c>
      <c r="N43" s="71"/>
      <c r="O43" s="71"/>
      <c r="P43" s="8"/>
      <c r="Q43" s="8"/>
      <c r="R43" s="8"/>
      <c r="S43" s="8"/>
      <c r="T43" s="8"/>
      <c r="U43" s="8"/>
      <c r="V43" s="8"/>
      <c r="W43" s="71"/>
      <c r="X43" s="71"/>
      <c r="Y43" s="71"/>
      <c r="Z43" s="71"/>
      <c r="AA43" s="71"/>
      <c r="AD43" s="71"/>
      <c r="AE43" s="71"/>
      <c r="AF43" s="71"/>
      <c r="AG43" s="71"/>
      <c r="AH43" s="71"/>
      <c r="AI43" s="71"/>
      <c r="AJ43" s="71"/>
      <c r="AK43" s="71"/>
      <c r="AL43" s="71"/>
      <c r="AM43" s="71"/>
      <c r="AN43" s="71"/>
      <c r="AO43" s="71"/>
    </row>
    <row r="44" spans="1:41" s="37" customFormat="1" ht="15" thickBot="1" x14ac:dyDescent="0.25">
      <c r="A44" s="1" t="s">
        <v>78</v>
      </c>
      <c r="B44" s="106">
        <f t="shared" si="1"/>
        <v>68</v>
      </c>
      <c r="C44" s="107">
        <f t="shared" si="2"/>
        <v>68</v>
      </c>
      <c r="D44" s="108">
        <f t="shared" si="3"/>
        <v>68</v>
      </c>
      <c r="E44" s="107">
        <f t="shared" si="4"/>
        <v>68</v>
      </c>
      <c r="F44" s="108">
        <f t="shared" si="5"/>
        <v>68</v>
      </c>
      <c r="G44" s="107">
        <f t="shared" si="6"/>
        <v>68</v>
      </c>
      <c r="H44" s="108">
        <f t="shared" si="7"/>
        <v>68</v>
      </c>
      <c r="I44" s="107">
        <f t="shared" si="8"/>
        <v>68</v>
      </c>
      <c r="J44" s="108">
        <f t="shared" si="9"/>
        <v>68</v>
      </c>
      <c r="K44" s="107">
        <f t="shared" si="10"/>
        <v>68</v>
      </c>
      <c r="L44" s="109" t="s">
        <v>42</v>
      </c>
      <c r="N44" s="71"/>
      <c r="O44" s="71"/>
      <c r="P44" s="8"/>
      <c r="Q44" s="8"/>
      <c r="R44" s="8"/>
      <c r="S44" s="8"/>
      <c r="T44" s="8"/>
      <c r="U44" s="8"/>
      <c r="V44" s="8"/>
      <c r="W44" s="71"/>
      <c r="X44" s="71"/>
      <c r="Y44" s="71"/>
      <c r="Z44" s="71"/>
      <c r="AA44" s="71"/>
      <c r="AD44" s="71"/>
      <c r="AE44" s="71"/>
      <c r="AF44" s="71"/>
      <c r="AG44" s="71"/>
      <c r="AH44" s="71"/>
      <c r="AI44" s="71"/>
      <c r="AJ44" s="71"/>
      <c r="AK44" s="71"/>
      <c r="AL44" s="71"/>
      <c r="AM44" s="71"/>
      <c r="AN44" s="71"/>
      <c r="AO44" s="71"/>
    </row>
    <row r="45" spans="1:41" s="37" customFormat="1" ht="15" thickBot="1" x14ac:dyDescent="0.25">
      <c r="A45" s="1" t="s">
        <v>79</v>
      </c>
      <c r="B45" s="106">
        <f t="shared" si="1"/>
        <v>29</v>
      </c>
      <c r="C45" s="107">
        <f t="shared" si="2"/>
        <v>29</v>
      </c>
      <c r="D45" s="108">
        <f t="shared" si="3"/>
        <v>29</v>
      </c>
      <c r="E45" s="107">
        <f t="shared" si="4"/>
        <v>29</v>
      </c>
      <c r="F45" s="108">
        <f t="shared" si="5"/>
        <v>29</v>
      </c>
      <c r="G45" s="107">
        <f t="shared" si="6"/>
        <v>29</v>
      </c>
      <c r="H45" s="108">
        <f t="shared" si="7"/>
        <v>29</v>
      </c>
      <c r="I45" s="107">
        <f t="shared" si="8"/>
        <v>29</v>
      </c>
      <c r="J45" s="108">
        <f t="shared" si="9"/>
        <v>29</v>
      </c>
      <c r="K45" s="107">
        <f t="shared" si="10"/>
        <v>29</v>
      </c>
      <c r="L45" s="109" t="s">
        <v>42</v>
      </c>
      <c r="N45" s="71"/>
      <c r="O45" s="71"/>
      <c r="P45" s="8"/>
      <c r="Q45" s="8"/>
      <c r="R45" s="8"/>
      <c r="S45" s="8"/>
      <c r="T45" s="8"/>
      <c r="U45" s="8"/>
      <c r="V45" s="8"/>
      <c r="W45" s="71"/>
      <c r="X45" s="71"/>
      <c r="Y45" s="71"/>
      <c r="Z45" s="71"/>
      <c r="AA45" s="71"/>
      <c r="AD45" s="71"/>
      <c r="AE45" s="71"/>
      <c r="AF45" s="71"/>
      <c r="AG45" s="71"/>
      <c r="AH45" s="71"/>
      <c r="AI45" s="71"/>
      <c r="AJ45" s="71"/>
      <c r="AK45" s="71"/>
      <c r="AL45" s="71"/>
      <c r="AM45" s="71"/>
      <c r="AN45" s="71"/>
      <c r="AO45" s="71"/>
    </row>
    <row r="46" spans="1:41" s="37" customFormat="1" ht="15" thickBot="1" x14ac:dyDescent="0.25">
      <c r="A46" s="1" t="s">
        <v>80</v>
      </c>
      <c r="B46" s="106">
        <f t="shared" si="1"/>
        <v>44</v>
      </c>
      <c r="C46" s="107">
        <f t="shared" si="2"/>
        <v>44</v>
      </c>
      <c r="D46" s="108">
        <f t="shared" si="3"/>
        <v>44</v>
      </c>
      <c r="E46" s="107">
        <f t="shared" si="4"/>
        <v>44</v>
      </c>
      <c r="F46" s="108">
        <f t="shared" si="5"/>
        <v>44</v>
      </c>
      <c r="G46" s="107">
        <f t="shared" si="6"/>
        <v>44</v>
      </c>
      <c r="H46" s="108">
        <f t="shared" si="7"/>
        <v>44</v>
      </c>
      <c r="I46" s="107">
        <f t="shared" si="8"/>
        <v>44</v>
      </c>
      <c r="J46" s="108">
        <f t="shared" si="9"/>
        <v>44</v>
      </c>
      <c r="K46" s="107">
        <f t="shared" si="10"/>
        <v>44</v>
      </c>
      <c r="L46" s="109" t="s">
        <v>42</v>
      </c>
      <c r="N46" s="71"/>
      <c r="O46" s="71"/>
      <c r="P46" s="8"/>
      <c r="Q46" s="8"/>
      <c r="R46" s="8"/>
      <c r="S46" s="8"/>
      <c r="T46" s="8"/>
      <c r="U46" s="8"/>
      <c r="V46" s="8"/>
      <c r="W46" s="71"/>
      <c r="X46" s="71"/>
      <c r="Y46" s="71"/>
      <c r="Z46" s="71"/>
      <c r="AA46" s="71"/>
      <c r="AD46" s="71"/>
      <c r="AE46" s="71"/>
      <c r="AF46" s="71"/>
      <c r="AG46" s="71"/>
      <c r="AH46" s="71"/>
      <c r="AI46" s="71"/>
      <c r="AJ46" s="71"/>
      <c r="AK46" s="71"/>
      <c r="AL46" s="71"/>
      <c r="AM46" s="71"/>
      <c r="AN46" s="71"/>
      <c r="AO46" s="71"/>
    </row>
    <row r="47" spans="1:41" s="37" customFormat="1" ht="15" thickBot="1" x14ac:dyDescent="0.25">
      <c r="A47" s="1" t="s">
        <v>81</v>
      </c>
      <c r="B47" s="106">
        <f t="shared" si="1"/>
        <v>2020</v>
      </c>
      <c r="C47" s="107">
        <f t="shared" si="2"/>
        <v>2020</v>
      </c>
      <c r="D47" s="108">
        <f t="shared" si="3"/>
        <v>2020</v>
      </c>
      <c r="E47" s="107">
        <f t="shared" si="4"/>
        <v>2020</v>
      </c>
      <c r="F47" s="108">
        <f t="shared" si="5"/>
        <v>2020</v>
      </c>
      <c r="G47" s="107">
        <f t="shared" si="6"/>
        <v>2020</v>
      </c>
      <c r="H47" s="108">
        <f t="shared" si="7"/>
        <v>2020</v>
      </c>
      <c r="I47" s="107">
        <f t="shared" si="8"/>
        <v>0</v>
      </c>
      <c r="J47" s="108">
        <f t="shared" si="9"/>
        <v>0</v>
      </c>
      <c r="K47" s="107">
        <f t="shared" si="10"/>
        <v>0</v>
      </c>
      <c r="L47" s="109" t="s">
        <v>42</v>
      </c>
      <c r="N47" s="71"/>
      <c r="O47" s="71"/>
      <c r="P47" s="8"/>
      <c r="Q47" s="8"/>
      <c r="R47" s="8"/>
      <c r="S47" s="8"/>
      <c r="T47" s="8"/>
      <c r="U47" s="8"/>
      <c r="V47" s="8"/>
      <c r="W47" s="71"/>
      <c r="X47" s="71"/>
      <c r="Y47" s="71"/>
      <c r="Z47" s="71"/>
      <c r="AA47" s="71"/>
      <c r="AD47" s="71"/>
      <c r="AE47" s="71"/>
      <c r="AF47" s="71"/>
      <c r="AG47" s="71"/>
      <c r="AH47" s="71"/>
      <c r="AI47" s="71"/>
      <c r="AJ47" s="71"/>
      <c r="AK47" s="71"/>
      <c r="AL47" s="71"/>
      <c r="AM47" s="71"/>
      <c r="AN47" s="71"/>
      <c r="AO47" s="71"/>
    </row>
    <row r="48" spans="1:41" s="37" customFormat="1" ht="15" thickBot="1" x14ac:dyDescent="0.25">
      <c r="A48" s="1" t="s">
        <v>82</v>
      </c>
      <c r="B48" s="106">
        <f t="shared" si="1"/>
        <v>1360</v>
      </c>
      <c r="C48" s="107">
        <f t="shared" si="2"/>
        <v>1360</v>
      </c>
      <c r="D48" s="108">
        <f t="shared" si="3"/>
        <v>1360</v>
      </c>
      <c r="E48" s="107">
        <f t="shared" si="4"/>
        <v>1360</v>
      </c>
      <c r="F48" s="108">
        <f t="shared" si="5"/>
        <v>1360</v>
      </c>
      <c r="G48" s="107">
        <f t="shared" si="6"/>
        <v>1360</v>
      </c>
      <c r="H48" s="108">
        <f t="shared" si="7"/>
        <v>1360</v>
      </c>
      <c r="I48" s="107">
        <f t="shared" si="8"/>
        <v>1360</v>
      </c>
      <c r="J48" s="108">
        <f t="shared" si="9"/>
        <v>1360</v>
      </c>
      <c r="K48" s="107">
        <f t="shared" si="10"/>
        <v>1360</v>
      </c>
      <c r="L48" s="109" t="s">
        <v>42</v>
      </c>
      <c r="N48" s="71"/>
      <c r="O48" s="71"/>
      <c r="P48" s="8"/>
      <c r="Q48" s="8"/>
      <c r="R48" s="8"/>
      <c r="S48" s="8"/>
      <c r="T48" s="8"/>
      <c r="U48" s="8"/>
      <c r="V48" s="8"/>
      <c r="W48" s="71"/>
      <c r="X48" s="71"/>
      <c r="Y48" s="71"/>
      <c r="Z48" s="71"/>
      <c r="AA48" s="71"/>
      <c r="AD48" s="71"/>
      <c r="AE48" s="71"/>
      <c r="AF48" s="71"/>
      <c r="AG48" s="71"/>
      <c r="AH48" s="71"/>
      <c r="AI48" s="71"/>
      <c r="AJ48" s="71"/>
      <c r="AK48" s="71"/>
      <c r="AL48" s="71"/>
      <c r="AM48" s="71"/>
      <c r="AN48" s="71"/>
      <c r="AO48" s="71"/>
    </row>
    <row r="49" spans="1:41" s="37" customFormat="1" ht="15" thickBot="1" x14ac:dyDescent="0.25">
      <c r="A49" s="1" t="s">
        <v>83</v>
      </c>
      <c r="B49" s="106">
        <f t="shared" si="1"/>
        <v>0</v>
      </c>
      <c r="C49" s="107">
        <f t="shared" si="2"/>
        <v>0</v>
      </c>
      <c r="D49" s="108">
        <f t="shared" si="3"/>
        <v>0</v>
      </c>
      <c r="E49" s="107">
        <f t="shared" si="4"/>
        <v>0</v>
      </c>
      <c r="F49" s="108">
        <f t="shared" si="5"/>
        <v>0</v>
      </c>
      <c r="G49" s="107">
        <f t="shared" si="6"/>
        <v>0</v>
      </c>
      <c r="H49" s="108">
        <f t="shared" si="7"/>
        <v>0</v>
      </c>
      <c r="I49" s="107">
        <f t="shared" si="8"/>
        <v>0</v>
      </c>
      <c r="J49" s="108">
        <f t="shared" si="9"/>
        <v>0</v>
      </c>
      <c r="K49" s="107">
        <f t="shared" si="10"/>
        <v>0</v>
      </c>
      <c r="L49" s="109" t="s">
        <v>42</v>
      </c>
      <c r="N49" s="71"/>
      <c r="O49" s="71"/>
      <c r="P49" s="8"/>
      <c r="Q49" s="8"/>
      <c r="R49" s="8"/>
      <c r="S49" s="8"/>
      <c r="T49" s="8"/>
      <c r="U49" s="8"/>
      <c r="V49" s="8"/>
      <c r="W49" s="71"/>
      <c r="X49" s="71"/>
      <c r="Y49" s="71"/>
      <c r="Z49" s="71"/>
      <c r="AA49" s="71"/>
      <c r="AD49" s="71"/>
      <c r="AE49" s="71"/>
      <c r="AF49" s="71"/>
      <c r="AG49" s="71"/>
      <c r="AH49" s="71"/>
      <c r="AI49" s="71"/>
      <c r="AJ49" s="71"/>
      <c r="AK49" s="71"/>
      <c r="AL49" s="71"/>
      <c r="AM49" s="71"/>
      <c r="AN49" s="71"/>
      <c r="AO49" s="71"/>
    </row>
    <row r="50" spans="1:41" s="37" customFormat="1" ht="15" thickBot="1" x14ac:dyDescent="0.25">
      <c r="A50" s="1" t="s">
        <v>84</v>
      </c>
      <c r="B50" s="106">
        <f t="shared" si="1"/>
        <v>240</v>
      </c>
      <c r="C50" s="107">
        <f t="shared" si="2"/>
        <v>240</v>
      </c>
      <c r="D50" s="108">
        <f t="shared" si="3"/>
        <v>240</v>
      </c>
      <c r="E50" s="107">
        <f t="shared" si="4"/>
        <v>240</v>
      </c>
      <c r="F50" s="108">
        <f t="shared" si="5"/>
        <v>240</v>
      </c>
      <c r="G50" s="107">
        <f t="shared" si="6"/>
        <v>240</v>
      </c>
      <c r="H50" s="108">
        <f t="shared" si="7"/>
        <v>240</v>
      </c>
      <c r="I50" s="107">
        <f t="shared" si="8"/>
        <v>240</v>
      </c>
      <c r="J50" s="108">
        <f t="shared" si="9"/>
        <v>240</v>
      </c>
      <c r="K50" s="107">
        <f t="shared" si="10"/>
        <v>240</v>
      </c>
      <c r="L50" s="109" t="s">
        <v>42</v>
      </c>
      <c r="N50" s="71"/>
      <c r="O50" s="71"/>
      <c r="P50" s="8"/>
      <c r="Q50" s="8"/>
      <c r="R50" s="8"/>
      <c r="S50" s="8"/>
      <c r="T50" s="8"/>
      <c r="U50" s="8"/>
      <c r="V50" s="8"/>
      <c r="W50" s="71"/>
      <c r="X50" s="71"/>
      <c r="Y50" s="71"/>
      <c r="Z50" s="71"/>
      <c r="AA50" s="71"/>
      <c r="AD50" s="71"/>
      <c r="AE50" s="71"/>
      <c r="AF50" s="71"/>
      <c r="AG50" s="71"/>
      <c r="AH50" s="71"/>
      <c r="AI50" s="71"/>
      <c r="AJ50" s="71"/>
      <c r="AK50" s="71"/>
      <c r="AL50" s="71"/>
      <c r="AM50" s="71"/>
      <c r="AN50" s="71"/>
      <c r="AO50" s="71"/>
    </row>
    <row r="51" spans="1:41" s="37" customFormat="1" ht="15" thickBot="1" x14ac:dyDescent="0.25">
      <c r="A51" s="1" t="s">
        <v>85</v>
      </c>
      <c r="B51" s="106">
        <f t="shared" si="1"/>
        <v>162</v>
      </c>
      <c r="C51" s="107">
        <f t="shared" si="2"/>
        <v>162</v>
      </c>
      <c r="D51" s="108">
        <f t="shared" si="3"/>
        <v>0</v>
      </c>
      <c r="E51" s="107">
        <f t="shared" si="4"/>
        <v>0</v>
      </c>
      <c r="F51" s="108">
        <f t="shared" si="5"/>
        <v>0</v>
      </c>
      <c r="G51" s="107">
        <f t="shared" si="6"/>
        <v>0</v>
      </c>
      <c r="H51" s="108">
        <f t="shared" si="7"/>
        <v>0</v>
      </c>
      <c r="I51" s="107">
        <f t="shared" si="8"/>
        <v>0</v>
      </c>
      <c r="J51" s="108">
        <f t="shared" si="9"/>
        <v>0</v>
      </c>
      <c r="K51" s="107">
        <f t="shared" si="10"/>
        <v>0</v>
      </c>
      <c r="L51" s="109" t="s">
        <v>42</v>
      </c>
      <c r="N51" s="71"/>
      <c r="O51" s="71"/>
      <c r="P51" s="8"/>
      <c r="Q51" s="8"/>
      <c r="R51" s="8"/>
      <c r="S51" s="8"/>
      <c r="T51" s="8"/>
      <c r="U51" s="8"/>
      <c r="V51" s="8"/>
      <c r="W51" s="71"/>
      <c r="X51" s="71"/>
      <c r="Y51" s="71"/>
      <c r="Z51" s="71"/>
      <c r="AA51" s="71"/>
      <c r="AD51" s="71"/>
      <c r="AE51" s="71"/>
      <c r="AF51" s="71"/>
      <c r="AG51" s="71"/>
      <c r="AH51" s="71"/>
      <c r="AI51" s="71"/>
      <c r="AJ51" s="71"/>
      <c r="AK51" s="71"/>
      <c r="AL51" s="71"/>
      <c r="AM51" s="71"/>
      <c r="AN51" s="71"/>
      <c r="AO51" s="71"/>
    </row>
    <row r="52" spans="1:41" s="37" customFormat="1" ht="15" thickBot="1" x14ac:dyDescent="0.25">
      <c r="A52" s="1" t="s">
        <v>86</v>
      </c>
      <c r="B52" s="106">
        <f t="shared" si="1"/>
        <v>415</v>
      </c>
      <c r="C52" s="107">
        <f t="shared" si="2"/>
        <v>415</v>
      </c>
      <c r="D52" s="108">
        <f t="shared" si="3"/>
        <v>415</v>
      </c>
      <c r="E52" s="107">
        <f t="shared" si="4"/>
        <v>415</v>
      </c>
      <c r="F52" s="108">
        <f t="shared" si="5"/>
        <v>415</v>
      </c>
      <c r="G52" s="107">
        <f t="shared" si="6"/>
        <v>415</v>
      </c>
      <c r="H52" s="108">
        <f t="shared" si="7"/>
        <v>415</v>
      </c>
      <c r="I52" s="107">
        <f t="shared" si="8"/>
        <v>415</v>
      </c>
      <c r="J52" s="108">
        <f t="shared" si="9"/>
        <v>415</v>
      </c>
      <c r="K52" s="107">
        <f t="shared" si="10"/>
        <v>415</v>
      </c>
      <c r="L52" s="109" t="s">
        <v>42</v>
      </c>
      <c r="N52" s="71"/>
      <c r="O52" s="71"/>
      <c r="P52" s="8"/>
      <c r="Q52" s="8"/>
      <c r="R52" s="8"/>
      <c r="S52" s="8"/>
      <c r="T52" s="8"/>
      <c r="U52" s="8"/>
      <c r="V52" s="8"/>
      <c r="W52" s="71"/>
      <c r="X52" s="71"/>
      <c r="Y52" s="71"/>
      <c r="Z52" s="71"/>
      <c r="AA52" s="71"/>
      <c r="AD52" s="71"/>
      <c r="AE52" s="71"/>
      <c r="AF52" s="71"/>
      <c r="AG52" s="71"/>
      <c r="AH52" s="71"/>
      <c r="AI52" s="71"/>
      <c r="AJ52" s="71"/>
      <c r="AK52" s="71"/>
      <c r="AL52" s="71"/>
      <c r="AM52" s="71"/>
      <c r="AN52" s="71"/>
      <c r="AO52" s="71"/>
    </row>
    <row r="53" spans="1:41" s="37" customFormat="1" ht="15" thickBot="1" x14ac:dyDescent="0.25">
      <c r="A53" s="1" t="s">
        <v>87</v>
      </c>
      <c r="B53" s="106">
        <f t="shared" si="1"/>
        <v>1800</v>
      </c>
      <c r="C53" s="107">
        <f t="shared" si="2"/>
        <v>1800</v>
      </c>
      <c r="D53" s="108">
        <f t="shared" si="3"/>
        <v>1800</v>
      </c>
      <c r="E53" s="107">
        <f t="shared" si="4"/>
        <v>1800</v>
      </c>
      <c r="F53" s="108">
        <f t="shared" si="5"/>
        <v>1800</v>
      </c>
      <c r="G53" s="107">
        <f t="shared" si="6"/>
        <v>1800</v>
      </c>
      <c r="H53" s="108">
        <f t="shared" si="7"/>
        <v>1800</v>
      </c>
      <c r="I53" s="107">
        <f t="shared" si="8"/>
        <v>1800</v>
      </c>
      <c r="J53" s="108">
        <f t="shared" si="9"/>
        <v>1800</v>
      </c>
      <c r="K53" s="107">
        <f t="shared" si="10"/>
        <v>1800</v>
      </c>
      <c r="L53" s="109" t="s">
        <v>42</v>
      </c>
      <c r="N53" s="71"/>
      <c r="O53" s="71"/>
      <c r="P53" s="8"/>
      <c r="Q53" s="8"/>
      <c r="R53" s="8"/>
      <c r="S53" s="8"/>
      <c r="T53" s="8"/>
      <c r="U53" s="8"/>
      <c r="V53" s="8"/>
      <c r="W53" s="71"/>
      <c r="X53" s="71"/>
      <c r="Y53" s="71"/>
      <c r="Z53" s="71"/>
      <c r="AA53" s="71"/>
      <c r="AD53" s="71"/>
      <c r="AE53" s="71"/>
      <c r="AF53" s="71"/>
      <c r="AG53" s="71"/>
      <c r="AH53" s="71"/>
      <c r="AI53" s="71"/>
      <c r="AJ53" s="71"/>
      <c r="AK53" s="71"/>
      <c r="AL53" s="71"/>
      <c r="AM53" s="71"/>
      <c r="AN53" s="71"/>
      <c r="AO53" s="71"/>
    </row>
    <row r="54" spans="1:41" s="37" customFormat="1" ht="15" thickBot="1" x14ac:dyDescent="0.25">
      <c r="A54" s="1" t="s">
        <v>88</v>
      </c>
      <c r="B54" s="106">
        <f t="shared" si="1"/>
        <v>616</v>
      </c>
      <c r="C54" s="107">
        <f t="shared" si="2"/>
        <v>616</v>
      </c>
      <c r="D54" s="108">
        <f t="shared" si="3"/>
        <v>616</v>
      </c>
      <c r="E54" s="107">
        <f t="shared" si="4"/>
        <v>616</v>
      </c>
      <c r="F54" s="108">
        <f t="shared" si="5"/>
        <v>616</v>
      </c>
      <c r="G54" s="107">
        <f t="shared" si="6"/>
        <v>616</v>
      </c>
      <c r="H54" s="108">
        <f t="shared" si="7"/>
        <v>616</v>
      </c>
      <c r="I54" s="107">
        <f t="shared" si="8"/>
        <v>616</v>
      </c>
      <c r="J54" s="108">
        <f t="shared" si="9"/>
        <v>616</v>
      </c>
      <c r="K54" s="107">
        <f t="shared" si="10"/>
        <v>616</v>
      </c>
      <c r="L54" s="109" t="s">
        <v>42</v>
      </c>
      <c r="M54" s="71"/>
      <c r="N54" s="71"/>
      <c r="O54" s="71"/>
      <c r="P54" s="8"/>
      <c r="Q54" s="8"/>
      <c r="R54" s="8"/>
      <c r="S54" s="8"/>
      <c r="T54" s="8"/>
      <c r="U54" s="8"/>
      <c r="V54" s="8"/>
      <c r="W54" s="71"/>
      <c r="X54" s="71"/>
      <c r="Y54" s="71"/>
      <c r="Z54" s="71"/>
      <c r="AA54" s="71"/>
      <c r="AD54" s="71"/>
      <c r="AE54" s="71"/>
      <c r="AF54" s="71"/>
      <c r="AG54" s="71"/>
      <c r="AH54" s="71"/>
      <c r="AI54" s="71"/>
      <c r="AJ54" s="71"/>
      <c r="AK54" s="71"/>
      <c r="AL54" s="71"/>
      <c r="AM54" s="71"/>
      <c r="AN54" s="71"/>
      <c r="AO54" s="71"/>
    </row>
    <row r="55" spans="1:41" s="71" customFormat="1" ht="15" thickBot="1" x14ac:dyDescent="0.25">
      <c r="A55" s="1" t="s">
        <v>89</v>
      </c>
      <c r="B55" s="106">
        <f t="shared" si="1"/>
        <v>640</v>
      </c>
      <c r="C55" s="107">
        <f t="shared" si="2"/>
        <v>640</v>
      </c>
      <c r="D55" s="108">
        <f t="shared" si="3"/>
        <v>640</v>
      </c>
      <c r="E55" s="107">
        <f t="shared" si="4"/>
        <v>640</v>
      </c>
      <c r="F55" s="108">
        <f t="shared" si="5"/>
        <v>640</v>
      </c>
      <c r="G55" s="107">
        <f t="shared" si="6"/>
        <v>640</v>
      </c>
      <c r="H55" s="108">
        <f t="shared" si="7"/>
        <v>640</v>
      </c>
      <c r="I55" s="107">
        <f t="shared" si="8"/>
        <v>640</v>
      </c>
      <c r="J55" s="108">
        <f t="shared" si="9"/>
        <v>640</v>
      </c>
      <c r="K55" s="107">
        <f t="shared" si="10"/>
        <v>640</v>
      </c>
      <c r="L55" s="109" t="s">
        <v>42</v>
      </c>
      <c r="M55" s="4"/>
      <c r="P55" s="8"/>
      <c r="Q55" s="8"/>
      <c r="R55" s="8"/>
      <c r="S55" s="8"/>
      <c r="T55" s="8"/>
      <c r="U55" s="8"/>
      <c r="V55" s="8"/>
    </row>
    <row r="56" spans="1:41" s="37" customFormat="1" ht="15" thickBot="1" x14ac:dyDescent="0.25">
      <c r="A56" s="1" t="s">
        <v>90</v>
      </c>
      <c r="B56" s="106">
        <f t="shared" si="1"/>
        <v>1320</v>
      </c>
      <c r="C56" s="107">
        <f t="shared" si="2"/>
        <v>1320</v>
      </c>
      <c r="D56" s="108">
        <f t="shared" si="3"/>
        <v>1320</v>
      </c>
      <c r="E56" s="107">
        <f t="shared" si="4"/>
        <v>1320</v>
      </c>
      <c r="F56" s="108">
        <f t="shared" si="5"/>
        <v>1320</v>
      </c>
      <c r="G56" s="107">
        <f t="shared" si="6"/>
        <v>1320</v>
      </c>
      <c r="H56" s="108">
        <f t="shared" si="7"/>
        <v>1320</v>
      </c>
      <c r="I56" s="107">
        <f t="shared" si="8"/>
        <v>1320</v>
      </c>
      <c r="J56" s="108">
        <f t="shared" si="9"/>
        <v>1320</v>
      </c>
      <c r="K56" s="107">
        <f t="shared" si="10"/>
        <v>1320</v>
      </c>
      <c r="L56" s="109" t="s">
        <v>42</v>
      </c>
      <c r="M56" s="71"/>
      <c r="N56" s="71"/>
      <c r="O56" s="71"/>
      <c r="P56" s="8"/>
      <c r="Q56" s="8"/>
      <c r="R56" s="8"/>
      <c r="S56" s="8"/>
      <c r="T56" s="8"/>
      <c r="U56" s="8"/>
      <c r="V56" s="8"/>
      <c r="W56" s="71"/>
      <c r="X56" s="71"/>
      <c r="Y56" s="71"/>
      <c r="Z56" s="71"/>
      <c r="AA56" s="71"/>
      <c r="AD56" s="71"/>
      <c r="AE56" s="71"/>
      <c r="AF56" s="71"/>
      <c r="AG56" s="71"/>
      <c r="AH56" s="71"/>
      <c r="AI56" s="71"/>
      <c r="AJ56" s="71"/>
      <c r="AK56" s="71"/>
      <c r="AL56" s="71"/>
      <c r="AM56" s="71"/>
      <c r="AN56" s="71"/>
      <c r="AO56" s="71"/>
    </row>
    <row r="57" spans="1:41" s="71" customFormat="1" ht="15" thickBot="1" x14ac:dyDescent="0.25">
      <c r="A57" s="1" t="s">
        <v>247</v>
      </c>
      <c r="B57" s="106">
        <f>B71 * 0.012</f>
        <v>5.04</v>
      </c>
      <c r="C57" s="107">
        <f t="shared" ref="C57:K57" si="11">C71 * 0.012</f>
        <v>5.04</v>
      </c>
      <c r="D57" s="108">
        <f t="shared" si="11"/>
        <v>5.04</v>
      </c>
      <c r="E57" s="107">
        <f t="shared" si="11"/>
        <v>5.04</v>
      </c>
      <c r="F57" s="108">
        <f t="shared" si="11"/>
        <v>5.04</v>
      </c>
      <c r="G57" s="107">
        <f t="shared" si="11"/>
        <v>5.04</v>
      </c>
      <c r="H57" s="108">
        <f t="shared" si="11"/>
        <v>5.04</v>
      </c>
      <c r="I57" s="107">
        <f t="shared" si="11"/>
        <v>5.04</v>
      </c>
      <c r="J57" s="108">
        <f t="shared" si="11"/>
        <v>5.04</v>
      </c>
      <c r="K57" s="107">
        <f t="shared" si="11"/>
        <v>5.04</v>
      </c>
      <c r="L57" s="109" t="s">
        <v>54</v>
      </c>
      <c r="M57" s="4"/>
      <c r="P57" s="8"/>
      <c r="S57" s="8"/>
      <c r="T57" s="8"/>
      <c r="U57" s="8"/>
      <c r="V57" s="8"/>
    </row>
    <row r="58" spans="1:41" s="37" customFormat="1" ht="15" thickBot="1" x14ac:dyDescent="0.25">
      <c r="A58" s="1" t="s">
        <v>367</v>
      </c>
      <c r="B58" s="106">
        <f>B74*0.25</f>
        <v>38.75</v>
      </c>
      <c r="C58" s="107">
        <f t="shared" ref="C58:K58" si="12">C74*0.25</f>
        <v>42.25</v>
      </c>
      <c r="D58" s="108">
        <f t="shared" si="12"/>
        <v>42.25</v>
      </c>
      <c r="E58" s="107">
        <f t="shared" si="12"/>
        <v>42.25</v>
      </c>
      <c r="F58" s="108">
        <f t="shared" si="12"/>
        <v>42.25</v>
      </c>
      <c r="G58" s="107">
        <f t="shared" si="12"/>
        <v>42.25</v>
      </c>
      <c r="H58" s="108">
        <f t="shared" si="12"/>
        <v>42.25</v>
      </c>
      <c r="I58" s="107">
        <f t="shared" si="12"/>
        <v>42.25</v>
      </c>
      <c r="J58" s="108">
        <f t="shared" si="12"/>
        <v>42.25</v>
      </c>
      <c r="K58" s="107">
        <f t="shared" si="12"/>
        <v>42.25</v>
      </c>
      <c r="L58" s="109" t="s">
        <v>54</v>
      </c>
      <c r="P58" s="8"/>
      <c r="S58" s="8"/>
      <c r="T58" s="8"/>
      <c r="U58" s="8"/>
      <c r="V58" s="8"/>
      <c r="W58" s="71"/>
      <c r="X58" s="71"/>
      <c r="Y58" s="71"/>
      <c r="Z58" s="71"/>
      <c r="AA58" s="71"/>
    </row>
    <row r="59" spans="1:41" ht="15" thickBot="1" x14ac:dyDescent="0.25">
      <c r="A59" s="19" t="s">
        <v>43</v>
      </c>
      <c r="B59" s="57">
        <f t="shared" ref="B59:K59" si="13">SUM(B40:B58)</f>
        <v>15141.79</v>
      </c>
      <c r="C59" s="61">
        <f t="shared" si="13"/>
        <v>15145.29</v>
      </c>
      <c r="D59" s="58">
        <f t="shared" si="13"/>
        <v>14983.29</v>
      </c>
      <c r="E59" s="61">
        <f t="shared" si="13"/>
        <v>14983.29</v>
      </c>
      <c r="F59" s="58">
        <f t="shared" si="13"/>
        <v>14983.29</v>
      </c>
      <c r="G59" s="61">
        <f t="shared" si="13"/>
        <v>14983.29</v>
      </c>
      <c r="H59" s="58">
        <f t="shared" si="13"/>
        <v>14983.29</v>
      </c>
      <c r="I59" s="61">
        <f t="shared" si="13"/>
        <v>12963.29</v>
      </c>
      <c r="J59" s="58">
        <f t="shared" si="13"/>
        <v>12963.29</v>
      </c>
      <c r="K59" s="61">
        <f t="shared" si="13"/>
        <v>12963.29</v>
      </c>
      <c r="L59" s="31"/>
      <c r="M59" s="37"/>
      <c r="W59" s="71"/>
      <c r="X59" s="71"/>
      <c r="Y59" s="71"/>
      <c r="Z59" s="71"/>
      <c r="AA59" s="71"/>
    </row>
    <row r="60" spans="1:41" x14ac:dyDescent="0.2">
      <c r="B60" s="71"/>
      <c r="C60" s="71"/>
      <c r="D60" s="71"/>
      <c r="E60" s="71"/>
      <c r="F60" s="71"/>
      <c r="G60" s="71"/>
      <c r="H60" s="71"/>
      <c r="I60" s="71"/>
      <c r="J60" s="71"/>
      <c r="K60" s="71"/>
      <c r="M60" s="37"/>
      <c r="W60" s="71"/>
      <c r="X60" s="71"/>
      <c r="Y60" s="71"/>
      <c r="Z60" s="71"/>
      <c r="AA60" s="71"/>
    </row>
    <row r="61" spans="1:41" s="37" customFormat="1" ht="22.5" customHeight="1" x14ac:dyDescent="0.2">
      <c r="A61" s="38" t="s">
        <v>291</v>
      </c>
      <c r="B61" s="35"/>
      <c r="C61" s="35"/>
      <c r="D61" s="35"/>
      <c r="E61" s="35"/>
      <c r="F61" s="35"/>
      <c r="G61" s="35"/>
      <c r="H61" s="35"/>
      <c r="I61" s="41"/>
      <c r="J61" s="41"/>
      <c r="K61" s="41"/>
      <c r="L61" s="41"/>
      <c r="P61" s="8"/>
      <c r="S61" s="8"/>
      <c r="T61" s="8"/>
      <c r="U61" s="8"/>
      <c r="V61" s="8"/>
      <c r="W61" s="71"/>
      <c r="X61" s="71"/>
      <c r="Y61" s="71"/>
      <c r="Z61" s="71"/>
      <c r="AA61" s="71"/>
    </row>
    <row r="62" spans="1:41" s="37" customFormat="1" ht="15" x14ac:dyDescent="0.25">
      <c r="A62" s="144" t="s">
        <v>33</v>
      </c>
      <c r="B62" s="15">
        <v>2015</v>
      </c>
      <c r="C62" s="15">
        <v>2016</v>
      </c>
      <c r="D62" s="15">
        <v>2017</v>
      </c>
      <c r="E62" s="15">
        <v>2018</v>
      </c>
      <c r="F62" s="15">
        <v>2019</v>
      </c>
      <c r="G62" s="15">
        <v>2020</v>
      </c>
      <c r="H62" s="15">
        <v>2021</v>
      </c>
      <c r="I62" s="15">
        <v>2022</v>
      </c>
      <c r="J62" s="15">
        <v>2023</v>
      </c>
      <c r="K62" s="15">
        <v>2024</v>
      </c>
      <c r="L62" s="146" t="s">
        <v>40</v>
      </c>
      <c r="M62" s="89"/>
      <c r="P62" s="8"/>
      <c r="S62" s="8"/>
      <c r="T62" s="8"/>
      <c r="U62" s="8"/>
      <c r="V62" s="8"/>
      <c r="W62" s="71"/>
      <c r="X62" s="71"/>
      <c r="Y62" s="71"/>
      <c r="Z62" s="71"/>
      <c r="AA62" s="71"/>
    </row>
    <row r="63" spans="1:41" s="89" customFormat="1" ht="15.75" thickBot="1" x14ac:dyDescent="0.3">
      <c r="A63" s="145" t="s">
        <v>41</v>
      </c>
      <c r="B63" s="16" t="s">
        <v>34</v>
      </c>
      <c r="C63" s="16" t="s">
        <v>35</v>
      </c>
      <c r="D63" s="16" t="s">
        <v>36</v>
      </c>
      <c r="E63" s="16" t="s">
        <v>37</v>
      </c>
      <c r="F63" s="16" t="s">
        <v>38</v>
      </c>
      <c r="G63" s="16" t="s">
        <v>39</v>
      </c>
      <c r="H63" s="16">
        <v>-22</v>
      </c>
      <c r="I63" s="16">
        <v>-23</v>
      </c>
      <c r="J63" s="16">
        <v>-24</v>
      </c>
      <c r="K63" s="16">
        <v>-25</v>
      </c>
      <c r="L63" s="147" t="s">
        <v>42</v>
      </c>
      <c r="M63" s="71"/>
      <c r="P63" s="8"/>
      <c r="S63" s="8"/>
      <c r="T63" s="8"/>
      <c r="U63" s="8"/>
      <c r="V63" s="8"/>
      <c r="W63" s="71"/>
      <c r="X63" s="71"/>
      <c r="Y63" s="71"/>
      <c r="Z63" s="71"/>
      <c r="AA63" s="71"/>
    </row>
    <row r="64" spans="1:41" s="71" customFormat="1" ht="16.5" thickTop="1" thickBot="1" x14ac:dyDescent="0.3">
      <c r="A64" s="36" t="s">
        <v>315</v>
      </c>
      <c r="B64" s="106">
        <f t="shared" ref="B64:K70" si="14">VLOOKUP($A64,$A$4:$K$27,2,FALSE)</f>
        <v>53</v>
      </c>
      <c r="C64" s="107">
        <f t="shared" si="14"/>
        <v>53</v>
      </c>
      <c r="D64" s="108">
        <f t="shared" si="14"/>
        <v>53</v>
      </c>
      <c r="E64" s="107">
        <f t="shared" si="14"/>
        <v>53</v>
      </c>
      <c r="F64" s="108">
        <f t="shared" si="14"/>
        <v>53</v>
      </c>
      <c r="G64" s="107">
        <f t="shared" si="14"/>
        <v>53</v>
      </c>
      <c r="H64" s="108">
        <f t="shared" si="14"/>
        <v>53</v>
      </c>
      <c r="I64" s="107">
        <f t="shared" si="14"/>
        <v>53</v>
      </c>
      <c r="J64" s="108">
        <f t="shared" si="14"/>
        <v>53</v>
      </c>
      <c r="K64" s="107">
        <f t="shared" si="14"/>
        <v>53</v>
      </c>
      <c r="L64" s="109" t="s">
        <v>54</v>
      </c>
      <c r="M64" s="89"/>
      <c r="P64" s="8"/>
      <c r="Q64" s="8"/>
      <c r="R64" s="8"/>
      <c r="S64" s="8"/>
      <c r="T64" s="8"/>
      <c r="U64" s="8"/>
      <c r="V64" s="8"/>
    </row>
    <row r="65" spans="1:40" s="89" customFormat="1" ht="15.75" thickBot="1" x14ac:dyDescent="0.3">
      <c r="A65" s="36" t="s">
        <v>342</v>
      </c>
      <c r="B65" s="110">
        <f t="shared" si="14"/>
        <v>53</v>
      </c>
      <c r="C65" s="107">
        <f t="shared" si="14"/>
        <v>53</v>
      </c>
      <c r="D65" s="108">
        <f t="shared" si="14"/>
        <v>53</v>
      </c>
      <c r="E65" s="107">
        <f t="shared" si="14"/>
        <v>53</v>
      </c>
      <c r="F65" s="108">
        <f t="shared" si="14"/>
        <v>53</v>
      </c>
      <c r="G65" s="107">
        <f t="shared" si="14"/>
        <v>53</v>
      </c>
      <c r="H65" s="108">
        <f t="shared" si="14"/>
        <v>53</v>
      </c>
      <c r="I65" s="107">
        <f t="shared" si="14"/>
        <v>53</v>
      </c>
      <c r="J65" s="108">
        <f t="shared" si="14"/>
        <v>53</v>
      </c>
      <c r="K65" s="107">
        <f t="shared" si="14"/>
        <v>53</v>
      </c>
      <c r="L65" s="109" t="s">
        <v>54</v>
      </c>
      <c r="N65" s="71"/>
      <c r="O65" s="71"/>
      <c r="P65" s="8"/>
      <c r="Q65" s="8"/>
      <c r="R65" s="8"/>
      <c r="S65" s="8"/>
      <c r="T65" s="8"/>
      <c r="U65" s="8"/>
      <c r="V65" s="8"/>
      <c r="W65" s="71"/>
      <c r="X65" s="71"/>
      <c r="Y65" s="71"/>
      <c r="Z65" s="71"/>
      <c r="AA65" s="71"/>
    </row>
    <row r="66" spans="1:40" s="89" customFormat="1" ht="15.75" thickBot="1" x14ac:dyDescent="0.3">
      <c r="A66" s="1" t="s">
        <v>129</v>
      </c>
      <c r="B66" s="110">
        <f t="shared" si="14"/>
        <v>165.5</v>
      </c>
      <c r="C66" s="107">
        <f t="shared" si="14"/>
        <v>165.5</v>
      </c>
      <c r="D66" s="108">
        <f t="shared" si="14"/>
        <v>165.5</v>
      </c>
      <c r="E66" s="107">
        <f t="shared" si="14"/>
        <v>165.5</v>
      </c>
      <c r="F66" s="108">
        <f t="shared" si="14"/>
        <v>165.5</v>
      </c>
      <c r="G66" s="107">
        <f t="shared" si="14"/>
        <v>165.5</v>
      </c>
      <c r="H66" s="108">
        <f t="shared" si="14"/>
        <v>165.5</v>
      </c>
      <c r="I66" s="107">
        <f t="shared" si="14"/>
        <v>165.5</v>
      </c>
      <c r="J66" s="108">
        <f t="shared" si="14"/>
        <v>165.5</v>
      </c>
      <c r="K66" s="107">
        <f t="shared" si="14"/>
        <v>165.5</v>
      </c>
      <c r="L66" s="109" t="s">
        <v>54</v>
      </c>
      <c r="M66" s="4"/>
      <c r="N66" s="71"/>
      <c r="O66" s="71"/>
      <c r="P66" s="8"/>
      <c r="Q66" s="8"/>
      <c r="R66" s="8"/>
      <c r="S66" s="8"/>
      <c r="T66" s="8"/>
      <c r="U66" s="8"/>
      <c r="V66" s="8"/>
      <c r="W66" s="71"/>
      <c r="X66" s="71"/>
      <c r="Y66" s="71"/>
      <c r="Z66" s="71"/>
      <c r="AA66" s="71"/>
    </row>
    <row r="67" spans="1:40" s="37" customFormat="1" ht="15.75" thickBot="1" x14ac:dyDescent="0.3">
      <c r="A67" s="1" t="s">
        <v>77</v>
      </c>
      <c r="B67" s="110">
        <f t="shared" si="14"/>
        <v>46.5</v>
      </c>
      <c r="C67" s="107">
        <f t="shared" si="14"/>
        <v>46.5</v>
      </c>
      <c r="D67" s="108">
        <f t="shared" si="14"/>
        <v>46.5</v>
      </c>
      <c r="E67" s="107">
        <f t="shared" si="14"/>
        <v>46.5</v>
      </c>
      <c r="F67" s="108">
        <f t="shared" si="14"/>
        <v>46.5</v>
      </c>
      <c r="G67" s="107">
        <f t="shared" si="14"/>
        <v>46.5</v>
      </c>
      <c r="H67" s="108">
        <f t="shared" si="14"/>
        <v>46.5</v>
      </c>
      <c r="I67" s="107">
        <f t="shared" si="14"/>
        <v>46.5</v>
      </c>
      <c r="J67" s="108">
        <f t="shared" si="14"/>
        <v>46.5</v>
      </c>
      <c r="K67" s="107">
        <f t="shared" si="14"/>
        <v>46.5</v>
      </c>
      <c r="L67" s="109" t="s">
        <v>54</v>
      </c>
      <c r="M67" s="4"/>
      <c r="N67" s="71"/>
      <c r="O67" s="71"/>
      <c r="P67" s="8"/>
      <c r="Q67" s="8"/>
      <c r="R67" s="8"/>
      <c r="S67" s="8"/>
      <c r="T67" s="8"/>
      <c r="U67" s="8"/>
      <c r="V67" s="8"/>
      <c r="W67" s="71"/>
      <c r="X67" s="71"/>
      <c r="Y67" s="71"/>
      <c r="Z67" s="71"/>
      <c r="AA67" s="71"/>
      <c r="AC67" s="89"/>
      <c r="AD67" s="89"/>
      <c r="AE67" s="89"/>
      <c r="AF67" s="89"/>
      <c r="AG67" s="89"/>
      <c r="AH67" s="89"/>
      <c r="AI67" s="89"/>
      <c r="AJ67" s="89"/>
      <c r="AK67" s="89"/>
      <c r="AL67" s="89"/>
      <c r="AM67" s="89"/>
      <c r="AN67" s="89"/>
    </row>
    <row r="68" spans="1:40" s="71" customFormat="1" ht="15.75" thickBot="1" x14ac:dyDescent="0.3">
      <c r="A68" s="36" t="s">
        <v>364</v>
      </c>
      <c r="B68" s="108">
        <f t="shared" si="14"/>
        <v>102</v>
      </c>
      <c r="C68" s="107">
        <f t="shared" si="14"/>
        <v>102</v>
      </c>
      <c r="D68" s="108">
        <f t="shared" si="14"/>
        <v>102</v>
      </c>
      <c r="E68" s="107">
        <f t="shared" si="14"/>
        <v>102</v>
      </c>
      <c r="F68" s="108">
        <f t="shared" si="14"/>
        <v>102</v>
      </c>
      <c r="G68" s="107">
        <f t="shared" si="14"/>
        <v>102</v>
      </c>
      <c r="H68" s="108">
        <f t="shared" si="14"/>
        <v>102</v>
      </c>
      <c r="I68" s="107">
        <f t="shared" si="14"/>
        <v>102</v>
      </c>
      <c r="J68" s="108">
        <f t="shared" si="14"/>
        <v>102</v>
      </c>
      <c r="K68" s="107">
        <f t="shared" si="14"/>
        <v>102</v>
      </c>
      <c r="L68" s="109" t="s">
        <v>54</v>
      </c>
      <c r="P68" s="8"/>
      <c r="Q68" s="8"/>
      <c r="R68" s="8"/>
      <c r="S68" s="8"/>
      <c r="T68" s="8"/>
      <c r="U68" s="8"/>
      <c r="V68" s="8"/>
      <c r="AC68" s="89"/>
      <c r="AD68" s="89"/>
      <c r="AE68" s="89"/>
      <c r="AF68" s="89"/>
      <c r="AG68" s="89"/>
      <c r="AH68" s="89"/>
      <c r="AI68" s="89"/>
      <c r="AJ68" s="89"/>
      <c r="AK68" s="89"/>
      <c r="AL68" s="89"/>
      <c r="AM68" s="89"/>
      <c r="AN68" s="89"/>
    </row>
    <row r="69" spans="1:40" s="71" customFormat="1" ht="15.75" thickBot="1" x14ac:dyDescent="0.3">
      <c r="A69" s="36" t="s">
        <v>140</v>
      </c>
      <c r="B69" s="110">
        <f t="shared" si="14"/>
        <v>106.7</v>
      </c>
      <c r="C69" s="107">
        <f t="shared" si="14"/>
        <v>106.7</v>
      </c>
      <c r="D69" s="108">
        <f t="shared" si="14"/>
        <v>106.7</v>
      </c>
      <c r="E69" s="107">
        <f t="shared" si="14"/>
        <v>106.7</v>
      </c>
      <c r="F69" s="108">
        <f t="shared" si="14"/>
        <v>106.7</v>
      </c>
      <c r="G69" s="107">
        <f t="shared" si="14"/>
        <v>106.7</v>
      </c>
      <c r="H69" s="108">
        <f t="shared" si="14"/>
        <v>106.7</v>
      </c>
      <c r="I69" s="107">
        <f t="shared" si="14"/>
        <v>106.7</v>
      </c>
      <c r="J69" s="108">
        <f t="shared" si="14"/>
        <v>106.7</v>
      </c>
      <c r="K69" s="107">
        <f t="shared" si="14"/>
        <v>106.7</v>
      </c>
      <c r="L69" s="109" t="s">
        <v>54</v>
      </c>
      <c r="P69" s="8"/>
      <c r="Q69" s="8"/>
      <c r="R69" s="8"/>
      <c r="S69" s="8"/>
      <c r="T69" s="8"/>
      <c r="U69" s="8"/>
      <c r="V69" s="8"/>
      <c r="AC69" s="89"/>
      <c r="AD69" s="89"/>
      <c r="AE69" s="89"/>
      <c r="AF69" s="89"/>
      <c r="AG69" s="89"/>
      <c r="AH69" s="89"/>
      <c r="AI69" s="89"/>
      <c r="AJ69" s="89"/>
      <c r="AK69" s="89"/>
      <c r="AL69" s="89"/>
      <c r="AM69" s="89"/>
      <c r="AN69" s="89"/>
    </row>
    <row r="70" spans="1:40" ht="15.75" thickBot="1" x14ac:dyDescent="0.3">
      <c r="A70" s="1" t="s">
        <v>91</v>
      </c>
      <c r="B70" s="108">
        <f t="shared" si="14"/>
        <v>48.3</v>
      </c>
      <c r="C70" s="107">
        <f t="shared" si="14"/>
        <v>48.3</v>
      </c>
      <c r="D70" s="108">
        <f t="shared" si="14"/>
        <v>48.3</v>
      </c>
      <c r="E70" s="107">
        <f t="shared" si="14"/>
        <v>48.3</v>
      </c>
      <c r="F70" s="108">
        <f t="shared" si="14"/>
        <v>48.3</v>
      </c>
      <c r="G70" s="107">
        <f t="shared" si="14"/>
        <v>48.3</v>
      </c>
      <c r="H70" s="108">
        <f t="shared" si="14"/>
        <v>48.3</v>
      </c>
      <c r="I70" s="107">
        <f t="shared" si="14"/>
        <v>48.3</v>
      </c>
      <c r="J70" s="108">
        <f t="shared" si="14"/>
        <v>48.3</v>
      </c>
      <c r="K70" s="107">
        <f t="shared" si="14"/>
        <v>48.3</v>
      </c>
      <c r="L70" s="109" t="s">
        <v>54</v>
      </c>
      <c r="M70" s="71"/>
      <c r="N70" s="71"/>
      <c r="O70" s="71"/>
      <c r="W70" s="71"/>
      <c r="X70" s="71"/>
      <c r="Y70" s="71"/>
      <c r="Z70" s="71"/>
      <c r="AA70" s="71"/>
      <c r="AC70" s="89"/>
      <c r="AD70" s="89"/>
      <c r="AE70" s="89"/>
      <c r="AF70" s="89"/>
      <c r="AG70" s="89"/>
      <c r="AH70" s="89"/>
      <c r="AI70" s="89"/>
      <c r="AJ70" s="89"/>
      <c r="AK70" s="89"/>
      <c r="AL70" s="89"/>
      <c r="AM70" s="89"/>
      <c r="AN70" s="89"/>
    </row>
    <row r="71" spans="1:40" ht="15" thickBot="1" x14ac:dyDescent="0.25">
      <c r="A71" s="19" t="s">
        <v>365</v>
      </c>
      <c r="B71" s="58">
        <f t="shared" ref="B71:K71" si="15">SUM(B64,B66,B67,B70,B69)</f>
        <v>420</v>
      </c>
      <c r="C71" s="61">
        <f t="shared" si="15"/>
        <v>420</v>
      </c>
      <c r="D71" s="58">
        <f t="shared" si="15"/>
        <v>420</v>
      </c>
      <c r="E71" s="61">
        <f t="shared" si="15"/>
        <v>420</v>
      </c>
      <c r="F71" s="58">
        <f t="shared" si="15"/>
        <v>420</v>
      </c>
      <c r="G71" s="61">
        <f t="shared" si="15"/>
        <v>420</v>
      </c>
      <c r="H71" s="58">
        <f t="shared" si="15"/>
        <v>420</v>
      </c>
      <c r="I71" s="61">
        <f t="shared" si="15"/>
        <v>420</v>
      </c>
      <c r="J71" s="58">
        <f t="shared" si="15"/>
        <v>420</v>
      </c>
      <c r="K71" s="61">
        <f t="shared" si="15"/>
        <v>420</v>
      </c>
      <c r="L71" s="31"/>
      <c r="O71" s="71"/>
      <c r="W71" s="71"/>
      <c r="X71" s="71"/>
      <c r="Y71" s="71"/>
      <c r="Z71" s="71"/>
      <c r="AA71" s="71"/>
    </row>
    <row r="72" spans="1:40" s="71" customFormat="1" ht="15" thickBot="1" x14ac:dyDescent="0.25">
      <c r="A72" s="148" t="s">
        <v>455</v>
      </c>
      <c r="B72" s="148"/>
      <c r="C72" s="148"/>
      <c r="D72" s="148"/>
      <c r="E72" s="148"/>
      <c r="F72" s="148"/>
      <c r="G72" s="148"/>
      <c r="H72" s="148"/>
      <c r="I72" s="148"/>
      <c r="J72" s="148"/>
      <c r="K72" s="148"/>
      <c r="L72" s="148"/>
      <c r="P72" s="8"/>
      <c r="Q72" s="8"/>
      <c r="R72" s="8"/>
      <c r="S72" s="8"/>
      <c r="T72" s="8"/>
      <c r="U72" s="8"/>
      <c r="V72" s="8"/>
    </row>
    <row r="73" spans="1:40" s="71" customFormat="1" ht="15" thickBot="1" x14ac:dyDescent="0.25">
      <c r="A73" s="1" t="s">
        <v>277</v>
      </c>
      <c r="B73" s="59">
        <f>B29</f>
        <v>0</v>
      </c>
      <c r="C73" s="60">
        <f t="shared" ref="C73:K73" si="16">C29</f>
        <v>14</v>
      </c>
      <c r="D73" s="59">
        <f t="shared" si="16"/>
        <v>14</v>
      </c>
      <c r="E73" s="60">
        <f t="shared" si="16"/>
        <v>14</v>
      </c>
      <c r="F73" s="59">
        <f t="shared" si="16"/>
        <v>14</v>
      </c>
      <c r="G73" s="60">
        <f t="shared" si="16"/>
        <v>14</v>
      </c>
      <c r="H73" s="59">
        <f t="shared" si="16"/>
        <v>14</v>
      </c>
      <c r="I73" s="60">
        <f t="shared" si="16"/>
        <v>14</v>
      </c>
      <c r="J73" s="59">
        <f t="shared" si="16"/>
        <v>14</v>
      </c>
      <c r="K73" s="60">
        <f t="shared" si="16"/>
        <v>14</v>
      </c>
      <c r="L73" s="31" t="s">
        <v>54</v>
      </c>
      <c r="P73" s="8"/>
      <c r="Q73" s="8"/>
      <c r="R73" s="8"/>
      <c r="S73" s="8"/>
      <c r="T73" s="8"/>
      <c r="U73" s="8"/>
      <c r="V73" s="8"/>
    </row>
    <row r="74" spans="1:40" ht="15" thickBot="1" x14ac:dyDescent="0.25">
      <c r="A74" s="19" t="s">
        <v>366</v>
      </c>
      <c r="B74" s="58">
        <f>B65+B68+B73</f>
        <v>155</v>
      </c>
      <c r="C74" s="61">
        <f t="shared" ref="C74:K74" si="17">C65+C68+C73</f>
        <v>169</v>
      </c>
      <c r="D74" s="58">
        <f t="shared" si="17"/>
        <v>169</v>
      </c>
      <c r="E74" s="61">
        <f t="shared" si="17"/>
        <v>169</v>
      </c>
      <c r="F74" s="58">
        <f t="shared" si="17"/>
        <v>169</v>
      </c>
      <c r="G74" s="61">
        <f t="shared" si="17"/>
        <v>169</v>
      </c>
      <c r="H74" s="58">
        <f t="shared" si="17"/>
        <v>169</v>
      </c>
      <c r="I74" s="61">
        <f t="shared" si="17"/>
        <v>169</v>
      </c>
      <c r="J74" s="58">
        <f t="shared" si="17"/>
        <v>169</v>
      </c>
      <c r="K74" s="61">
        <f t="shared" si="17"/>
        <v>169</v>
      </c>
      <c r="L74" s="31"/>
      <c r="O74" s="71"/>
      <c r="W74" s="71"/>
      <c r="X74" s="71"/>
      <c r="Y74" s="71"/>
      <c r="Z74" s="71"/>
      <c r="AA74" s="71"/>
    </row>
    <row r="75" spans="1:40" x14ac:dyDescent="0.2">
      <c r="O75" s="71"/>
      <c r="W75" s="71"/>
      <c r="X75" s="71"/>
      <c r="Y75" s="71"/>
      <c r="Z75" s="71"/>
      <c r="AA75" s="71"/>
    </row>
    <row r="76" spans="1:40" x14ac:dyDescent="0.2">
      <c r="B76" s="100"/>
      <c r="O76" s="71"/>
      <c r="W76" s="71"/>
      <c r="X76" s="71"/>
      <c r="Y76" s="71"/>
      <c r="Z76" s="71"/>
      <c r="AA76" s="71"/>
    </row>
    <row r="77" spans="1:40" x14ac:dyDescent="0.2">
      <c r="O77" s="71"/>
      <c r="W77" s="71"/>
      <c r="X77" s="71"/>
      <c r="Y77" s="71"/>
      <c r="Z77" s="71"/>
      <c r="AA77" s="71"/>
    </row>
    <row r="78" spans="1:40" x14ac:dyDescent="0.2">
      <c r="O78" s="71"/>
      <c r="W78" s="71"/>
      <c r="X78" s="71"/>
      <c r="Y78" s="71"/>
      <c r="Z78" s="71"/>
      <c r="AA78" s="71"/>
    </row>
  </sheetData>
  <sortState ref="Q38:R61">
    <sortCondition ref="Q38:Q61"/>
  </sortState>
  <mergeCells count="12">
    <mergeCell ref="A72:L72"/>
    <mergeCell ref="A28:L28"/>
    <mergeCell ref="A38:A39"/>
    <mergeCell ref="L38:L39"/>
    <mergeCell ref="A62:A63"/>
    <mergeCell ref="L62:L63"/>
    <mergeCell ref="A2:A3"/>
    <mergeCell ref="L2:L3"/>
    <mergeCell ref="A32:L32"/>
    <mergeCell ref="A33:L33"/>
    <mergeCell ref="A35:L35"/>
    <mergeCell ref="A34:L34"/>
  </mergeCells>
  <conditionalFormatting sqref="B70:K70 B4:K5 B66:K66 B40:K59 B64:K64 Q71:Z74 S65:Z70 Q45:Z56 S57:Z57 Q64:R64 Q64:Q70 B7:K27 B29:K30">
    <cfRule type="expression" dxfId="54" priority="29">
      <formula>MOD(B4,1)&gt;0</formula>
    </cfRule>
  </conditionalFormatting>
  <conditionalFormatting sqref="B67:K67">
    <cfRule type="expression" dxfId="53" priority="23">
      <formula>MOD(B67,1)&gt;0</formula>
    </cfRule>
  </conditionalFormatting>
  <conditionalFormatting sqref="B6:K6">
    <cfRule type="expression" dxfId="52" priority="22">
      <formula>MOD(B6,1)&gt;0</formula>
    </cfRule>
  </conditionalFormatting>
  <conditionalFormatting sqref="B69:K69">
    <cfRule type="expression" dxfId="51" priority="21">
      <formula>MOD(B69,1)&gt;0</formula>
    </cfRule>
  </conditionalFormatting>
  <conditionalFormatting sqref="B68:K68">
    <cfRule type="expression" dxfId="50" priority="20">
      <formula>MOD(B68,1)&gt;0</formula>
    </cfRule>
  </conditionalFormatting>
  <conditionalFormatting sqref="B71:K71 B73:K74">
    <cfRule type="expression" dxfId="49" priority="15">
      <formula>MOD(B71,1)&gt;0</formula>
    </cfRule>
  </conditionalFormatting>
  <conditionalFormatting sqref="B65:K65">
    <cfRule type="expression" dxfId="48" priority="11">
      <formula>MOD(B65,1)&gt;0</formula>
    </cfRule>
  </conditionalFormatting>
  <conditionalFormatting sqref="Q41:Z42">
    <cfRule type="expression" dxfId="47" priority="9">
      <formula>MOD(Q41,1)&gt;0</formula>
    </cfRule>
  </conditionalFormatting>
  <conditionalFormatting sqref="Q43:Z43">
    <cfRule type="expression" dxfId="46" priority="8">
      <formula>MOD(Q43,1)&gt;0</formula>
    </cfRule>
  </conditionalFormatting>
  <conditionalFormatting sqref="Q44:Z44">
    <cfRule type="expression" dxfId="45" priority="7">
      <formula>MOD(Q44,1)&gt;0</formula>
    </cfRule>
  </conditionalFormatting>
  <conditionalFormatting sqref="S4:S6 S27:S29">
    <cfRule type="expression" dxfId="44" priority="5">
      <formula>MOD($D4,1)&lt;&gt;0</formula>
    </cfRule>
    <cfRule type="expression" dxfId="43" priority="6">
      <formula>MOD($D4,1)=0</formula>
    </cfRule>
  </conditionalFormatting>
  <conditionalFormatting sqref="U17 S8:S15 S17:S26">
    <cfRule type="expression" dxfId="42" priority="100">
      <formula>MOD($D7,1)&lt;&gt;0</formula>
    </cfRule>
    <cfRule type="expression" dxfId="41" priority="101">
      <formula>MOD($D7,1)=0</formula>
    </cfRule>
  </conditionalFormatting>
  <conditionalFormatting sqref="S7">
    <cfRule type="expression" dxfId="40" priority="106">
      <formula>MOD(#REF!,1)&lt;&gt;0</formula>
    </cfRule>
    <cfRule type="expression" dxfId="39" priority="107">
      <formula>MOD(#REF!,1)=0</formula>
    </cfRule>
  </conditionalFormatting>
  <conditionalFormatting sqref="S16">
    <cfRule type="expression" dxfId="38" priority="113">
      <formula>MOD(#REF!,1)&lt;&gt;0</formula>
    </cfRule>
    <cfRule type="expression" dxfId="37" priority="114">
      <formula>MOD(#REF!,1)=0</formula>
    </cfRule>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100"/>
  <sheetViews>
    <sheetView zoomScaleNormal="100" workbookViewId="0"/>
  </sheetViews>
  <sheetFormatPr defaultRowHeight="14.25" x14ac:dyDescent="0.2"/>
  <cols>
    <col min="1" max="1" width="16.875" customWidth="1"/>
    <col min="12" max="12" width="10" customWidth="1"/>
    <col min="13" max="13" width="12.625" style="4" customWidth="1"/>
    <col min="14" max="31" width="9" style="4"/>
  </cols>
  <sheetData>
    <row r="1" spans="1:31" s="4" customFormat="1" ht="19.5" x14ac:dyDescent="0.2">
      <c r="A1" s="9" t="s">
        <v>245</v>
      </c>
    </row>
    <row r="2" spans="1:31" s="71" customFormat="1" ht="19.5" x14ac:dyDescent="0.2">
      <c r="A2" s="54"/>
    </row>
    <row r="3" spans="1:31" ht="15" thickBot="1" x14ac:dyDescent="0.25">
      <c r="A3" s="24" t="s">
        <v>72</v>
      </c>
      <c r="B3" s="46">
        <v>2016</v>
      </c>
      <c r="C3" s="46">
        <v>2017</v>
      </c>
      <c r="D3" s="46">
        <v>2018</v>
      </c>
      <c r="E3" s="46">
        <v>2019</v>
      </c>
      <c r="F3" s="46">
        <v>2020</v>
      </c>
      <c r="G3" s="46">
        <v>2021</v>
      </c>
      <c r="H3" s="16">
        <v>2022</v>
      </c>
      <c r="I3" s="16">
        <v>2023</v>
      </c>
      <c r="J3" s="16">
        <v>2024</v>
      </c>
      <c r="K3" s="16">
        <v>2025</v>
      </c>
      <c r="L3" s="20" t="s">
        <v>40</v>
      </c>
      <c r="P3" s="71"/>
      <c r="Q3" s="71"/>
      <c r="R3" s="71"/>
      <c r="S3" s="71"/>
      <c r="T3" s="71"/>
      <c r="U3" s="71"/>
      <c r="V3" s="71"/>
    </row>
    <row r="4" spans="1:31" ht="15.75" thickTop="1" thickBot="1" x14ac:dyDescent="0.25">
      <c r="A4" s="1" t="s">
        <v>73</v>
      </c>
      <c r="B4" s="59">
        <v>2700</v>
      </c>
      <c r="C4" s="60">
        <v>2700</v>
      </c>
      <c r="D4" s="59">
        <v>2700</v>
      </c>
      <c r="E4" s="60">
        <v>2700</v>
      </c>
      <c r="F4" s="59">
        <v>2700</v>
      </c>
      <c r="G4" s="60">
        <v>2700</v>
      </c>
      <c r="H4" s="59">
        <v>2700</v>
      </c>
      <c r="I4" s="60">
        <v>2700</v>
      </c>
      <c r="J4" s="59">
        <v>2700</v>
      </c>
      <c r="K4" s="60">
        <v>2700</v>
      </c>
      <c r="L4" s="18" t="s">
        <v>42</v>
      </c>
      <c r="M4" s="71"/>
      <c r="N4" s="71"/>
      <c r="O4" s="71"/>
      <c r="P4" s="71"/>
      <c r="Q4" s="71"/>
      <c r="R4" s="71"/>
      <c r="S4" s="71"/>
      <c r="T4" s="71"/>
      <c r="U4" s="71"/>
      <c r="V4" s="71"/>
      <c r="W4" s="71"/>
      <c r="X4" s="71"/>
      <c r="Y4" s="71"/>
      <c r="Z4" s="71"/>
    </row>
    <row r="5" spans="1:31" ht="15" thickBot="1" x14ac:dyDescent="0.25">
      <c r="A5" s="1" t="s">
        <v>74</v>
      </c>
      <c r="B5" s="59">
        <v>80</v>
      </c>
      <c r="C5" s="60">
        <v>80</v>
      </c>
      <c r="D5" s="59">
        <v>80</v>
      </c>
      <c r="E5" s="60">
        <v>80</v>
      </c>
      <c r="F5" s="59">
        <v>80</v>
      </c>
      <c r="G5" s="60">
        <v>80</v>
      </c>
      <c r="H5" s="59">
        <v>80</v>
      </c>
      <c r="I5" s="60">
        <v>80</v>
      </c>
      <c r="J5" s="59">
        <v>80</v>
      </c>
      <c r="K5" s="60">
        <v>80</v>
      </c>
      <c r="L5" s="18" t="s">
        <v>42</v>
      </c>
      <c r="M5" s="71"/>
      <c r="N5" s="71"/>
      <c r="O5" s="71"/>
      <c r="P5" s="71"/>
      <c r="Q5" s="71"/>
      <c r="R5" s="71"/>
      <c r="S5" s="71"/>
      <c r="T5" s="71"/>
      <c r="U5" s="71"/>
      <c r="V5" s="71"/>
      <c r="W5" s="71"/>
      <c r="X5" s="71"/>
      <c r="Y5" s="71"/>
      <c r="Z5" s="71"/>
    </row>
    <row r="6" spans="1:31" s="71" customFormat="1" ht="15" thickBot="1" x14ac:dyDescent="0.25">
      <c r="A6" s="36" t="s">
        <v>315</v>
      </c>
      <c r="B6" s="59">
        <v>0</v>
      </c>
      <c r="C6" s="60">
        <v>53</v>
      </c>
      <c r="D6" s="59">
        <v>53</v>
      </c>
      <c r="E6" s="60">
        <v>53</v>
      </c>
      <c r="F6" s="59">
        <v>53</v>
      </c>
      <c r="G6" s="60">
        <v>53</v>
      </c>
      <c r="H6" s="59">
        <v>53</v>
      </c>
      <c r="I6" s="60">
        <v>53</v>
      </c>
      <c r="J6" s="59">
        <v>53</v>
      </c>
      <c r="K6" s="60">
        <v>53</v>
      </c>
      <c r="L6" s="18" t="s">
        <v>54</v>
      </c>
      <c r="M6" s="25"/>
    </row>
    <row r="7" spans="1:31" s="71" customFormat="1" ht="15" thickBot="1" x14ac:dyDescent="0.25">
      <c r="A7" s="36" t="s">
        <v>342</v>
      </c>
      <c r="B7" s="52">
        <v>53</v>
      </c>
      <c r="C7" s="60">
        <v>53</v>
      </c>
      <c r="D7" s="59">
        <v>53</v>
      </c>
      <c r="E7" s="60">
        <v>53</v>
      </c>
      <c r="F7" s="59">
        <v>53</v>
      </c>
      <c r="G7" s="60">
        <v>53</v>
      </c>
      <c r="H7" s="59">
        <v>53</v>
      </c>
      <c r="I7" s="60">
        <v>53</v>
      </c>
      <c r="J7" s="59">
        <v>53</v>
      </c>
      <c r="K7" s="60">
        <v>53</v>
      </c>
      <c r="L7" s="18" t="s">
        <v>54</v>
      </c>
      <c r="M7" s="25"/>
    </row>
    <row r="8" spans="1:31" ht="15" thickBot="1" x14ac:dyDescent="0.25">
      <c r="A8" s="1" t="s">
        <v>75</v>
      </c>
      <c r="B8" s="59">
        <v>724</v>
      </c>
      <c r="C8" s="60">
        <v>724</v>
      </c>
      <c r="D8" s="59">
        <v>724</v>
      </c>
      <c r="E8" s="60">
        <v>724</v>
      </c>
      <c r="F8" s="59">
        <v>724</v>
      </c>
      <c r="G8" s="60">
        <v>724</v>
      </c>
      <c r="H8" s="59">
        <v>724</v>
      </c>
      <c r="I8" s="60">
        <v>724</v>
      </c>
      <c r="J8" s="59">
        <v>724</v>
      </c>
      <c r="K8" s="60">
        <v>724</v>
      </c>
      <c r="L8" s="18" t="s">
        <v>42</v>
      </c>
      <c r="M8" s="71"/>
      <c r="N8" s="71"/>
      <c r="O8" s="71"/>
      <c r="P8" s="71"/>
      <c r="Q8" s="71"/>
      <c r="R8" s="71"/>
      <c r="S8" s="71"/>
      <c r="T8" s="71"/>
      <c r="U8" s="71"/>
      <c r="V8" s="71"/>
      <c r="W8" s="71"/>
      <c r="X8" s="71"/>
      <c r="Y8" s="71"/>
      <c r="Z8" s="71"/>
    </row>
    <row r="9" spans="1:31" ht="15" thickBot="1" x14ac:dyDescent="0.25">
      <c r="A9" s="1" t="s">
        <v>76</v>
      </c>
      <c r="B9" s="59">
        <v>2880</v>
      </c>
      <c r="C9" s="60">
        <v>2880</v>
      </c>
      <c r="D9" s="59">
        <v>2880</v>
      </c>
      <c r="E9" s="60">
        <v>2880</v>
      </c>
      <c r="F9" s="59">
        <v>2880</v>
      </c>
      <c r="G9" s="60">
        <v>2880</v>
      </c>
      <c r="H9" s="59">
        <v>2880</v>
      </c>
      <c r="I9" s="60">
        <v>2880</v>
      </c>
      <c r="J9" s="59">
        <v>2880</v>
      </c>
      <c r="K9" s="60">
        <v>2880</v>
      </c>
      <c r="L9" s="18" t="s">
        <v>42</v>
      </c>
      <c r="M9" s="71"/>
      <c r="N9" s="71"/>
      <c r="O9" s="71"/>
      <c r="P9" s="71"/>
      <c r="Q9" s="71"/>
      <c r="R9" s="71"/>
      <c r="S9" s="71"/>
      <c r="T9" s="71"/>
      <c r="U9" s="71"/>
      <c r="V9" s="71"/>
      <c r="W9" s="71"/>
      <c r="X9" s="71"/>
      <c r="Y9" s="71"/>
      <c r="Z9" s="71"/>
    </row>
    <row r="10" spans="1:31" s="35" customFormat="1" ht="15" thickBot="1" x14ac:dyDescent="0.25">
      <c r="A10" s="1" t="s">
        <v>129</v>
      </c>
      <c r="B10" s="59">
        <v>165.5</v>
      </c>
      <c r="C10" s="60">
        <v>165.5</v>
      </c>
      <c r="D10" s="59">
        <v>165.5</v>
      </c>
      <c r="E10" s="60">
        <v>165.5</v>
      </c>
      <c r="F10" s="59">
        <v>165.5</v>
      </c>
      <c r="G10" s="60">
        <v>165.5</v>
      </c>
      <c r="H10" s="59">
        <v>165.5</v>
      </c>
      <c r="I10" s="60">
        <v>165.5</v>
      </c>
      <c r="J10" s="59">
        <v>165.5</v>
      </c>
      <c r="K10" s="60">
        <v>165.5</v>
      </c>
      <c r="L10" s="18" t="s">
        <v>54</v>
      </c>
      <c r="M10" s="71"/>
      <c r="N10" s="71"/>
      <c r="O10" s="71"/>
      <c r="P10" s="71"/>
      <c r="Q10" s="71"/>
      <c r="R10" s="71"/>
      <c r="S10" s="71"/>
      <c r="T10" s="71"/>
      <c r="U10" s="71"/>
      <c r="V10" s="71"/>
      <c r="W10" s="71"/>
      <c r="X10" s="71"/>
      <c r="Y10" s="71"/>
      <c r="Z10" s="71"/>
      <c r="AA10" s="71"/>
      <c r="AB10" s="71"/>
      <c r="AC10" s="71"/>
      <c r="AD10" s="71"/>
      <c r="AE10" s="71"/>
    </row>
    <row r="11" spans="1:31" ht="15" thickBot="1" x14ac:dyDescent="0.25">
      <c r="A11" s="1" t="s">
        <v>77</v>
      </c>
      <c r="B11" s="59">
        <v>46.5</v>
      </c>
      <c r="C11" s="60">
        <v>46.5</v>
      </c>
      <c r="D11" s="59">
        <v>46.5</v>
      </c>
      <c r="E11" s="60">
        <v>46.5</v>
      </c>
      <c r="F11" s="59">
        <v>46.5</v>
      </c>
      <c r="G11" s="60">
        <v>46.5</v>
      </c>
      <c r="H11" s="59">
        <v>46.5</v>
      </c>
      <c r="I11" s="60">
        <v>46.5</v>
      </c>
      <c r="J11" s="59">
        <v>46.5</v>
      </c>
      <c r="K11" s="60">
        <v>46.5</v>
      </c>
      <c r="L11" s="18" t="s">
        <v>54</v>
      </c>
      <c r="M11" s="71"/>
      <c r="N11" s="71"/>
      <c r="O11" s="71"/>
      <c r="P11" s="71"/>
      <c r="Q11" s="71"/>
      <c r="R11" s="71"/>
      <c r="S11" s="71"/>
      <c r="T11" s="71"/>
      <c r="U11" s="71"/>
      <c r="V11" s="71"/>
      <c r="W11" s="71"/>
      <c r="X11" s="71"/>
      <c r="Y11" s="71"/>
      <c r="Z11" s="71"/>
    </row>
    <row r="12" spans="1:31" ht="15" thickBot="1" x14ac:dyDescent="0.25">
      <c r="A12" s="1" t="s">
        <v>78</v>
      </c>
      <c r="B12" s="59">
        <v>68</v>
      </c>
      <c r="C12" s="60">
        <v>68</v>
      </c>
      <c r="D12" s="59">
        <v>68</v>
      </c>
      <c r="E12" s="60">
        <v>68</v>
      </c>
      <c r="F12" s="59">
        <v>68</v>
      </c>
      <c r="G12" s="60">
        <v>68</v>
      </c>
      <c r="H12" s="59">
        <v>68</v>
      </c>
      <c r="I12" s="60">
        <v>68</v>
      </c>
      <c r="J12" s="59">
        <v>68</v>
      </c>
      <c r="K12" s="60">
        <v>68</v>
      </c>
      <c r="L12" s="18" t="s">
        <v>42</v>
      </c>
      <c r="M12" s="71"/>
      <c r="N12" s="71"/>
      <c r="O12" s="71"/>
      <c r="P12" s="71"/>
      <c r="Q12" s="71"/>
      <c r="R12" s="71"/>
      <c r="S12" s="71"/>
      <c r="T12" s="71"/>
      <c r="U12" s="71"/>
      <c r="V12" s="71"/>
      <c r="W12" s="71"/>
      <c r="X12" s="71"/>
      <c r="Y12" s="71"/>
      <c r="Z12" s="71"/>
    </row>
    <row r="13" spans="1:31" ht="15" thickBot="1" x14ac:dyDescent="0.25">
      <c r="A13" s="1" t="s">
        <v>79</v>
      </c>
      <c r="B13" s="59">
        <v>0</v>
      </c>
      <c r="C13" s="60">
        <v>0</v>
      </c>
      <c r="D13" s="59">
        <v>0</v>
      </c>
      <c r="E13" s="60">
        <v>0</v>
      </c>
      <c r="F13" s="59">
        <v>0</v>
      </c>
      <c r="G13" s="60">
        <v>0</v>
      </c>
      <c r="H13" s="59">
        <v>0</v>
      </c>
      <c r="I13" s="60">
        <v>0</v>
      </c>
      <c r="J13" s="59">
        <v>0</v>
      </c>
      <c r="K13" s="60">
        <v>0</v>
      </c>
      <c r="L13" s="18" t="s">
        <v>42</v>
      </c>
      <c r="M13" s="71"/>
      <c r="N13" s="71"/>
      <c r="O13" s="71"/>
      <c r="P13" s="71"/>
      <c r="Q13" s="71"/>
      <c r="R13" s="71"/>
      <c r="S13" s="71"/>
      <c r="T13" s="71"/>
      <c r="U13" s="71"/>
      <c r="V13" s="71"/>
      <c r="W13" s="71"/>
      <c r="X13" s="71"/>
      <c r="Y13" s="71"/>
      <c r="Z13" s="71"/>
    </row>
    <row r="14" spans="1:31" ht="15" thickBot="1" x14ac:dyDescent="0.25">
      <c r="A14" s="1" t="s">
        <v>80</v>
      </c>
      <c r="B14" s="59">
        <v>50</v>
      </c>
      <c r="C14" s="60">
        <v>50</v>
      </c>
      <c r="D14" s="59">
        <v>50</v>
      </c>
      <c r="E14" s="60">
        <v>50</v>
      </c>
      <c r="F14" s="59">
        <v>50</v>
      </c>
      <c r="G14" s="60">
        <v>50</v>
      </c>
      <c r="H14" s="59">
        <v>50</v>
      </c>
      <c r="I14" s="60">
        <v>50</v>
      </c>
      <c r="J14" s="59">
        <v>50</v>
      </c>
      <c r="K14" s="60">
        <v>50</v>
      </c>
      <c r="L14" s="18" t="s">
        <v>42</v>
      </c>
      <c r="M14" s="71"/>
      <c r="N14" s="71"/>
      <c r="O14" s="71"/>
      <c r="P14" s="71"/>
      <c r="Q14" s="71"/>
      <c r="R14" s="71"/>
      <c r="S14" s="71"/>
      <c r="T14" s="71"/>
      <c r="U14" s="71"/>
      <c r="V14" s="71"/>
      <c r="W14" s="71"/>
      <c r="X14" s="71"/>
      <c r="Y14" s="71"/>
      <c r="Z14" s="71"/>
    </row>
    <row r="15" spans="1:31" ht="15" thickBot="1" x14ac:dyDescent="0.25">
      <c r="A15" s="1" t="s">
        <v>81</v>
      </c>
      <c r="B15" s="59">
        <v>2020</v>
      </c>
      <c r="C15" s="60">
        <v>2020</v>
      </c>
      <c r="D15" s="59">
        <v>2020</v>
      </c>
      <c r="E15" s="60">
        <v>2020</v>
      </c>
      <c r="F15" s="59">
        <v>2020</v>
      </c>
      <c r="G15" s="60">
        <v>2020</v>
      </c>
      <c r="H15" s="59">
        <v>0</v>
      </c>
      <c r="I15" s="60">
        <v>0</v>
      </c>
      <c r="J15" s="59">
        <v>0</v>
      </c>
      <c r="K15" s="60">
        <v>0</v>
      </c>
      <c r="L15" s="18" t="s">
        <v>42</v>
      </c>
      <c r="M15" s="71"/>
      <c r="N15" s="71"/>
      <c r="O15" s="71"/>
      <c r="P15" s="71"/>
      <c r="Q15" s="71"/>
      <c r="R15" s="71"/>
      <c r="S15" s="71"/>
      <c r="T15" s="71"/>
      <c r="U15" s="71"/>
      <c r="V15" s="71"/>
      <c r="W15" s="71"/>
      <c r="X15" s="71"/>
      <c r="Y15" s="71"/>
      <c r="Z15" s="71"/>
    </row>
    <row r="16" spans="1:31" ht="15" thickBot="1" x14ac:dyDescent="0.25">
      <c r="A16" s="1" t="s">
        <v>82</v>
      </c>
      <c r="B16" s="59">
        <v>1400</v>
      </c>
      <c r="C16" s="60">
        <v>1400</v>
      </c>
      <c r="D16" s="59">
        <v>1400</v>
      </c>
      <c r="E16" s="60">
        <v>1400</v>
      </c>
      <c r="F16" s="59">
        <v>1400</v>
      </c>
      <c r="G16" s="60">
        <v>1400</v>
      </c>
      <c r="H16" s="59">
        <v>1400</v>
      </c>
      <c r="I16" s="60">
        <v>1400</v>
      </c>
      <c r="J16" s="59">
        <v>1400</v>
      </c>
      <c r="K16" s="60">
        <v>1400</v>
      </c>
      <c r="L16" s="18" t="s">
        <v>42</v>
      </c>
      <c r="M16" s="71"/>
      <c r="N16" s="71"/>
      <c r="O16" s="71"/>
      <c r="P16" s="71"/>
      <c r="Q16" s="71"/>
      <c r="R16" s="71"/>
      <c r="S16" s="71"/>
      <c r="T16" s="71"/>
      <c r="U16" s="71"/>
      <c r="V16" s="71"/>
      <c r="W16" s="71"/>
      <c r="X16" s="71"/>
      <c r="Y16" s="71"/>
      <c r="Z16" s="71"/>
    </row>
    <row r="17" spans="1:31" ht="15" thickBot="1" x14ac:dyDescent="0.25">
      <c r="A17" s="1" t="s">
        <v>364</v>
      </c>
      <c r="B17" s="59">
        <v>102</v>
      </c>
      <c r="C17" s="60">
        <v>102</v>
      </c>
      <c r="D17" s="59">
        <v>102</v>
      </c>
      <c r="E17" s="60">
        <v>102</v>
      </c>
      <c r="F17" s="59">
        <v>102</v>
      </c>
      <c r="G17" s="60">
        <v>102</v>
      </c>
      <c r="H17" s="59">
        <v>102</v>
      </c>
      <c r="I17" s="60">
        <v>102</v>
      </c>
      <c r="J17" s="59">
        <v>102</v>
      </c>
      <c r="K17" s="60">
        <v>102</v>
      </c>
      <c r="L17" s="18" t="s">
        <v>54</v>
      </c>
      <c r="M17" s="71"/>
      <c r="N17" s="71"/>
      <c r="O17" s="71"/>
      <c r="P17" s="71"/>
      <c r="Q17" s="71"/>
      <c r="R17" s="71"/>
      <c r="S17" s="71"/>
      <c r="T17" s="71"/>
      <c r="U17" s="71"/>
      <c r="V17" s="71"/>
      <c r="W17" s="71"/>
      <c r="X17" s="71"/>
      <c r="Y17" s="71"/>
      <c r="Z17" s="71"/>
    </row>
    <row r="18" spans="1:31" ht="15" thickBot="1" x14ac:dyDescent="0.25">
      <c r="A18" s="1" t="s">
        <v>83</v>
      </c>
      <c r="B18" s="59">
        <v>0</v>
      </c>
      <c r="C18" s="60">
        <v>0</v>
      </c>
      <c r="D18" s="59">
        <v>0</v>
      </c>
      <c r="E18" s="60">
        <v>0</v>
      </c>
      <c r="F18" s="59">
        <v>0</v>
      </c>
      <c r="G18" s="60">
        <v>0</v>
      </c>
      <c r="H18" s="59">
        <v>0</v>
      </c>
      <c r="I18" s="60">
        <v>0</v>
      </c>
      <c r="J18" s="59">
        <v>0</v>
      </c>
      <c r="K18" s="60">
        <v>0</v>
      </c>
      <c r="L18" s="18" t="s">
        <v>42</v>
      </c>
      <c r="M18" s="71"/>
      <c r="N18" s="71"/>
      <c r="O18" s="71"/>
      <c r="P18" s="71"/>
      <c r="Q18" s="71"/>
      <c r="R18" s="71"/>
      <c r="S18" s="71"/>
      <c r="T18" s="71"/>
      <c r="U18" s="71"/>
      <c r="V18" s="71"/>
      <c r="W18" s="71"/>
      <c r="X18" s="71"/>
      <c r="Y18" s="71"/>
      <c r="Z18" s="71"/>
    </row>
    <row r="19" spans="1:31" ht="15" thickBot="1" x14ac:dyDescent="0.25">
      <c r="A19" s="1" t="s">
        <v>84</v>
      </c>
      <c r="B19" s="59">
        <v>240</v>
      </c>
      <c r="C19" s="60">
        <v>240</v>
      </c>
      <c r="D19" s="59">
        <v>240</v>
      </c>
      <c r="E19" s="60">
        <v>240</v>
      </c>
      <c r="F19" s="59">
        <v>240</v>
      </c>
      <c r="G19" s="60">
        <v>240</v>
      </c>
      <c r="H19" s="59">
        <v>240</v>
      </c>
      <c r="I19" s="60">
        <v>240</v>
      </c>
      <c r="J19" s="59">
        <v>240</v>
      </c>
      <c r="K19" s="60">
        <v>240</v>
      </c>
      <c r="L19" s="18" t="s">
        <v>42</v>
      </c>
      <c r="M19" s="71"/>
      <c r="N19" s="71"/>
      <c r="O19" s="71"/>
      <c r="P19" s="71"/>
      <c r="Q19" s="71"/>
      <c r="R19" s="71"/>
      <c r="S19" s="71"/>
      <c r="T19" s="71"/>
      <c r="U19" s="71"/>
      <c r="V19" s="71"/>
      <c r="W19" s="71"/>
      <c r="X19" s="71"/>
      <c r="Y19" s="71"/>
      <c r="Z19" s="71"/>
    </row>
    <row r="20" spans="1:31" ht="15" thickBot="1" x14ac:dyDescent="0.25">
      <c r="A20" s="1" t="s">
        <v>85</v>
      </c>
      <c r="B20" s="59">
        <v>178</v>
      </c>
      <c r="C20" s="60">
        <v>178</v>
      </c>
      <c r="D20" s="59">
        <v>0</v>
      </c>
      <c r="E20" s="60">
        <v>0</v>
      </c>
      <c r="F20" s="59">
        <v>0</v>
      </c>
      <c r="G20" s="60">
        <v>0</v>
      </c>
      <c r="H20" s="59">
        <v>0</v>
      </c>
      <c r="I20" s="60">
        <v>0</v>
      </c>
      <c r="J20" s="59">
        <v>0</v>
      </c>
      <c r="K20" s="60">
        <v>0</v>
      </c>
      <c r="L20" s="18" t="s">
        <v>42</v>
      </c>
      <c r="M20" s="71"/>
      <c r="N20" s="71"/>
      <c r="O20" s="71"/>
      <c r="P20" s="71"/>
      <c r="Q20" s="71"/>
      <c r="R20" s="71"/>
      <c r="S20" s="71"/>
      <c r="T20" s="71"/>
      <c r="U20" s="71"/>
      <c r="V20" s="71"/>
      <c r="W20" s="71"/>
      <c r="X20" s="71"/>
      <c r="Y20" s="71"/>
      <c r="Z20" s="71"/>
    </row>
    <row r="21" spans="1:31" ht="15" thickBot="1" x14ac:dyDescent="0.25">
      <c r="A21" s="1" t="s">
        <v>86</v>
      </c>
      <c r="B21" s="59">
        <v>440</v>
      </c>
      <c r="C21" s="60">
        <v>440</v>
      </c>
      <c r="D21" s="59">
        <v>440</v>
      </c>
      <c r="E21" s="60">
        <v>440</v>
      </c>
      <c r="F21" s="59">
        <v>440</v>
      </c>
      <c r="G21" s="60">
        <v>440</v>
      </c>
      <c r="H21" s="59">
        <v>440</v>
      </c>
      <c r="I21" s="60">
        <v>440</v>
      </c>
      <c r="J21" s="59">
        <v>440</v>
      </c>
      <c r="K21" s="60">
        <v>440</v>
      </c>
      <c r="L21" s="18" t="s">
        <v>42</v>
      </c>
      <c r="M21" s="71"/>
      <c r="N21" s="71"/>
      <c r="O21" s="71"/>
      <c r="P21" s="71"/>
      <c r="Q21" s="71"/>
      <c r="R21" s="71"/>
      <c r="S21" s="71"/>
      <c r="T21" s="71"/>
      <c r="U21" s="71"/>
      <c r="V21" s="71"/>
      <c r="W21" s="71"/>
      <c r="X21" s="71"/>
      <c r="Y21" s="71"/>
      <c r="Z21" s="71"/>
    </row>
    <row r="22" spans="1:31" ht="15" thickBot="1" x14ac:dyDescent="0.25">
      <c r="A22" s="1" t="s">
        <v>140</v>
      </c>
      <c r="B22" s="59">
        <v>106.7</v>
      </c>
      <c r="C22" s="60">
        <v>106.7</v>
      </c>
      <c r="D22" s="59">
        <v>106.7</v>
      </c>
      <c r="E22" s="60">
        <v>106.7</v>
      </c>
      <c r="F22" s="59">
        <v>106.7</v>
      </c>
      <c r="G22" s="60">
        <v>106.7</v>
      </c>
      <c r="H22" s="59">
        <v>106.7</v>
      </c>
      <c r="I22" s="60">
        <v>106.7</v>
      </c>
      <c r="J22" s="59">
        <v>106.7</v>
      </c>
      <c r="K22" s="60">
        <v>106.7</v>
      </c>
      <c r="L22" s="18" t="s">
        <v>42</v>
      </c>
      <c r="M22" s="71"/>
      <c r="N22" s="71"/>
      <c r="O22" s="71"/>
      <c r="P22" s="71"/>
      <c r="Q22" s="71"/>
      <c r="R22" s="71"/>
      <c r="S22" s="71"/>
      <c r="T22" s="71"/>
      <c r="U22" s="71"/>
      <c r="V22" s="71"/>
      <c r="W22" s="71"/>
      <c r="X22" s="71"/>
      <c r="Y22" s="71"/>
      <c r="Z22" s="71"/>
    </row>
    <row r="23" spans="1:31" ht="15" thickBot="1" x14ac:dyDescent="0.25">
      <c r="A23" s="1" t="s">
        <v>87</v>
      </c>
      <c r="B23" s="59">
        <v>1800</v>
      </c>
      <c r="C23" s="60">
        <v>1800</v>
      </c>
      <c r="D23" s="59">
        <v>1800</v>
      </c>
      <c r="E23" s="60">
        <v>1800</v>
      </c>
      <c r="F23" s="59">
        <v>1800</v>
      </c>
      <c r="G23" s="60">
        <v>1800</v>
      </c>
      <c r="H23" s="59">
        <v>1800</v>
      </c>
      <c r="I23" s="60">
        <v>1800</v>
      </c>
      <c r="J23" s="59">
        <v>1800</v>
      </c>
      <c r="K23" s="60">
        <v>1800</v>
      </c>
      <c r="L23" s="18" t="s">
        <v>42</v>
      </c>
      <c r="M23" s="71"/>
      <c r="N23" s="71"/>
      <c r="O23" s="71"/>
      <c r="P23" s="71"/>
      <c r="Q23" s="71"/>
      <c r="R23" s="71"/>
      <c r="S23" s="71"/>
      <c r="T23" s="71"/>
      <c r="U23" s="71"/>
      <c r="V23" s="71"/>
      <c r="W23" s="71"/>
      <c r="X23" s="71"/>
      <c r="Y23" s="71"/>
      <c r="Z23" s="71"/>
    </row>
    <row r="24" spans="1:31" ht="15" thickBot="1" x14ac:dyDescent="0.25">
      <c r="A24" s="1" t="s">
        <v>88</v>
      </c>
      <c r="B24" s="59">
        <v>533.6</v>
      </c>
      <c r="C24" s="60">
        <v>533.6</v>
      </c>
      <c r="D24" s="59">
        <v>533.6</v>
      </c>
      <c r="E24" s="60">
        <v>616</v>
      </c>
      <c r="F24" s="59">
        <v>616</v>
      </c>
      <c r="G24" s="60">
        <v>616</v>
      </c>
      <c r="H24" s="59">
        <v>616</v>
      </c>
      <c r="I24" s="60">
        <v>616</v>
      </c>
      <c r="J24" s="59">
        <v>616</v>
      </c>
      <c r="K24" s="60">
        <v>616</v>
      </c>
      <c r="L24" s="18" t="s">
        <v>42</v>
      </c>
      <c r="M24" s="71"/>
      <c r="N24" s="71"/>
      <c r="O24" s="71"/>
      <c r="P24" s="71"/>
      <c r="Q24" s="71"/>
      <c r="R24" s="71"/>
      <c r="S24" s="71"/>
      <c r="T24" s="71"/>
      <c r="U24" s="71"/>
      <c r="V24" s="71"/>
      <c r="W24" s="71"/>
      <c r="X24" s="71"/>
      <c r="Y24" s="71"/>
      <c r="Z24" s="71"/>
    </row>
    <row r="25" spans="1:31" ht="15" thickBot="1" x14ac:dyDescent="0.25">
      <c r="A25" s="1" t="s">
        <v>89</v>
      </c>
      <c r="B25" s="59">
        <v>664</v>
      </c>
      <c r="C25" s="60">
        <v>664</v>
      </c>
      <c r="D25" s="59">
        <v>664</v>
      </c>
      <c r="E25" s="60">
        <v>664</v>
      </c>
      <c r="F25" s="59">
        <v>664</v>
      </c>
      <c r="G25" s="60">
        <v>664</v>
      </c>
      <c r="H25" s="59">
        <v>664</v>
      </c>
      <c r="I25" s="60">
        <v>664</v>
      </c>
      <c r="J25" s="59">
        <v>664</v>
      </c>
      <c r="K25" s="60">
        <v>664</v>
      </c>
      <c r="L25" s="18" t="s">
        <v>42</v>
      </c>
      <c r="M25" s="71"/>
      <c r="N25" s="71"/>
      <c r="O25" s="71"/>
      <c r="P25" s="71"/>
      <c r="Q25" s="71"/>
      <c r="R25" s="71"/>
      <c r="S25" s="71"/>
      <c r="T25" s="71"/>
      <c r="U25" s="71"/>
      <c r="V25" s="71"/>
      <c r="W25" s="71"/>
      <c r="X25" s="71"/>
      <c r="Y25" s="71"/>
      <c r="Z25" s="71"/>
    </row>
    <row r="26" spans="1:31" ht="15" thickBot="1" x14ac:dyDescent="0.25">
      <c r="A26" s="1" t="s">
        <v>90</v>
      </c>
      <c r="B26" s="59">
        <v>1320</v>
      </c>
      <c r="C26" s="60">
        <v>1320</v>
      </c>
      <c r="D26" s="59">
        <v>1320</v>
      </c>
      <c r="E26" s="60">
        <v>1320</v>
      </c>
      <c r="F26" s="59">
        <v>1320</v>
      </c>
      <c r="G26" s="60">
        <v>1320</v>
      </c>
      <c r="H26" s="59">
        <v>1320</v>
      </c>
      <c r="I26" s="60">
        <v>1320</v>
      </c>
      <c r="J26" s="59">
        <v>1320</v>
      </c>
      <c r="K26" s="60">
        <v>1320</v>
      </c>
      <c r="L26" s="18" t="s">
        <v>42</v>
      </c>
      <c r="M26" s="71"/>
      <c r="N26" s="71"/>
      <c r="O26" s="71"/>
      <c r="P26" s="71"/>
      <c r="Q26" s="71"/>
      <c r="R26" s="71"/>
      <c r="S26" s="71"/>
      <c r="T26" s="71"/>
      <c r="U26" s="71"/>
      <c r="V26" s="71"/>
      <c r="W26" s="71"/>
      <c r="X26" s="71"/>
      <c r="Y26" s="71"/>
      <c r="Z26" s="71"/>
    </row>
    <row r="27" spans="1:31" ht="15" thickBot="1" x14ac:dyDescent="0.25">
      <c r="A27" s="1" t="s">
        <v>91</v>
      </c>
      <c r="B27" s="59">
        <v>48.3</v>
      </c>
      <c r="C27" s="60">
        <v>48.3</v>
      </c>
      <c r="D27" s="59">
        <v>48.3</v>
      </c>
      <c r="E27" s="60">
        <v>48.3</v>
      </c>
      <c r="F27" s="59">
        <v>48.3</v>
      </c>
      <c r="G27" s="60">
        <v>48.3</v>
      </c>
      <c r="H27" s="59">
        <v>48.3</v>
      </c>
      <c r="I27" s="60">
        <v>48.3</v>
      </c>
      <c r="J27" s="59">
        <v>48.3</v>
      </c>
      <c r="K27" s="60">
        <v>48.3</v>
      </c>
      <c r="L27" s="18" t="s">
        <v>54</v>
      </c>
      <c r="M27" s="71"/>
      <c r="N27" s="71"/>
      <c r="O27" s="71"/>
      <c r="P27" s="71"/>
      <c r="Q27" s="71"/>
      <c r="R27" s="71"/>
      <c r="S27" s="71"/>
      <c r="T27" s="71"/>
      <c r="U27" s="71"/>
      <c r="V27" s="71"/>
      <c r="W27" s="71"/>
      <c r="X27" s="71"/>
      <c r="Y27" s="71"/>
      <c r="Z27" s="71"/>
    </row>
    <row r="28" spans="1:31" s="35" customFormat="1" ht="15" thickBot="1" x14ac:dyDescent="0.25">
      <c r="A28" s="148" t="s">
        <v>458</v>
      </c>
      <c r="B28" s="148"/>
      <c r="C28" s="148"/>
      <c r="D28" s="148"/>
      <c r="E28" s="148"/>
      <c r="F28" s="148"/>
      <c r="G28" s="148"/>
      <c r="H28" s="148"/>
      <c r="I28" s="148"/>
      <c r="J28" s="148"/>
      <c r="K28" s="148"/>
      <c r="L28" s="148"/>
      <c r="M28" s="71"/>
      <c r="N28" s="71"/>
      <c r="O28" s="71"/>
      <c r="P28" s="71"/>
      <c r="Q28" s="71"/>
      <c r="R28" s="71"/>
      <c r="S28" s="71"/>
      <c r="T28" s="71"/>
      <c r="U28" s="71"/>
      <c r="V28" s="71"/>
      <c r="W28" s="71"/>
      <c r="X28" s="71"/>
      <c r="Y28" s="71"/>
      <c r="Z28" s="71"/>
      <c r="AA28" s="71"/>
      <c r="AB28" s="71"/>
      <c r="AC28" s="71"/>
      <c r="AD28" s="71"/>
      <c r="AE28" s="71"/>
    </row>
    <row r="29" spans="1:31" s="35" customFormat="1" ht="15" thickBot="1" x14ac:dyDescent="0.25">
      <c r="A29" s="1" t="s">
        <v>277</v>
      </c>
      <c r="B29" s="59">
        <v>14</v>
      </c>
      <c r="C29" s="60">
        <v>14</v>
      </c>
      <c r="D29" s="59">
        <v>14</v>
      </c>
      <c r="E29" s="60">
        <v>14</v>
      </c>
      <c r="F29" s="59">
        <v>14</v>
      </c>
      <c r="G29" s="60">
        <v>14</v>
      </c>
      <c r="H29" s="59">
        <v>14</v>
      </c>
      <c r="I29" s="60">
        <v>14</v>
      </c>
      <c r="J29" s="59">
        <v>14</v>
      </c>
      <c r="K29" s="60">
        <v>14</v>
      </c>
      <c r="L29" s="18" t="s">
        <v>54</v>
      </c>
      <c r="M29" s="71"/>
      <c r="N29" s="71"/>
      <c r="O29" s="71"/>
      <c r="P29" s="71"/>
      <c r="Q29" s="71"/>
      <c r="R29" s="71"/>
      <c r="S29" s="71"/>
      <c r="T29" s="71"/>
      <c r="U29" s="71"/>
      <c r="V29" s="71"/>
      <c r="W29" s="71"/>
      <c r="X29" s="71"/>
      <c r="Y29" s="71"/>
      <c r="Z29" s="71"/>
      <c r="AA29" s="71"/>
      <c r="AB29" s="71"/>
      <c r="AC29" s="71"/>
      <c r="AD29" s="71"/>
      <c r="AE29" s="71"/>
    </row>
    <row r="30" spans="1:31" s="4" customFormat="1" ht="17.25" customHeight="1" thickBot="1" x14ac:dyDescent="0.25">
      <c r="A30" s="19" t="s">
        <v>43</v>
      </c>
      <c r="B30" s="58">
        <f>SUM(B4:B29)</f>
        <v>15633.6</v>
      </c>
      <c r="C30" s="58">
        <f t="shared" ref="C30:K30" si="0">SUM(C4:C29)</f>
        <v>15686.6</v>
      </c>
      <c r="D30" s="58">
        <f t="shared" si="0"/>
        <v>15508.6</v>
      </c>
      <c r="E30" s="58">
        <f t="shared" si="0"/>
        <v>15591</v>
      </c>
      <c r="F30" s="58">
        <f t="shared" si="0"/>
        <v>15591</v>
      </c>
      <c r="G30" s="58">
        <f t="shared" si="0"/>
        <v>15591</v>
      </c>
      <c r="H30" s="58">
        <f>SUM(H4:H29)</f>
        <v>13571</v>
      </c>
      <c r="I30" s="58">
        <f t="shared" si="0"/>
        <v>13571</v>
      </c>
      <c r="J30" s="58">
        <f t="shared" si="0"/>
        <v>13571</v>
      </c>
      <c r="K30" s="58">
        <f t="shared" si="0"/>
        <v>13571</v>
      </c>
      <c r="L30" s="31"/>
      <c r="O30" s="71"/>
      <c r="P30" s="71"/>
      <c r="Q30" s="71"/>
      <c r="R30" s="71"/>
      <c r="S30" s="71"/>
      <c r="T30" s="71"/>
      <c r="U30" s="71"/>
      <c r="V30" s="71"/>
    </row>
    <row r="31" spans="1:31" s="4" customFormat="1" ht="17.25" customHeight="1" x14ac:dyDescent="0.2">
      <c r="O31" s="71"/>
      <c r="P31" s="71"/>
      <c r="Q31" s="71"/>
      <c r="R31" s="71"/>
      <c r="S31" s="71"/>
      <c r="T31" s="71"/>
      <c r="U31" s="71"/>
      <c r="V31" s="71"/>
    </row>
    <row r="32" spans="1:31" s="71" customFormat="1" ht="27.75" customHeight="1" x14ac:dyDescent="0.2">
      <c r="A32" s="128" t="s">
        <v>290</v>
      </c>
      <c r="B32" s="128"/>
      <c r="C32" s="128"/>
      <c r="D32" s="128"/>
      <c r="E32" s="128"/>
      <c r="F32" s="128"/>
      <c r="G32" s="128"/>
      <c r="H32" s="128"/>
      <c r="I32" s="128"/>
      <c r="J32" s="128"/>
      <c r="K32" s="128"/>
      <c r="L32" s="128"/>
    </row>
    <row r="33" spans="1:31" s="4" customFormat="1" ht="48" customHeight="1" x14ac:dyDescent="0.2">
      <c r="A33" s="128" t="s">
        <v>413</v>
      </c>
      <c r="B33" s="128"/>
      <c r="C33" s="128"/>
      <c r="D33" s="128"/>
      <c r="E33" s="128"/>
      <c r="F33" s="128"/>
      <c r="G33" s="128"/>
      <c r="H33" s="128"/>
      <c r="I33" s="128"/>
      <c r="J33" s="128"/>
      <c r="K33" s="128"/>
      <c r="L33" s="128"/>
    </row>
    <row r="34" spans="1:31" s="4" customFormat="1" ht="45.75" customHeight="1" x14ac:dyDescent="0.2">
      <c r="A34" s="129" t="s">
        <v>426</v>
      </c>
      <c r="B34" s="129"/>
      <c r="C34" s="129"/>
      <c r="D34" s="129"/>
      <c r="E34" s="129"/>
      <c r="F34" s="129"/>
      <c r="G34" s="129"/>
      <c r="H34" s="129"/>
      <c r="I34" s="129"/>
      <c r="J34" s="129"/>
      <c r="K34" s="129"/>
      <c r="L34" s="129"/>
    </row>
    <row r="35" spans="1:31" s="4" customFormat="1" ht="35.25" customHeight="1" x14ac:dyDescent="0.2">
      <c r="A35" s="128" t="s">
        <v>371</v>
      </c>
      <c r="B35" s="128"/>
      <c r="C35" s="128"/>
      <c r="D35" s="128"/>
      <c r="E35" s="128"/>
      <c r="F35" s="128"/>
      <c r="G35" s="128"/>
      <c r="H35" s="128"/>
      <c r="I35" s="128"/>
      <c r="J35" s="128"/>
      <c r="K35" s="128"/>
      <c r="L35" s="128"/>
      <c r="M35" s="37"/>
      <c r="N35" s="37"/>
      <c r="O35" s="37"/>
      <c r="P35" s="37"/>
      <c r="Q35" s="37"/>
      <c r="R35" s="37"/>
      <c r="S35" s="37"/>
      <c r="T35" s="37"/>
      <c r="U35" s="37"/>
      <c r="V35" s="37"/>
      <c r="W35" s="37"/>
      <c r="X35" s="37"/>
      <c r="Y35" s="37"/>
    </row>
    <row r="36" spans="1:31" s="4" customFormat="1"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c r="Y36" s="37"/>
    </row>
    <row r="37" spans="1:31" s="35" customFormat="1" ht="19.5" x14ac:dyDescent="0.2">
      <c r="A37" s="38" t="s">
        <v>249</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row>
    <row r="38" spans="1:31" s="35" customFormat="1" ht="15" thickBot="1" x14ac:dyDescent="0.25">
      <c r="A38" s="40" t="s">
        <v>72</v>
      </c>
      <c r="B38" s="46">
        <v>2016</v>
      </c>
      <c r="C38" s="46">
        <v>2017</v>
      </c>
      <c r="D38" s="46">
        <v>2018</v>
      </c>
      <c r="E38" s="46">
        <v>2019</v>
      </c>
      <c r="F38" s="46">
        <v>2020</v>
      </c>
      <c r="G38" s="46">
        <v>2021</v>
      </c>
      <c r="H38" s="16">
        <v>2022</v>
      </c>
      <c r="I38" s="16">
        <v>2023</v>
      </c>
      <c r="J38" s="16">
        <v>2024</v>
      </c>
      <c r="K38" s="16">
        <v>2025</v>
      </c>
      <c r="L38" s="20" t="s">
        <v>40</v>
      </c>
      <c r="M38" s="37"/>
      <c r="N38" s="37"/>
      <c r="O38" s="37"/>
      <c r="P38" s="37"/>
      <c r="Q38" s="37"/>
      <c r="R38" s="37"/>
      <c r="S38" s="37"/>
      <c r="T38" s="37"/>
      <c r="U38" s="37"/>
      <c r="V38" s="37"/>
      <c r="W38" s="37"/>
      <c r="X38" s="37"/>
      <c r="Y38" s="37"/>
      <c r="Z38" s="37"/>
      <c r="AA38" s="37"/>
      <c r="AB38" s="37"/>
      <c r="AC38" s="37"/>
      <c r="AD38" s="37"/>
      <c r="AE38" s="37"/>
    </row>
    <row r="39" spans="1:31" s="35" customFormat="1" ht="15.75" thickTop="1" thickBot="1" x14ac:dyDescent="0.25">
      <c r="A39" s="1" t="s">
        <v>73</v>
      </c>
      <c r="B39" s="59">
        <f t="shared" ref="B39:B55" si="1">VLOOKUP($A39,$A$4:$K$27,2,FALSE)</f>
        <v>2700</v>
      </c>
      <c r="C39" s="60">
        <f t="shared" ref="C39:C55" si="2">VLOOKUP($A39,$A$4:$K$27,3,FALSE)</f>
        <v>2700</v>
      </c>
      <c r="D39" s="59">
        <f t="shared" ref="D39:D55" si="3">VLOOKUP($A39,$A$4:$K$27,4,FALSE)</f>
        <v>2700</v>
      </c>
      <c r="E39" s="60">
        <f t="shared" ref="E39:E55" si="4">VLOOKUP($A39,$A$4:$K$27,5,FALSE)</f>
        <v>2700</v>
      </c>
      <c r="F39" s="59">
        <f t="shared" ref="F39:F55" si="5">VLOOKUP($A39,$A$4:$K$27,6,FALSE)</f>
        <v>2700</v>
      </c>
      <c r="G39" s="60">
        <f t="shared" ref="G39:G55" si="6">VLOOKUP($A39,$A$4:$K$27,7,FALSE)</f>
        <v>2700</v>
      </c>
      <c r="H39" s="59">
        <f t="shared" ref="H39:H55" si="7">VLOOKUP($A39,$A$4:$K$27,8,FALSE)</f>
        <v>2700</v>
      </c>
      <c r="I39" s="60">
        <f t="shared" ref="I39:I55" si="8">VLOOKUP($A39,$A$4:$K$27,9,FALSE)</f>
        <v>2700</v>
      </c>
      <c r="J39" s="59">
        <f t="shared" ref="J39:J55" si="9">VLOOKUP($A39,$A$4:$K$27,10,FALSE)</f>
        <v>2700</v>
      </c>
      <c r="K39" s="60">
        <f t="shared" ref="K39:K55" si="10">VLOOKUP($A39,$A$4:$K$27,11,FALSE)</f>
        <v>2700</v>
      </c>
      <c r="L39" s="18" t="s">
        <v>42</v>
      </c>
      <c r="M39" s="37"/>
      <c r="N39" s="37"/>
      <c r="O39" s="37"/>
      <c r="P39" s="37"/>
      <c r="Q39" s="37"/>
      <c r="R39" s="37"/>
      <c r="S39" s="37"/>
      <c r="T39" s="37"/>
      <c r="U39" s="37"/>
      <c r="V39" s="37"/>
      <c r="W39" s="37"/>
      <c r="X39" s="37"/>
      <c r="Y39" s="37"/>
      <c r="Z39" s="37"/>
      <c r="AA39" s="37"/>
      <c r="AB39" s="37"/>
      <c r="AC39" s="37"/>
      <c r="AD39" s="37"/>
      <c r="AE39" s="37"/>
    </row>
    <row r="40" spans="1:31" s="35" customFormat="1" ht="15" thickBot="1" x14ac:dyDescent="0.25">
      <c r="A40" s="1" t="s">
        <v>74</v>
      </c>
      <c r="B40" s="59">
        <f t="shared" si="1"/>
        <v>80</v>
      </c>
      <c r="C40" s="60">
        <f t="shared" si="2"/>
        <v>80</v>
      </c>
      <c r="D40" s="59">
        <f t="shared" si="3"/>
        <v>80</v>
      </c>
      <c r="E40" s="60">
        <f t="shared" si="4"/>
        <v>80</v>
      </c>
      <c r="F40" s="59">
        <f t="shared" si="5"/>
        <v>80</v>
      </c>
      <c r="G40" s="60">
        <f t="shared" si="6"/>
        <v>80</v>
      </c>
      <c r="H40" s="59">
        <f t="shared" si="7"/>
        <v>80</v>
      </c>
      <c r="I40" s="60">
        <f t="shared" si="8"/>
        <v>80</v>
      </c>
      <c r="J40" s="59">
        <f t="shared" si="9"/>
        <v>80</v>
      </c>
      <c r="K40" s="60">
        <f t="shared" si="10"/>
        <v>80</v>
      </c>
      <c r="L40" s="18" t="s">
        <v>42</v>
      </c>
      <c r="M40" s="37"/>
      <c r="N40" s="71"/>
      <c r="O40" s="71"/>
      <c r="P40" s="37"/>
      <c r="Q40" s="37"/>
      <c r="R40" s="37"/>
      <c r="S40" s="37"/>
      <c r="T40" s="37"/>
      <c r="U40" s="37"/>
      <c r="V40" s="37"/>
      <c r="W40" s="37"/>
      <c r="X40" s="37"/>
      <c r="Y40" s="37"/>
      <c r="Z40" s="37"/>
      <c r="AA40" s="37"/>
      <c r="AB40" s="37"/>
      <c r="AC40" s="37"/>
      <c r="AD40" s="37"/>
      <c r="AE40" s="37"/>
    </row>
    <row r="41" spans="1:31" s="35" customFormat="1" ht="15" thickBot="1" x14ac:dyDescent="0.25">
      <c r="A41" s="1" t="s">
        <v>75</v>
      </c>
      <c r="B41" s="59">
        <f t="shared" si="1"/>
        <v>724</v>
      </c>
      <c r="C41" s="60">
        <f t="shared" si="2"/>
        <v>724</v>
      </c>
      <c r="D41" s="59">
        <f t="shared" si="3"/>
        <v>724</v>
      </c>
      <c r="E41" s="60">
        <f t="shared" si="4"/>
        <v>724</v>
      </c>
      <c r="F41" s="59">
        <f t="shared" si="5"/>
        <v>724</v>
      </c>
      <c r="G41" s="60">
        <f t="shared" si="6"/>
        <v>724</v>
      </c>
      <c r="H41" s="59">
        <f t="shared" si="7"/>
        <v>724</v>
      </c>
      <c r="I41" s="60">
        <f t="shared" si="8"/>
        <v>724</v>
      </c>
      <c r="J41" s="59">
        <f t="shared" si="9"/>
        <v>724</v>
      </c>
      <c r="K41" s="60">
        <f t="shared" si="10"/>
        <v>724</v>
      </c>
      <c r="L41" s="18" t="s">
        <v>42</v>
      </c>
      <c r="M41" s="37"/>
      <c r="N41" s="71"/>
      <c r="O41" s="71"/>
      <c r="P41" s="37"/>
      <c r="Q41" s="37"/>
      <c r="R41" s="37"/>
      <c r="S41" s="37"/>
      <c r="T41" s="37"/>
      <c r="U41" s="37"/>
      <c r="V41" s="37"/>
      <c r="W41" s="37"/>
      <c r="X41" s="37"/>
      <c r="Y41" s="37"/>
      <c r="Z41" s="37"/>
      <c r="AA41" s="37"/>
      <c r="AB41" s="37"/>
      <c r="AC41" s="37"/>
      <c r="AD41" s="37"/>
      <c r="AE41" s="37"/>
    </row>
    <row r="42" spans="1:31" s="35" customFormat="1" ht="15" thickBot="1" x14ac:dyDescent="0.25">
      <c r="A42" s="1" t="s">
        <v>76</v>
      </c>
      <c r="B42" s="59">
        <f t="shared" si="1"/>
        <v>2880</v>
      </c>
      <c r="C42" s="60">
        <f t="shared" si="2"/>
        <v>2880</v>
      </c>
      <c r="D42" s="59">
        <f t="shared" si="3"/>
        <v>2880</v>
      </c>
      <c r="E42" s="60">
        <f t="shared" si="4"/>
        <v>2880</v>
      </c>
      <c r="F42" s="59">
        <f t="shared" si="5"/>
        <v>2880</v>
      </c>
      <c r="G42" s="60">
        <f t="shared" si="6"/>
        <v>2880</v>
      </c>
      <c r="H42" s="59">
        <f t="shared" si="7"/>
        <v>2880</v>
      </c>
      <c r="I42" s="60">
        <f t="shared" si="8"/>
        <v>2880</v>
      </c>
      <c r="J42" s="59">
        <f t="shared" si="9"/>
        <v>2880</v>
      </c>
      <c r="K42" s="60">
        <f t="shared" si="10"/>
        <v>2880</v>
      </c>
      <c r="L42" s="18" t="s">
        <v>42</v>
      </c>
      <c r="M42" s="37"/>
      <c r="N42" s="71"/>
      <c r="O42" s="71"/>
      <c r="P42" s="37"/>
      <c r="Q42" s="37"/>
      <c r="R42" s="37"/>
      <c r="S42" s="37"/>
      <c r="T42" s="37"/>
      <c r="U42" s="37"/>
      <c r="V42" s="37"/>
      <c r="W42" s="37"/>
      <c r="X42" s="37"/>
      <c r="Y42" s="37"/>
      <c r="Z42" s="37"/>
      <c r="AA42" s="37"/>
      <c r="AB42" s="37"/>
      <c r="AC42" s="37"/>
      <c r="AD42" s="37"/>
      <c r="AE42" s="37"/>
    </row>
    <row r="43" spans="1:31" s="35" customFormat="1" ht="15" thickBot="1" x14ac:dyDescent="0.25">
      <c r="A43" s="1" t="s">
        <v>78</v>
      </c>
      <c r="B43" s="59">
        <f t="shared" si="1"/>
        <v>68</v>
      </c>
      <c r="C43" s="60">
        <f t="shared" si="2"/>
        <v>68</v>
      </c>
      <c r="D43" s="59">
        <f t="shared" si="3"/>
        <v>68</v>
      </c>
      <c r="E43" s="60">
        <f t="shared" si="4"/>
        <v>68</v>
      </c>
      <c r="F43" s="59">
        <f t="shared" si="5"/>
        <v>68</v>
      </c>
      <c r="G43" s="60">
        <f t="shared" si="6"/>
        <v>68</v>
      </c>
      <c r="H43" s="59">
        <f t="shared" si="7"/>
        <v>68</v>
      </c>
      <c r="I43" s="60">
        <f t="shared" si="8"/>
        <v>68</v>
      </c>
      <c r="J43" s="59">
        <f t="shared" si="9"/>
        <v>68</v>
      </c>
      <c r="K43" s="60">
        <f t="shared" si="10"/>
        <v>68</v>
      </c>
      <c r="L43" s="18" t="s">
        <v>42</v>
      </c>
      <c r="M43" s="37"/>
      <c r="N43" s="71"/>
      <c r="O43" s="71"/>
      <c r="P43" s="37"/>
      <c r="Q43" s="37"/>
      <c r="R43" s="37"/>
      <c r="S43" s="37"/>
      <c r="T43" s="37"/>
      <c r="U43" s="37"/>
      <c r="V43" s="37"/>
      <c r="W43" s="37"/>
      <c r="X43" s="37"/>
      <c r="Y43" s="37"/>
      <c r="Z43" s="37"/>
      <c r="AA43" s="37"/>
      <c r="AB43" s="37"/>
      <c r="AC43" s="37"/>
      <c r="AD43" s="37"/>
      <c r="AE43" s="37"/>
    </row>
    <row r="44" spans="1:31" s="35" customFormat="1" ht="15" thickBot="1" x14ac:dyDescent="0.25">
      <c r="A44" s="1" t="s">
        <v>79</v>
      </c>
      <c r="B44" s="59">
        <f t="shared" si="1"/>
        <v>0</v>
      </c>
      <c r="C44" s="60">
        <f t="shared" si="2"/>
        <v>0</v>
      </c>
      <c r="D44" s="59">
        <f t="shared" si="3"/>
        <v>0</v>
      </c>
      <c r="E44" s="60">
        <f t="shared" si="4"/>
        <v>0</v>
      </c>
      <c r="F44" s="59">
        <f t="shared" si="5"/>
        <v>0</v>
      </c>
      <c r="G44" s="60">
        <f t="shared" si="6"/>
        <v>0</v>
      </c>
      <c r="H44" s="59">
        <f t="shared" si="7"/>
        <v>0</v>
      </c>
      <c r="I44" s="60">
        <f t="shared" si="8"/>
        <v>0</v>
      </c>
      <c r="J44" s="59">
        <f t="shared" si="9"/>
        <v>0</v>
      </c>
      <c r="K44" s="60">
        <f t="shared" si="10"/>
        <v>0</v>
      </c>
      <c r="L44" s="18" t="s">
        <v>42</v>
      </c>
      <c r="M44" s="37"/>
      <c r="N44" s="71"/>
      <c r="O44" s="71"/>
      <c r="P44" s="37"/>
      <c r="Q44" s="37"/>
      <c r="R44" s="37"/>
      <c r="S44" s="37"/>
      <c r="T44" s="37"/>
      <c r="U44" s="37"/>
      <c r="V44" s="37"/>
      <c r="W44" s="37"/>
      <c r="X44" s="37"/>
      <c r="Y44" s="37"/>
      <c r="Z44" s="37"/>
      <c r="AA44" s="37"/>
      <c r="AB44" s="37"/>
      <c r="AC44" s="37"/>
      <c r="AD44" s="37"/>
      <c r="AE44" s="37"/>
    </row>
    <row r="45" spans="1:31" s="35" customFormat="1" ht="15" thickBot="1" x14ac:dyDescent="0.25">
      <c r="A45" s="1" t="s">
        <v>80</v>
      </c>
      <c r="B45" s="59">
        <f t="shared" si="1"/>
        <v>50</v>
      </c>
      <c r="C45" s="60">
        <f t="shared" si="2"/>
        <v>50</v>
      </c>
      <c r="D45" s="59">
        <f t="shared" si="3"/>
        <v>50</v>
      </c>
      <c r="E45" s="60">
        <f t="shared" si="4"/>
        <v>50</v>
      </c>
      <c r="F45" s="59">
        <f t="shared" si="5"/>
        <v>50</v>
      </c>
      <c r="G45" s="60">
        <f t="shared" si="6"/>
        <v>50</v>
      </c>
      <c r="H45" s="59">
        <f t="shared" si="7"/>
        <v>50</v>
      </c>
      <c r="I45" s="60">
        <f t="shared" si="8"/>
        <v>50</v>
      </c>
      <c r="J45" s="59">
        <f t="shared" si="9"/>
        <v>50</v>
      </c>
      <c r="K45" s="60">
        <f t="shared" si="10"/>
        <v>50</v>
      </c>
      <c r="L45" s="18" t="s">
        <v>42</v>
      </c>
      <c r="M45" s="37"/>
      <c r="N45" s="71"/>
      <c r="O45" s="71"/>
      <c r="P45" s="37"/>
      <c r="Q45" s="37"/>
      <c r="R45" s="37"/>
      <c r="S45" s="37"/>
      <c r="T45" s="37"/>
      <c r="U45" s="37"/>
      <c r="V45" s="37"/>
      <c r="W45" s="37"/>
      <c r="X45" s="37"/>
      <c r="Y45" s="37"/>
      <c r="Z45" s="37"/>
      <c r="AA45" s="37"/>
      <c r="AB45" s="37"/>
      <c r="AC45" s="37"/>
      <c r="AD45" s="37"/>
      <c r="AE45" s="37"/>
    </row>
    <row r="46" spans="1:31" s="35" customFormat="1" ht="15" thickBot="1" x14ac:dyDescent="0.25">
      <c r="A46" s="1" t="s">
        <v>81</v>
      </c>
      <c r="B46" s="59">
        <f t="shared" si="1"/>
        <v>2020</v>
      </c>
      <c r="C46" s="60">
        <f t="shared" si="2"/>
        <v>2020</v>
      </c>
      <c r="D46" s="59">
        <f t="shared" si="3"/>
        <v>2020</v>
      </c>
      <c r="E46" s="60">
        <f t="shared" si="4"/>
        <v>2020</v>
      </c>
      <c r="F46" s="59">
        <f t="shared" si="5"/>
        <v>2020</v>
      </c>
      <c r="G46" s="60">
        <f t="shared" si="6"/>
        <v>2020</v>
      </c>
      <c r="H46" s="59">
        <f t="shared" si="7"/>
        <v>0</v>
      </c>
      <c r="I46" s="60">
        <f t="shared" si="8"/>
        <v>0</v>
      </c>
      <c r="J46" s="59">
        <f t="shared" si="9"/>
        <v>0</v>
      </c>
      <c r="K46" s="60">
        <f t="shared" si="10"/>
        <v>0</v>
      </c>
      <c r="L46" s="18" t="s">
        <v>42</v>
      </c>
      <c r="M46" s="37"/>
      <c r="N46" s="71"/>
      <c r="O46" s="71"/>
      <c r="P46" s="37"/>
      <c r="Q46" s="37"/>
      <c r="R46" s="37"/>
      <c r="S46" s="37"/>
      <c r="T46" s="37"/>
      <c r="U46" s="37"/>
      <c r="V46" s="37"/>
      <c r="W46" s="37"/>
      <c r="X46" s="37"/>
      <c r="Y46" s="37"/>
      <c r="Z46" s="37"/>
      <c r="AA46" s="37"/>
      <c r="AB46" s="37"/>
      <c r="AC46" s="37"/>
      <c r="AD46" s="37"/>
      <c r="AE46" s="37"/>
    </row>
    <row r="47" spans="1:31" s="35" customFormat="1" ht="15" thickBot="1" x14ac:dyDescent="0.25">
      <c r="A47" s="1" t="s">
        <v>82</v>
      </c>
      <c r="B47" s="59">
        <f t="shared" si="1"/>
        <v>1400</v>
      </c>
      <c r="C47" s="60">
        <f t="shared" si="2"/>
        <v>1400</v>
      </c>
      <c r="D47" s="59">
        <f t="shared" si="3"/>
        <v>1400</v>
      </c>
      <c r="E47" s="60">
        <f t="shared" si="4"/>
        <v>1400</v>
      </c>
      <c r="F47" s="59">
        <f t="shared" si="5"/>
        <v>1400</v>
      </c>
      <c r="G47" s="60">
        <f t="shared" si="6"/>
        <v>1400</v>
      </c>
      <c r="H47" s="59">
        <f t="shared" si="7"/>
        <v>1400</v>
      </c>
      <c r="I47" s="60">
        <f t="shared" si="8"/>
        <v>1400</v>
      </c>
      <c r="J47" s="59">
        <f t="shared" si="9"/>
        <v>1400</v>
      </c>
      <c r="K47" s="60">
        <f t="shared" si="10"/>
        <v>1400</v>
      </c>
      <c r="L47" s="18" t="s">
        <v>42</v>
      </c>
      <c r="M47" s="37"/>
      <c r="N47" s="71"/>
      <c r="O47" s="71"/>
      <c r="P47" s="37"/>
      <c r="Q47" s="37"/>
      <c r="R47" s="37"/>
      <c r="S47" s="37"/>
      <c r="T47" s="37"/>
      <c r="U47" s="37"/>
      <c r="V47" s="37"/>
      <c r="W47" s="37"/>
      <c r="X47" s="37"/>
      <c r="Y47" s="37"/>
      <c r="Z47" s="37"/>
      <c r="AA47" s="37"/>
      <c r="AB47" s="37"/>
      <c r="AC47" s="37"/>
      <c r="AD47" s="37"/>
      <c r="AE47" s="37"/>
    </row>
    <row r="48" spans="1:31" s="35" customFormat="1" ht="15" thickBot="1" x14ac:dyDescent="0.25">
      <c r="A48" s="1" t="s">
        <v>83</v>
      </c>
      <c r="B48" s="59">
        <f t="shared" si="1"/>
        <v>0</v>
      </c>
      <c r="C48" s="60">
        <f t="shared" si="2"/>
        <v>0</v>
      </c>
      <c r="D48" s="59">
        <f t="shared" si="3"/>
        <v>0</v>
      </c>
      <c r="E48" s="60">
        <f t="shared" si="4"/>
        <v>0</v>
      </c>
      <c r="F48" s="59">
        <f t="shared" si="5"/>
        <v>0</v>
      </c>
      <c r="G48" s="60">
        <f t="shared" si="6"/>
        <v>0</v>
      </c>
      <c r="H48" s="59">
        <f t="shared" si="7"/>
        <v>0</v>
      </c>
      <c r="I48" s="60">
        <f t="shared" si="8"/>
        <v>0</v>
      </c>
      <c r="J48" s="59">
        <f t="shared" si="9"/>
        <v>0</v>
      </c>
      <c r="K48" s="60">
        <f t="shared" si="10"/>
        <v>0</v>
      </c>
      <c r="L48" s="18" t="s">
        <v>42</v>
      </c>
      <c r="M48" s="37"/>
      <c r="N48" s="71"/>
      <c r="O48" s="71"/>
      <c r="P48" s="37"/>
      <c r="Q48" s="37"/>
      <c r="R48" s="37"/>
      <c r="S48" s="37"/>
      <c r="T48" s="37"/>
      <c r="U48" s="37"/>
      <c r="V48" s="37"/>
      <c r="W48" s="37"/>
      <c r="X48" s="37"/>
      <c r="Y48" s="37"/>
      <c r="Z48" s="37"/>
      <c r="AA48" s="37"/>
      <c r="AB48" s="37"/>
      <c r="AC48" s="37"/>
      <c r="AD48" s="37"/>
      <c r="AE48" s="37"/>
    </row>
    <row r="49" spans="1:31" s="35" customFormat="1" ht="15" thickBot="1" x14ac:dyDescent="0.25">
      <c r="A49" s="1" t="s">
        <v>84</v>
      </c>
      <c r="B49" s="59">
        <f t="shared" si="1"/>
        <v>240</v>
      </c>
      <c r="C49" s="60">
        <f t="shared" si="2"/>
        <v>240</v>
      </c>
      <c r="D49" s="59">
        <f t="shared" si="3"/>
        <v>240</v>
      </c>
      <c r="E49" s="60">
        <f t="shared" si="4"/>
        <v>240</v>
      </c>
      <c r="F49" s="59">
        <f t="shared" si="5"/>
        <v>240</v>
      </c>
      <c r="G49" s="60">
        <f t="shared" si="6"/>
        <v>240</v>
      </c>
      <c r="H49" s="59">
        <f t="shared" si="7"/>
        <v>240</v>
      </c>
      <c r="I49" s="60">
        <f t="shared" si="8"/>
        <v>240</v>
      </c>
      <c r="J49" s="59">
        <f t="shared" si="9"/>
        <v>240</v>
      </c>
      <c r="K49" s="60">
        <f t="shared" si="10"/>
        <v>240</v>
      </c>
      <c r="L49" s="18" t="s">
        <v>42</v>
      </c>
      <c r="M49" s="37"/>
      <c r="N49" s="71"/>
      <c r="O49" s="71"/>
      <c r="P49" s="37"/>
      <c r="Q49" s="37"/>
      <c r="R49" s="37"/>
      <c r="S49" s="37"/>
      <c r="T49" s="37"/>
      <c r="U49" s="37"/>
      <c r="V49" s="37"/>
      <c r="W49" s="37"/>
      <c r="X49" s="37"/>
      <c r="Y49" s="37"/>
      <c r="Z49" s="37"/>
      <c r="AA49" s="37"/>
      <c r="AB49" s="37"/>
      <c r="AC49" s="37"/>
      <c r="AD49" s="37"/>
      <c r="AE49" s="37"/>
    </row>
    <row r="50" spans="1:31" s="35" customFormat="1" ht="15" thickBot="1" x14ac:dyDescent="0.25">
      <c r="A50" s="1" t="s">
        <v>85</v>
      </c>
      <c r="B50" s="59">
        <f t="shared" si="1"/>
        <v>178</v>
      </c>
      <c r="C50" s="60">
        <f t="shared" si="2"/>
        <v>178</v>
      </c>
      <c r="D50" s="59">
        <f t="shared" si="3"/>
        <v>0</v>
      </c>
      <c r="E50" s="60">
        <f t="shared" si="4"/>
        <v>0</v>
      </c>
      <c r="F50" s="59">
        <f t="shared" si="5"/>
        <v>0</v>
      </c>
      <c r="G50" s="60">
        <f t="shared" si="6"/>
        <v>0</v>
      </c>
      <c r="H50" s="59">
        <f t="shared" si="7"/>
        <v>0</v>
      </c>
      <c r="I50" s="60">
        <f t="shared" si="8"/>
        <v>0</v>
      </c>
      <c r="J50" s="59">
        <f t="shared" si="9"/>
        <v>0</v>
      </c>
      <c r="K50" s="60">
        <f t="shared" si="10"/>
        <v>0</v>
      </c>
      <c r="L50" s="18" t="s">
        <v>42</v>
      </c>
      <c r="M50" s="37"/>
      <c r="N50" s="71"/>
      <c r="O50" s="71"/>
      <c r="P50" s="37"/>
      <c r="Q50" s="37"/>
      <c r="R50" s="37"/>
      <c r="S50" s="37"/>
      <c r="T50" s="37"/>
      <c r="U50" s="37"/>
      <c r="V50" s="37"/>
      <c r="W50" s="37"/>
      <c r="X50" s="37"/>
      <c r="Y50" s="37"/>
      <c r="Z50" s="37"/>
      <c r="AA50" s="37"/>
      <c r="AB50" s="37"/>
      <c r="AC50" s="37"/>
      <c r="AD50" s="37"/>
      <c r="AE50" s="37"/>
    </row>
    <row r="51" spans="1:31" s="35" customFormat="1" ht="15" thickBot="1" x14ac:dyDescent="0.25">
      <c r="A51" s="1" t="s">
        <v>86</v>
      </c>
      <c r="B51" s="59">
        <f t="shared" si="1"/>
        <v>440</v>
      </c>
      <c r="C51" s="60">
        <f t="shared" si="2"/>
        <v>440</v>
      </c>
      <c r="D51" s="59">
        <f t="shared" si="3"/>
        <v>440</v>
      </c>
      <c r="E51" s="60">
        <f t="shared" si="4"/>
        <v>440</v>
      </c>
      <c r="F51" s="59">
        <f t="shared" si="5"/>
        <v>440</v>
      </c>
      <c r="G51" s="60">
        <f t="shared" si="6"/>
        <v>440</v>
      </c>
      <c r="H51" s="59">
        <f t="shared" si="7"/>
        <v>440</v>
      </c>
      <c r="I51" s="60">
        <f t="shared" si="8"/>
        <v>440</v>
      </c>
      <c r="J51" s="59">
        <f t="shared" si="9"/>
        <v>440</v>
      </c>
      <c r="K51" s="60">
        <f t="shared" si="10"/>
        <v>440</v>
      </c>
      <c r="L51" s="18" t="s">
        <v>42</v>
      </c>
      <c r="M51" s="37"/>
      <c r="N51" s="71"/>
      <c r="O51" s="71"/>
      <c r="P51" s="37"/>
      <c r="Q51" s="37"/>
      <c r="R51" s="37"/>
      <c r="S51" s="37"/>
      <c r="T51" s="37"/>
      <c r="U51" s="37"/>
      <c r="V51" s="37"/>
      <c r="W51" s="37"/>
      <c r="X51" s="37"/>
      <c r="Y51" s="37"/>
      <c r="Z51" s="37"/>
      <c r="AA51" s="37"/>
      <c r="AB51" s="37"/>
      <c r="AC51" s="37"/>
      <c r="AD51" s="37"/>
      <c r="AE51" s="37"/>
    </row>
    <row r="52" spans="1:31" s="35" customFormat="1" ht="15" thickBot="1" x14ac:dyDescent="0.25">
      <c r="A52" s="1" t="s">
        <v>87</v>
      </c>
      <c r="B52" s="59">
        <f t="shared" si="1"/>
        <v>1800</v>
      </c>
      <c r="C52" s="60">
        <f t="shared" si="2"/>
        <v>1800</v>
      </c>
      <c r="D52" s="59">
        <f t="shared" si="3"/>
        <v>1800</v>
      </c>
      <c r="E52" s="60">
        <f t="shared" si="4"/>
        <v>1800</v>
      </c>
      <c r="F52" s="59">
        <f t="shared" si="5"/>
        <v>1800</v>
      </c>
      <c r="G52" s="60">
        <f t="shared" si="6"/>
        <v>1800</v>
      </c>
      <c r="H52" s="59">
        <f t="shared" si="7"/>
        <v>1800</v>
      </c>
      <c r="I52" s="60">
        <f t="shared" si="8"/>
        <v>1800</v>
      </c>
      <c r="J52" s="59">
        <f t="shared" si="9"/>
        <v>1800</v>
      </c>
      <c r="K52" s="60">
        <f t="shared" si="10"/>
        <v>1800</v>
      </c>
      <c r="L52" s="18" t="s">
        <v>42</v>
      </c>
      <c r="M52" s="37"/>
      <c r="N52" s="71"/>
      <c r="O52" s="71"/>
      <c r="P52" s="37"/>
      <c r="Q52" s="37"/>
      <c r="R52" s="37"/>
      <c r="S52" s="37"/>
      <c r="T52" s="37"/>
      <c r="U52" s="37"/>
      <c r="V52" s="37"/>
      <c r="W52" s="37"/>
      <c r="X52" s="37"/>
      <c r="Y52" s="37"/>
      <c r="Z52" s="37"/>
      <c r="AA52" s="37"/>
      <c r="AB52" s="37"/>
      <c r="AC52" s="37"/>
      <c r="AD52" s="37"/>
      <c r="AE52" s="37"/>
    </row>
    <row r="53" spans="1:31" s="35" customFormat="1" ht="15" thickBot="1" x14ac:dyDescent="0.25">
      <c r="A53" s="1" t="s">
        <v>88</v>
      </c>
      <c r="B53" s="59">
        <f t="shared" si="1"/>
        <v>533.6</v>
      </c>
      <c r="C53" s="60">
        <f t="shared" si="2"/>
        <v>533.6</v>
      </c>
      <c r="D53" s="59">
        <f t="shared" si="3"/>
        <v>533.6</v>
      </c>
      <c r="E53" s="60">
        <f t="shared" si="4"/>
        <v>616</v>
      </c>
      <c r="F53" s="59">
        <f t="shared" si="5"/>
        <v>616</v>
      </c>
      <c r="G53" s="60">
        <f t="shared" si="6"/>
        <v>616</v>
      </c>
      <c r="H53" s="59">
        <f t="shared" si="7"/>
        <v>616</v>
      </c>
      <c r="I53" s="60">
        <f t="shared" si="8"/>
        <v>616</v>
      </c>
      <c r="J53" s="59">
        <f t="shared" si="9"/>
        <v>616</v>
      </c>
      <c r="K53" s="60">
        <f t="shared" si="10"/>
        <v>616</v>
      </c>
      <c r="L53" s="18" t="s">
        <v>42</v>
      </c>
      <c r="M53" s="37"/>
      <c r="N53" s="71"/>
      <c r="O53" s="71"/>
      <c r="P53" s="37"/>
      <c r="Q53" s="37"/>
      <c r="R53" s="37"/>
      <c r="S53" s="37"/>
      <c r="T53" s="37"/>
      <c r="U53" s="37"/>
      <c r="V53" s="37"/>
      <c r="W53" s="37"/>
      <c r="X53" s="37"/>
      <c r="Y53" s="37"/>
      <c r="Z53" s="37"/>
      <c r="AA53" s="37"/>
      <c r="AB53" s="37"/>
      <c r="AC53" s="37"/>
      <c r="AD53" s="37"/>
      <c r="AE53" s="37"/>
    </row>
    <row r="54" spans="1:31" s="35" customFormat="1" ht="15" thickBot="1" x14ac:dyDescent="0.25">
      <c r="A54" s="1" t="s">
        <v>89</v>
      </c>
      <c r="B54" s="59">
        <f t="shared" si="1"/>
        <v>664</v>
      </c>
      <c r="C54" s="60">
        <f t="shared" si="2"/>
        <v>664</v>
      </c>
      <c r="D54" s="59">
        <f t="shared" si="3"/>
        <v>664</v>
      </c>
      <c r="E54" s="60">
        <f t="shared" si="4"/>
        <v>664</v>
      </c>
      <c r="F54" s="59">
        <f t="shared" si="5"/>
        <v>664</v>
      </c>
      <c r="G54" s="60">
        <f t="shared" si="6"/>
        <v>664</v>
      </c>
      <c r="H54" s="59">
        <f t="shared" si="7"/>
        <v>664</v>
      </c>
      <c r="I54" s="60">
        <f t="shared" si="8"/>
        <v>664</v>
      </c>
      <c r="J54" s="59">
        <f t="shared" si="9"/>
        <v>664</v>
      </c>
      <c r="K54" s="60">
        <f t="shared" si="10"/>
        <v>664</v>
      </c>
      <c r="L54" s="18" t="s">
        <v>42</v>
      </c>
      <c r="M54" s="71"/>
      <c r="N54" s="71"/>
      <c r="O54" s="71"/>
      <c r="P54" s="71"/>
      <c r="Q54" s="71"/>
      <c r="R54" s="71"/>
      <c r="S54" s="71"/>
      <c r="T54" s="71"/>
      <c r="U54" s="71"/>
      <c r="V54" s="71"/>
      <c r="W54" s="71"/>
      <c r="X54" s="71"/>
      <c r="Y54" s="71"/>
      <c r="Z54" s="71"/>
      <c r="AA54" s="71"/>
      <c r="AB54" s="71"/>
      <c r="AC54" s="71"/>
      <c r="AD54" s="71"/>
      <c r="AE54" s="71"/>
    </row>
    <row r="55" spans="1:31" s="35" customFormat="1" ht="15" thickBot="1" x14ac:dyDescent="0.25">
      <c r="A55" s="1" t="s">
        <v>90</v>
      </c>
      <c r="B55" s="59">
        <f t="shared" si="1"/>
        <v>1320</v>
      </c>
      <c r="C55" s="60">
        <f t="shared" si="2"/>
        <v>1320</v>
      </c>
      <c r="D55" s="59">
        <f t="shared" si="3"/>
        <v>1320</v>
      </c>
      <c r="E55" s="60">
        <f t="shared" si="4"/>
        <v>1320</v>
      </c>
      <c r="F55" s="59">
        <f t="shared" si="5"/>
        <v>1320</v>
      </c>
      <c r="G55" s="60">
        <f t="shared" si="6"/>
        <v>1320</v>
      </c>
      <c r="H55" s="59">
        <f t="shared" si="7"/>
        <v>1320</v>
      </c>
      <c r="I55" s="60">
        <f t="shared" si="8"/>
        <v>1320</v>
      </c>
      <c r="J55" s="59">
        <f t="shared" si="9"/>
        <v>1320</v>
      </c>
      <c r="K55" s="60">
        <f t="shared" si="10"/>
        <v>1320</v>
      </c>
      <c r="L55" s="18" t="s">
        <v>42</v>
      </c>
      <c r="M55" s="4"/>
      <c r="N55" s="71"/>
      <c r="O55" s="71"/>
      <c r="P55" s="4"/>
      <c r="Q55" s="4"/>
      <c r="R55" s="4"/>
      <c r="S55" s="4"/>
      <c r="T55" s="4"/>
      <c r="U55" s="4"/>
      <c r="V55" s="4"/>
      <c r="W55" s="4"/>
      <c r="X55" s="4"/>
      <c r="Y55" s="4"/>
      <c r="Z55" s="37"/>
      <c r="AA55" s="37"/>
      <c r="AB55" s="37"/>
      <c r="AC55" s="37"/>
      <c r="AD55" s="37"/>
      <c r="AE55" s="37"/>
    </row>
    <row r="56" spans="1:31" s="35" customFormat="1" ht="15" thickBot="1" x14ac:dyDescent="0.25">
      <c r="A56" s="1" t="s">
        <v>247</v>
      </c>
      <c r="B56" s="59">
        <f>B69 * 0.034</f>
        <v>12.478000000000002</v>
      </c>
      <c r="C56" s="60">
        <f t="shared" ref="C56:K56" si="11">C69 * 0.034</f>
        <v>14.280000000000001</v>
      </c>
      <c r="D56" s="59">
        <f t="shared" si="11"/>
        <v>14.280000000000001</v>
      </c>
      <c r="E56" s="60">
        <f t="shared" si="11"/>
        <v>14.280000000000001</v>
      </c>
      <c r="F56" s="59">
        <f t="shared" si="11"/>
        <v>14.280000000000001</v>
      </c>
      <c r="G56" s="60">
        <f t="shared" si="11"/>
        <v>14.280000000000001</v>
      </c>
      <c r="H56" s="59">
        <f t="shared" si="11"/>
        <v>14.280000000000001</v>
      </c>
      <c r="I56" s="60">
        <f t="shared" si="11"/>
        <v>14.280000000000001</v>
      </c>
      <c r="J56" s="59">
        <f t="shared" si="11"/>
        <v>14.280000000000001</v>
      </c>
      <c r="K56" s="60">
        <f t="shared" si="11"/>
        <v>14.280000000000001</v>
      </c>
      <c r="L56" s="18" t="s">
        <v>54</v>
      </c>
      <c r="M56" s="71"/>
      <c r="N56" s="71"/>
      <c r="O56" s="71"/>
      <c r="P56" s="71"/>
      <c r="Q56" s="71"/>
      <c r="R56" s="71"/>
      <c r="S56" s="71"/>
      <c r="T56" s="71"/>
      <c r="U56" s="71"/>
      <c r="V56" s="71"/>
      <c r="W56" s="71"/>
      <c r="X56" s="71"/>
      <c r="Y56" s="71"/>
      <c r="Z56" s="71"/>
      <c r="AA56" s="71"/>
      <c r="AB56" s="71"/>
      <c r="AC56" s="71"/>
      <c r="AD56" s="71"/>
      <c r="AE56" s="71"/>
    </row>
    <row r="57" spans="1:31" s="35" customFormat="1" ht="15" thickBot="1" x14ac:dyDescent="0.25">
      <c r="A57" s="1" t="s">
        <v>367</v>
      </c>
      <c r="B57" s="59">
        <f>B72 * 0.25</f>
        <v>42.25</v>
      </c>
      <c r="C57" s="60">
        <f t="shared" ref="C57:K57" si="12">C72 * 0.25</f>
        <v>42.25</v>
      </c>
      <c r="D57" s="59">
        <f t="shared" si="12"/>
        <v>42.25</v>
      </c>
      <c r="E57" s="60">
        <f t="shared" si="12"/>
        <v>42.25</v>
      </c>
      <c r="F57" s="59">
        <f t="shared" si="12"/>
        <v>42.25</v>
      </c>
      <c r="G57" s="60">
        <f t="shared" si="12"/>
        <v>42.25</v>
      </c>
      <c r="H57" s="59">
        <f t="shared" si="12"/>
        <v>42.25</v>
      </c>
      <c r="I57" s="60">
        <f t="shared" si="12"/>
        <v>42.25</v>
      </c>
      <c r="J57" s="59">
        <f t="shared" si="12"/>
        <v>42.25</v>
      </c>
      <c r="K57" s="60">
        <f t="shared" si="12"/>
        <v>42.25</v>
      </c>
      <c r="L57" s="18" t="s">
        <v>54</v>
      </c>
      <c r="M57" s="37"/>
      <c r="N57" s="71"/>
      <c r="O57" s="71"/>
      <c r="P57" s="37"/>
      <c r="Q57" s="37"/>
      <c r="R57" s="37"/>
      <c r="S57" s="37"/>
      <c r="T57" s="37"/>
      <c r="U57" s="37"/>
      <c r="V57" s="37"/>
      <c r="W57" s="37"/>
      <c r="Z57" s="37"/>
      <c r="AA57" s="37"/>
      <c r="AB57" s="37"/>
      <c r="AC57" s="37"/>
      <c r="AD57" s="37"/>
      <c r="AE57" s="37"/>
    </row>
    <row r="58" spans="1:31" s="4" customFormat="1" ht="15" thickBot="1" x14ac:dyDescent="0.25">
      <c r="A58" s="19" t="s">
        <v>43</v>
      </c>
      <c r="B58" s="58">
        <f t="shared" ref="B58:K58" si="13">SUM(B39:B57)</f>
        <v>15152.328</v>
      </c>
      <c r="C58" s="61">
        <f t="shared" si="13"/>
        <v>15154.130000000001</v>
      </c>
      <c r="D58" s="58">
        <f t="shared" si="13"/>
        <v>14976.130000000001</v>
      </c>
      <c r="E58" s="61">
        <f t="shared" si="13"/>
        <v>15058.53</v>
      </c>
      <c r="F58" s="58">
        <f t="shared" si="13"/>
        <v>15058.53</v>
      </c>
      <c r="G58" s="61">
        <f t="shared" si="13"/>
        <v>15058.53</v>
      </c>
      <c r="H58" s="58">
        <f t="shared" si="13"/>
        <v>13038.53</v>
      </c>
      <c r="I58" s="61">
        <f t="shared" si="13"/>
        <v>13038.53</v>
      </c>
      <c r="J58" s="58">
        <f t="shared" si="13"/>
        <v>13038.53</v>
      </c>
      <c r="K58" s="61">
        <f t="shared" si="13"/>
        <v>13038.53</v>
      </c>
      <c r="L58" s="31"/>
      <c r="M58" s="37"/>
      <c r="N58" s="71"/>
      <c r="O58" s="71"/>
      <c r="P58" s="37"/>
      <c r="Q58" s="37"/>
      <c r="R58" s="37"/>
      <c r="S58" s="37"/>
      <c r="T58" s="37"/>
      <c r="U58" s="37"/>
      <c r="V58" s="37"/>
      <c r="W58" s="37"/>
      <c r="X58" s="35"/>
      <c r="Y58" s="35"/>
    </row>
    <row r="59" spans="1:31" s="35" customFormat="1" x14ac:dyDescent="0.2">
      <c r="A59" s="4"/>
      <c r="B59" s="4"/>
      <c r="C59" s="4"/>
      <c r="D59" s="4"/>
      <c r="E59" s="4"/>
      <c r="F59" s="4"/>
      <c r="G59" s="4"/>
      <c r="H59" s="4"/>
      <c r="I59" s="4"/>
      <c r="J59" s="4"/>
      <c r="K59" s="4"/>
      <c r="L59" s="4"/>
      <c r="M59" s="37"/>
      <c r="N59" s="37"/>
      <c r="O59" s="37"/>
      <c r="P59" s="37"/>
      <c r="Q59" s="37"/>
      <c r="R59" s="37"/>
      <c r="S59" s="37"/>
      <c r="T59" s="37"/>
      <c r="U59" s="37"/>
      <c r="V59" s="37"/>
      <c r="W59" s="37"/>
      <c r="X59" s="37"/>
      <c r="Y59" s="37"/>
    </row>
    <row r="60" spans="1:31" s="35" customFormat="1" ht="19.5" x14ac:dyDescent="0.2">
      <c r="A60" s="54" t="s">
        <v>292</v>
      </c>
      <c r="B60" s="37"/>
      <c r="C60" s="37"/>
      <c r="D60" s="37"/>
      <c r="E60" s="37"/>
      <c r="F60" s="37"/>
      <c r="G60" s="37"/>
      <c r="H60" s="37"/>
      <c r="I60" s="37"/>
      <c r="J60" s="37"/>
      <c r="K60" s="37"/>
      <c r="L60" s="37"/>
      <c r="M60" s="37"/>
      <c r="N60" s="37"/>
      <c r="O60" s="37"/>
      <c r="P60" s="37"/>
      <c r="Q60" s="37"/>
      <c r="R60" s="37"/>
      <c r="S60" s="37"/>
      <c r="T60" s="37"/>
      <c r="U60" s="37"/>
      <c r="V60" s="37"/>
      <c r="W60" s="37"/>
      <c r="X60" s="37"/>
      <c r="Y60" s="37"/>
    </row>
    <row r="61" spans="1:31" s="35" customFormat="1" ht="15" thickBot="1" x14ac:dyDescent="0.25">
      <c r="A61" s="40" t="s">
        <v>72</v>
      </c>
      <c r="B61" s="46">
        <v>2016</v>
      </c>
      <c r="C61" s="46">
        <v>2017</v>
      </c>
      <c r="D61" s="46">
        <v>2018</v>
      </c>
      <c r="E61" s="46">
        <v>2019</v>
      </c>
      <c r="F61" s="46">
        <v>2020</v>
      </c>
      <c r="G61" s="46">
        <v>2021</v>
      </c>
      <c r="H61" s="16">
        <v>2022</v>
      </c>
      <c r="I61" s="16">
        <v>2023</v>
      </c>
      <c r="J61" s="16">
        <v>2024</v>
      </c>
      <c r="K61" s="16">
        <v>2025</v>
      </c>
      <c r="L61" s="20" t="s">
        <v>40</v>
      </c>
      <c r="M61" s="4"/>
      <c r="N61" s="4"/>
      <c r="O61" s="4"/>
      <c r="P61" s="4"/>
      <c r="Q61" s="4"/>
      <c r="R61" s="4"/>
      <c r="S61" s="4"/>
      <c r="T61" s="4"/>
      <c r="U61" s="4"/>
      <c r="V61" s="4"/>
      <c r="W61" s="4"/>
      <c r="X61" s="4"/>
      <c r="Y61" s="4"/>
      <c r="Z61" s="37"/>
      <c r="AA61" s="37"/>
      <c r="AB61" s="37"/>
      <c r="AC61" s="37"/>
      <c r="AD61" s="37"/>
      <c r="AE61" s="37"/>
    </row>
    <row r="62" spans="1:31" s="71" customFormat="1" ht="15.75" thickTop="1" thickBot="1" x14ac:dyDescent="0.25">
      <c r="A62" s="36" t="s">
        <v>315</v>
      </c>
      <c r="B62" s="59">
        <f t="shared" ref="B62:B68" si="14">VLOOKUP($A62,$A$4:$K$27,2,FALSE)</f>
        <v>0</v>
      </c>
      <c r="C62" s="60">
        <f t="shared" ref="C62:C68" si="15">VLOOKUP($A62,$A$4:$K$27,3,FALSE)</f>
        <v>53</v>
      </c>
      <c r="D62" s="59">
        <f t="shared" ref="D62:D68" si="16">VLOOKUP($A62,$A$4:$K$27,4,FALSE)</f>
        <v>53</v>
      </c>
      <c r="E62" s="60">
        <f t="shared" ref="E62:E68" si="17">VLOOKUP($A62,$A$4:$K$27,5,FALSE)</f>
        <v>53</v>
      </c>
      <c r="F62" s="59">
        <f t="shared" ref="F62:F68" si="18">VLOOKUP($A62,$A$4:$K$27,6,FALSE)</f>
        <v>53</v>
      </c>
      <c r="G62" s="60">
        <f t="shared" ref="G62:G68" si="19">VLOOKUP($A62,$A$4:$K$27,7,FALSE)</f>
        <v>53</v>
      </c>
      <c r="H62" s="59">
        <f t="shared" ref="H62:H68" si="20">VLOOKUP($A62,$A$4:$K$27,8,FALSE)</f>
        <v>53</v>
      </c>
      <c r="I62" s="60">
        <f t="shared" ref="I62:I68" si="21">VLOOKUP($A62,$A$4:$K$27,9,FALSE)</f>
        <v>53</v>
      </c>
      <c r="J62" s="59">
        <f t="shared" ref="J62:J68" si="22">VLOOKUP($A62,$A$4:$K$27,10,FALSE)</f>
        <v>53</v>
      </c>
      <c r="K62" s="60">
        <f t="shared" ref="K62:K68" si="23">VLOOKUP($A62,$A$4:$K$27,11,FALSE)</f>
        <v>53</v>
      </c>
      <c r="L62" s="18" t="s">
        <v>54</v>
      </c>
      <c r="M62" s="25"/>
    </row>
    <row r="63" spans="1:31" s="35" customFormat="1" ht="15" thickBot="1" x14ac:dyDescent="0.25">
      <c r="A63" s="36" t="s">
        <v>342</v>
      </c>
      <c r="B63" s="59">
        <f t="shared" si="14"/>
        <v>53</v>
      </c>
      <c r="C63" s="60">
        <f t="shared" si="15"/>
        <v>53</v>
      </c>
      <c r="D63" s="59">
        <f t="shared" si="16"/>
        <v>53</v>
      </c>
      <c r="E63" s="60">
        <f t="shared" si="17"/>
        <v>53</v>
      </c>
      <c r="F63" s="59">
        <f t="shared" si="18"/>
        <v>53</v>
      </c>
      <c r="G63" s="60">
        <f t="shared" si="19"/>
        <v>53</v>
      </c>
      <c r="H63" s="59">
        <f t="shared" si="20"/>
        <v>53</v>
      </c>
      <c r="I63" s="60">
        <f t="shared" si="21"/>
        <v>53</v>
      </c>
      <c r="J63" s="59">
        <f t="shared" si="22"/>
        <v>53</v>
      </c>
      <c r="K63" s="60">
        <f t="shared" si="23"/>
        <v>53</v>
      </c>
      <c r="L63" s="18" t="s">
        <v>54</v>
      </c>
      <c r="M63" s="4"/>
      <c r="N63" s="4"/>
      <c r="O63" s="71"/>
      <c r="P63" s="71"/>
      <c r="Q63" s="4"/>
      <c r="R63" s="4"/>
      <c r="S63" s="4"/>
      <c r="T63" s="4"/>
      <c r="U63" s="4"/>
      <c r="V63" s="4"/>
      <c r="W63" s="4"/>
      <c r="X63" s="4"/>
      <c r="Y63" s="4"/>
      <c r="Z63" s="37"/>
      <c r="AA63" s="37"/>
      <c r="AB63" s="37"/>
      <c r="AC63" s="37"/>
      <c r="AD63" s="37"/>
      <c r="AE63" s="37"/>
    </row>
    <row r="64" spans="1:31" s="35" customFormat="1" ht="15" thickBot="1" x14ac:dyDescent="0.25">
      <c r="A64" s="1" t="s">
        <v>129</v>
      </c>
      <c r="B64" s="59">
        <f t="shared" si="14"/>
        <v>165.5</v>
      </c>
      <c r="C64" s="60">
        <f t="shared" si="15"/>
        <v>165.5</v>
      </c>
      <c r="D64" s="59">
        <f t="shared" si="16"/>
        <v>165.5</v>
      </c>
      <c r="E64" s="60">
        <f t="shared" si="17"/>
        <v>165.5</v>
      </c>
      <c r="F64" s="59">
        <f t="shared" si="18"/>
        <v>165.5</v>
      </c>
      <c r="G64" s="60">
        <f t="shared" si="19"/>
        <v>165.5</v>
      </c>
      <c r="H64" s="59">
        <f t="shared" si="20"/>
        <v>165.5</v>
      </c>
      <c r="I64" s="60">
        <f t="shared" si="21"/>
        <v>165.5</v>
      </c>
      <c r="J64" s="59">
        <f t="shared" si="22"/>
        <v>165.5</v>
      </c>
      <c r="K64" s="60">
        <f t="shared" si="23"/>
        <v>165.5</v>
      </c>
      <c r="L64" s="18" t="s">
        <v>54</v>
      </c>
      <c r="M64" s="71"/>
      <c r="N64" s="71"/>
      <c r="O64" s="71"/>
      <c r="P64" s="71"/>
      <c r="Q64" s="71"/>
      <c r="R64" s="71"/>
      <c r="S64" s="71"/>
      <c r="T64" s="71"/>
      <c r="U64" s="71"/>
      <c r="V64" s="71"/>
      <c r="W64" s="71"/>
      <c r="X64" s="71"/>
      <c r="Y64" s="71"/>
      <c r="Z64" s="71"/>
      <c r="AA64" s="71"/>
      <c r="AB64" s="71"/>
      <c r="AC64" s="71"/>
      <c r="AD64" s="71"/>
      <c r="AE64" s="71"/>
    </row>
    <row r="65" spans="1:31" s="35" customFormat="1" ht="15" thickBot="1" x14ac:dyDescent="0.25">
      <c r="A65" s="1" t="s">
        <v>77</v>
      </c>
      <c r="B65" s="59">
        <f t="shared" si="14"/>
        <v>46.5</v>
      </c>
      <c r="C65" s="60">
        <f t="shared" si="15"/>
        <v>46.5</v>
      </c>
      <c r="D65" s="59">
        <f t="shared" si="16"/>
        <v>46.5</v>
      </c>
      <c r="E65" s="60">
        <f t="shared" si="17"/>
        <v>46.5</v>
      </c>
      <c r="F65" s="59">
        <f t="shared" si="18"/>
        <v>46.5</v>
      </c>
      <c r="G65" s="60">
        <f t="shared" si="19"/>
        <v>46.5</v>
      </c>
      <c r="H65" s="59">
        <f t="shared" si="20"/>
        <v>46.5</v>
      </c>
      <c r="I65" s="60">
        <f t="shared" si="21"/>
        <v>46.5</v>
      </c>
      <c r="J65" s="59">
        <f t="shared" si="22"/>
        <v>46.5</v>
      </c>
      <c r="K65" s="60">
        <f t="shared" si="23"/>
        <v>46.5</v>
      </c>
      <c r="L65" s="18" t="s">
        <v>54</v>
      </c>
      <c r="M65" s="71"/>
      <c r="N65" s="71"/>
      <c r="O65" s="71"/>
      <c r="P65" s="71"/>
      <c r="Q65" s="71"/>
      <c r="R65" s="71"/>
      <c r="S65" s="71"/>
      <c r="T65" s="71"/>
      <c r="U65" s="71"/>
      <c r="V65" s="71"/>
      <c r="W65" s="71"/>
      <c r="X65" s="71"/>
      <c r="Y65" s="71"/>
      <c r="Z65" s="71"/>
      <c r="AA65" s="71"/>
      <c r="AB65" s="71"/>
      <c r="AC65" s="71"/>
      <c r="AD65" s="71"/>
      <c r="AE65" s="71"/>
    </row>
    <row r="66" spans="1:31" s="4" customFormat="1" ht="15" thickBot="1" x14ac:dyDescent="0.25">
      <c r="A66" s="36" t="s">
        <v>364</v>
      </c>
      <c r="B66" s="59">
        <f t="shared" si="14"/>
        <v>102</v>
      </c>
      <c r="C66" s="60">
        <f t="shared" si="15"/>
        <v>102</v>
      </c>
      <c r="D66" s="59">
        <f t="shared" si="16"/>
        <v>102</v>
      </c>
      <c r="E66" s="60">
        <f t="shared" si="17"/>
        <v>102</v>
      </c>
      <c r="F66" s="59">
        <f t="shared" si="18"/>
        <v>102</v>
      </c>
      <c r="G66" s="60">
        <f t="shared" si="19"/>
        <v>102</v>
      </c>
      <c r="H66" s="59">
        <f t="shared" si="20"/>
        <v>102</v>
      </c>
      <c r="I66" s="60">
        <f t="shared" si="21"/>
        <v>102</v>
      </c>
      <c r="J66" s="59">
        <f t="shared" si="22"/>
        <v>102</v>
      </c>
      <c r="K66" s="60">
        <f t="shared" si="23"/>
        <v>102</v>
      </c>
      <c r="L66" s="18" t="s">
        <v>54</v>
      </c>
      <c r="O66" s="71"/>
      <c r="P66" s="71"/>
    </row>
    <row r="67" spans="1:31" s="71" customFormat="1" ht="15" thickBot="1" x14ac:dyDescent="0.25">
      <c r="A67" s="36" t="s">
        <v>140</v>
      </c>
      <c r="B67" s="59">
        <f t="shared" si="14"/>
        <v>106.7</v>
      </c>
      <c r="C67" s="60">
        <f t="shared" si="15"/>
        <v>106.7</v>
      </c>
      <c r="D67" s="59">
        <f t="shared" si="16"/>
        <v>106.7</v>
      </c>
      <c r="E67" s="60">
        <f t="shared" si="17"/>
        <v>106.7</v>
      </c>
      <c r="F67" s="59">
        <f t="shared" si="18"/>
        <v>106.7</v>
      </c>
      <c r="G67" s="60">
        <f t="shared" si="19"/>
        <v>106.7</v>
      </c>
      <c r="H67" s="59">
        <f t="shared" si="20"/>
        <v>106.7</v>
      </c>
      <c r="I67" s="60">
        <f t="shared" si="21"/>
        <v>106.7</v>
      </c>
      <c r="J67" s="59">
        <f t="shared" si="22"/>
        <v>106.7</v>
      </c>
      <c r="K67" s="60">
        <f t="shared" si="23"/>
        <v>106.7</v>
      </c>
      <c r="L67" s="18" t="s">
        <v>54</v>
      </c>
    </row>
    <row r="68" spans="1:31" s="4" customFormat="1" ht="15" thickBot="1" x14ac:dyDescent="0.25">
      <c r="A68" s="1" t="s">
        <v>91</v>
      </c>
      <c r="B68" s="59">
        <f t="shared" si="14"/>
        <v>48.3</v>
      </c>
      <c r="C68" s="60">
        <f t="shared" si="15"/>
        <v>48.3</v>
      </c>
      <c r="D68" s="59">
        <f t="shared" si="16"/>
        <v>48.3</v>
      </c>
      <c r="E68" s="60">
        <f t="shared" si="17"/>
        <v>48.3</v>
      </c>
      <c r="F68" s="59">
        <f t="shared" si="18"/>
        <v>48.3</v>
      </c>
      <c r="G68" s="60">
        <f t="shared" si="19"/>
        <v>48.3</v>
      </c>
      <c r="H68" s="59">
        <f t="shared" si="20"/>
        <v>48.3</v>
      </c>
      <c r="I68" s="60">
        <f t="shared" si="21"/>
        <v>48.3</v>
      </c>
      <c r="J68" s="59">
        <f t="shared" si="22"/>
        <v>48.3</v>
      </c>
      <c r="K68" s="60">
        <f t="shared" si="23"/>
        <v>48.3</v>
      </c>
      <c r="L68" s="18" t="s">
        <v>54</v>
      </c>
      <c r="O68" s="71"/>
      <c r="P68" s="71"/>
    </row>
    <row r="69" spans="1:31" s="4" customFormat="1" ht="15" thickBot="1" x14ac:dyDescent="0.25">
      <c r="A69" s="19" t="s">
        <v>365</v>
      </c>
      <c r="B69" s="58">
        <f t="shared" ref="B69:K69" si="24">B62+B64+B65+B67+B68</f>
        <v>367</v>
      </c>
      <c r="C69" s="61">
        <f t="shared" si="24"/>
        <v>420</v>
      </c>
      <c r="D69" s="58">
        <f t="shared" si="24"/>
        <v>420</v>
      </c>
      <c r="E69" s="61">
        <f t="shared" si="24"/>
        <v>420</v>
      </c>
      <c r="F69" s="58">
        <f t="shared" si="24"/>
        <v>420</v>
      </c>
      <c r="G69" s="61">
        <f t="shared" si="24"/>
        <v>420</v>
      </c>
      <c r="H69" s="58">
        <f t="shared" si="24"/>
        <v>420</v>
      </c>
      <c r="I69" s="61">
        <f t="shared" si="24"/>
        <v>420</v>
      </c>
      <c r="J69" s="58">
        <f t="shared" si="24"/>
        <v>420</v>
      </c>
      <c r="K69" s="61">
        <f t="shared" si="24"/>
        <v>420</v>
      </c>
      <c r="L69" s="31"/>
      <c r="O69" s="71"/>
      <c r="P69" s="71"/>
    </row>
    <row r="70" spans="1:31" s="71" customFormat="1" ht="15" thickBot="1" x14ac:dyDescent="0.25">
      <c r="A70" s="148" t="s">
        <v>455</v>
      </c>
      <c r="B70" s="148"/>
      <c r="C70" s="148"/>
      <c r="D70" s="148"/>
      <c r="E70" s="148"/>
      <c r="F70" s="148"/>
      <c r="G70" s="148"/>
      <c r="H70" s="148"/>
      <c r="I70" s="148"/>
      <c r="J70" s="148"/>
      <c r="K70" s="148"/>
      <c r="L70" s="148"/>
    </row>
    <row r="71" spans="1:31" s="71" customFormat="1" ht="15" thickBot="1" x14ac:dyDescent="0.25">
      <c r="A71" s="1" t="s">
        <v>277</v>
      </c>
      <c r="B71" s="59">
        <f>B29</f>
        <v>14</v>
      </c>
      <c r="C71" s="60">
        <f t="shared" ref="C71:K71" si="25">C29</f>
        <v>14</v>
      </c>
      <c r="D71" s="59">
        <f t="shared" si="25"/>
        <v>14</v>
      </c>
      <c r="E71" s="60">
        <f t="shared" si="25"/>
        <v>14</v>
      </c>
      <c r="F71" s="59">
        <f t="shared" si="25"/>
        <v>14</v>
      </c>
      <c r="G71" s="60">
        <f t="shared" si="25"/>
        <v>14</v>
      </c>
      <c r="H71" s="59">
        <f t="shared" si="25"/>
        <v>14</v>
      </c>
      <c r="I71" s="60">
        <f t="shared" si="25"/>
        <v>14</v>
      </c>
      <c r="J71" s="59">
        <f t="shared" si="25"/>
        <v>14</v>
      </c>
      <c r="K71" s="60">
        <f t="shared" si="25"/>
        <v>14</v>
      </c>
      <c r="L71" s="31" t="s">
        <v>54</v>
      </c>
    </row>
    <row r="72" spans="1:31" s="4" customFormat="1" ht="15" thickBot="1" x14ac:dyDescent="0.25">
      <c r="A72" s="19" t="s">
        <v>366</v>
      </c>
      <c r="B72" s="58">
        <f>B63+B66+B71</f>
        <v>169</v>
      </c>
      <c r="C72" s="58">
        <f t="shared" ref="C72:K72" si="26">C63+C66+C71</f>
        <v>169</v>
      </c>
      <c r="D72" s="58">
        <f t="shared" si="26"/>
        <v>169</v>
      </c>
      <c r="E72" s="58">
        <f t="shared" si="26"/>
        <v>169</v>
      </c>
      <c r="F72" s="58">
        <f t="shared" si="26"/>
        <v>169</v>
      </c>
      <c r="G72" s="58">
        <f t="shared" si="26"/>
        <v>169</v>
      </c>
      <c r="H72" s="58">
        <f t="shared" si="26"/>
        <v>169</v>
      </c>
      <c r="I72" s="58">
        <f t="shared" si="26"/>
        <v>169</v>
      </c>
      <c r="J72" s="58">
        <f t="shared" si="26"/>
        <v>169</v>
      </c>
      <c r="K72" s="58">
        <f t="shared" si="26"/>
        <v>169</v>
      </c>
      <c r="L72" s="31"/>
      <c r="O72" s="71"/>
      <c r="P72" s="71"/>
    </row>
    <row r="73" spans="1:31" s="4" customFormat="1" x14ac:dyDescent="0.2">
      <c r="B73" s="100"/>
      <c r="C73" s="100"/>
      <c r="D73" s="100"/>
      <c r="E73" s="100"/>
      <c r="F73" s="100"/>
      <c r="G73" s="100"/>
      <c r="H73" s="100"/>
      <c r="I73" s="100"/>
      <c r="J73" s="100"/>
      <c r="K73" s="100"/>
    </row>
    <row r="74" spans="1:31" s="4" customFormat="1" x14ac:dyDescent="0.2">
      <c r="B74" s="100"/>
      <c r="C74" s="100"/>
      <c r="D74" s="100"/>
      <c r="E74" s="100"/>
      <c r="F74" s="100"/>
      <c r="G74" s="100"/>
      <c r="H74" s="100"/>
      <c r="I74" s="100"/>
      <c r="J74" s="100"/>
      <c r="K74" s="100"/>
    </row>
    <row r="75" spans="1:31" s="4" customFormat="1" x14ac:dyDescent="0.2">
      <c r="C75" s="71"/>
      <c r="D75" s="71"/>
      <c r="E75" s="71"/>
      <c r="F75" s="71"/>
      <c r="G75" s="71"/>
      <c r="H75" s="71"/>
      <c r="I75" s="71"/>
      <c r="J75" s="71"/>
      <c r="K75" s="71"/>
    </row>
    <row r="76" spans="1:31" s="4" customFormat="1" x14ac:dyDescent="0.2">
      <c r="C76" s="71"/>
      <c r="D76" s="71"/>
      <c r="E76" s="71"/>
      <c r="F76" s="71"/>
      <c r="G76" s="71"/>
      <c r="H76" s="71"/>
      <c r="I76" s="71"/>
      <c r="J76" s="71"/>
      <c r="K76" s="71"/>
    </row>
    <row r="77" spans="1:31" s="4" customFormat="1" x14ac:dyDescent="0.2"/>
    <row r="78" spans="1:31" s="4" customFormat="1" x14ac:dyDescent="0.2"/>
    <row r="79" spans="1:31" s="4" customFormat="1" x14ac:dyDescent="0.2"/>
    <row r="80" spans="1:31"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pans="1:12" s="4" customFormat="1" x14ac:dyDescent="0.2"/>
    <row r="98" spans="1:12" s="4" customFormat="1" x14ac:dyDescent="0.2"/>
    <row r="99" spans="1:12" x14ac:dyDescent="0.2">
      <c r="A99" s="4"/>
      <c r="B99" s="4"/>
      <c r="C99" s="4"/>
      <c r="D99" s="4"/>
      <c r="E99" s="4"/>
      <c r="F99" s="4"/>
      <c r="G99" s="4"/>
      <c r="H99" s="4"/>
      <c r="I99" s="4"/>
      <c r="J99" s="4"/>
      <c r="K99" s="4"/>
      <c r="L99" s="4"/>
    </row>
    <row r="100" spans="1:12" x14ac:dyDescent="0.2">
      <c r="A100" s="4"/>
      <c r="B100" s="4"/>
      <c r="C100" s="4"/>
      <c r="D100" s="4"/>
      <c r="E100" s="4"/>
      <c r="F100" s="4"/>
      <c r="G100" s="4"/>
      <c r="H100" s="4"/>
      <c r="I100" s="4"/>
      <c r="J100" s="4"/>
      <c r="K100" s="4"/>
      <c r="L100" s="4"/>
    </row>
  </sheetData>
  <sortState ref="N60:N67">
    <sortCondition ref="N60:N67"/>
  </sortState>
  <mergeCells count="6">
    <mergeCell ref="A70:L70"/>
    <mergeCell ref="A28:L28"/>
    <mergeCell ref="A32:L32"/>
    <mergeCell ref="A33:L33"/>
    <mergeCell ref="A35:L35"/>
    <mergeCell ref="A34:L34"/>
  </mergeCells>
  <conditionalFormatting sqref="B39:K47 B10:K10 B6:K6 B56:K58 B62:K68">
    <cfRule type="expression" dxfId="36" priority="88">
      <formula>MOD($D6,1)&lt;&gt;0</formula>
    </cfRule>
    <cfRule type="expression" dxfId="35" priority="89">
      <formula>MOD($D6,1)=0</formula>
    </cfRule>
  </conditionalFormatting>
  <conditionalFormatting sqref="B65:K65">
    <cfRule type="expression" dxfId="34" priority="84">
      <formula>MOD($D65,1)&lt;&gt;0</formula>
    </cfRule>
    <cfRule type="expression" dxfId="33" priority="85">
      <formula>MOD($D65,1)=0</formula>
    </cfRule>
  </conditionalFormatting>
  <conditionalFormatting sqref="B19:K27 B39:K47 B56:K58 B4:K6 B8:K17 B62:K68 B29:K30">
    <cfRule type="expression" dxfId="32" priority="80">
      <formula>MOD(B4,1)&gt;0</formula>
    </cfRule>
  </conditionalFormatting>
  <conditionalFormatting sqref="B30:K30">
    <cfRule type="expression" dxfId="31" priority="64">
      <formula>MOD($D30,1)&lt;&gt;0</formula>
    </cfRule>
    <cfRule type="expression" dxfId="30" priority="65">
      <formula>MOD($D30,1)=0</formula>
    </cfRule>
  </conditionalFormatting>
  <conditionalFormatting sqref="B18:K18">
    <cfRule type="expression" dxfId="29" priority="26">
      <formula>MOD(B18,1)&gt;0</formula>
    </cfRule>
  </conditionalFormatting>
  <conditionalFormatting sqref="B48:K48">
    <cfRule type="expression" dxfId="28" priority="23">
      <formula>MOD(B48,1)&gt;0</formula>
    </cfRule>
  </conditionalFormatting>
  <conditionalFormatting sqref="B49:K55">
    <cfRule type="expression" dxfId="27" priority="24">
      <formula>MOD(B49,1)&gt;0</formula>
    </cfRule>
  </conditionalFormatting>
  <conditionalFormatting sqref="B67:K67">
    <cfRule type="expression" dxfId="26" priority="21">
      <formula>MOD(B67,1)&gt;0</formula>
    </cfRule>
  </conditionalFormatting>
  <conditionalFormatting sqref="B67">
    <cfRule type="expression" dxfId="25" priority="19">
      <formula>MOD($D67,1)&lt;&gt;0</formula>
    </cfRule>
    <cfRule type="expression" dxfId="24" priority="20">
      <formula>MOD($D67,1)=0</formula>
    </cfRule>
  </conditionalFormatting>
  <conditionalFormatting sqref="C67:K67">
    <cfRule type="expression" dxfId="23" priority="17">
      <formula>MOD($D67,1)&lt;&gt;0</formula>
    </cfRule>
    <cfRule type="expression" dxfId="22" priority="18">
      <formula>MOD($D67,1)=0</formula>
    </cfRule>
  </conditionalFormatting>
  <conditionalFormatting sqref="B69:K69 B71:K72">
    <cfRule type="expression" dxfId="21" priority="12">
      <formula>MOD($D69,1)&lt;&gt;0</formula>
    </cfRule>
    <cfRule type="expression" dxfId="20" priority="13">
      <formula>MOD($D69,1)=0</formula>
    </cfRule>
  </conditionalFormatting>
  <conditionalFormatting sqref="B69:K69 B71:K72">
    <cfRule type="expression" dxfId="19" priority="11">
      <formula>MOD(B69,1)&gt;0</formula>
    </cfRule>
  </conditionalFormatting>
  <conditionalFormatting sqref="B7:K7">
    <cfRule type="expression" dxfId="18" priority="8">
      <formula>MOD(B7,1)&gt;0</formula>
    </cfRule>
  </conditionalFormatting>
  <conditionalFormatting sqref="B63:K63">
    <cfRule type="expression" dxfId="17" priority="7">
      <formula>MOD(B63,1)&gt;0</formula>
    </cfRule>
  </conditionalFormatting>
  <conditionalFormatting sqref="S4:S6 S27:S29">
    <cfRule type="expression" dxfId="16" priority="1">
      <formula>MOD($D4,1)&lt;&gt;0</formula>
    </cfRule>
    <cfRule type="expression" dxfId="15" priority="2">
      <formula>MOD($D4,1)=0</formula>
    </cfRule>
  </conditionalFormatting>
  <conditionalFormatting sqref="U17 S8:S15 S17:S26">
    <cfRule type="expression" dxfId="14" priority="3">
      <formula>MOD($D7,1)&lt;&gt;0</formula>
    </cfRule>
    <cfRule type="expression" dxfId="13" priority="4">
      <formula>MOD($D7,1)=0</formula>
    </cfRule>
  </conditionalFormatting>
  <conditionalFormatting sqref="S7">
    <cfRule type="expression" dxfId="12" priority="5">
      <formula>MOD(#REF!,1)&lt;&gt;0</formula>
    </cfRule>
    <cfRule type="expression" dxfId="11" priority="6">
      <formula>MOD(#REF!,1)=0</formula>
    </cfRule>
  </conditionalFormatting>
  <conditionalFormatting sqref="S16">
    <cfRule type="expression" dxfId="10" priority="117">
      <formula>MOD(#REF!,1)&lt;&gt;0</formula>
    </cfRule>
    <cfRule type="expression" dxfId="9" priority="118">
      <formula>MOD(#REF!,1)=0</formula>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96" id="{D7E8EC41-3464-4CF9-BAC7-B458B81635EA}">
            <xm:f>MOD('Summer Scheduled Capacities'!$D10,1)&lt;&gt;0</xm:f>
            <x14:dxf>
              <numFmt numFmtId="164" formatCode="#,##0.0"/>
            </x14:dxf>
          </x14:cfRule>
          <x14:cfRule type="expression" priority="97" id="{AA653207-0FD0-4E09-AF12-247197BE135C}">
            <xm:f>MOD('Summer Scheduled Capacities'!$D10,1)=0</xm:f>
            <x14:dxf>
              <numFmt numFmtId="3" formatCode="#,##0"/>
            </x14:dxf>
          </x14:cfRule>
          <xm:sqref>C30:K30</xm:sqref>
        </x14:conditionalFormatting>
        <x14:conditionalFormatting xmlns:xm="http://schemas.microsoft.com/office/excel/2006/main">
          <x14:cfRule type="expression" priority="105" id="{2B74A380-068E-41EC-9664-7A97C6A4304C}">
            <xm:f>MOD('Summer Scheduled Capacities'!#REF!,1)&gt;0</xm:f>
            <x14:dxf>
              <numFmt numFmtId="165" formatCode="#,##0.0;#,##0"/>
            </x14:dxf>
          </x14:cfRule>
          <xm:sqref>B66:K66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146"/>
  <sheetViews>
    <sheetView workbookViewId="0">
      <selection activeCell="A25" sqref="A25"/>
    </sheetView>
  </sheetViews>
  <sheetFormatPr defaultRowHeight="14.25" customHeight="1" x14ac:dyDescent="0.2"/>
  <cols>
    <col min="1" max="1" width="24" bestFit="1" customWidth="1"/>
    <col min="2" max="2" width="24.125" customWidth="1"/>
    <col min="3" max="3" width="10.75" style="92" customWidth="1"/>
    <col min="4" max="4" width="22.625" style="35" bestFit="1" customWidth="1"/>
    <col min="5" max="5" width="21.5" customWidth="1"/>
    <col min="7" max="20" width="9" style="71"/>
  </cols>
  <sheetData>
    <row r="1" spans="1:6" ht="22.5" customHeight="1" x14ac:dyDescent="0.2">
      <c r="A1" s="9" t="s">
        <v>243</v>
      </c>
      <c r="C1" s="91"/>
      <c r="D1" s="71"/>
      <c r="F1" s="37"/>
    </row>
    <row r="2" spans="1:6" ht="14.25" customHeight="1" x14ac:dyDescent="0.2">
      <c r="A2" s="144" t="s">
        <v>33</v>
      </c>
      <c r="B2" s="149" t="s">
        <v>63</v>
      </c>
      <c r="C2" s="142" t="s">
        <v>52</v>
      </c>
      <c r="D2" s="134" t="s">
        <v>64</v>
      </c>
      <c r="E2" s="134" t="s">
        <v>45</v>
      </c>
      <c r="F2" s="134" t="s">
        <v>427</v>
      </c>
    </row>
    <row r="3" spans="1:6" ht="14.25" customHeight="1" thickBot="1" x14ac:dyDescent="0.25">
      <c r="A3" s="145"/>
      <c r="B3" s="150"/>
      <c r="C3" s="143"/>
      <c r="D3" s="135"/>
      <c r="E3" s="135"/>
      <c r="F3" s="135"/>
    </row>
    <row r="4" spans="1:6" ht="15.75" thickTop="1" thickBot="1" x14ac:dyDescent="0.25">
      <c r="A4" s="36" t="s">
        <v>172</v>
      </c>
      <c r="B4" s="82" t="s">
        <v>173</v>
      </c>
      <c r="C4" s="90">
        <v>2.4</v>
      </c>
      <c r="D4" s="79" t="s">
        <v>174</v>
      </c>
      <c r="E4" s="75" t="s">
        <v>97</v>
      </c>
      <c r="F4" s="76" t="s">
        <v>428</v>
      </c>
    </row>
    <row r="5" spans="1:6" ht="15" thickBot="1" x14ac:dyDescent="0.25">
      <c r="A5" s="36" t="s">
        <v>175</v>
      </c>
      <c r="B5" s="82" t="s">
        <v>173</v>
      </c>
      <c r="C5" s="90">
        <v>0.8</v>
      </c>
      <c r="D5" s="79" t="s">
        <v>174</v>
      </c>
      <c r="E5" s="75" t="s">
        <v>97</v>
      </c>
      <c r="F5" s="76" t="s">
        <v>428</v>
      </c>
    </row>
    <row r="6" spans="1:6" ht="15" thickBot="1" x14ac:dyDescent="0.25">
      <c r="A6" s="36" t="s">
        <v>260</v>
      </c>
      <c r="B6" s="82" t="s">
        <v>173</v>
      </c>
      <c r="C6" s="90">
        <v>0.6</v>
      </c>
      <c r="D6" s="79" t="s">
        <v>174</v>
      </c>
      <c r="E6" s="75" t="s">
        <v>97</v>
      </c>
      <c r="F6" s="76" t="s">
        <v>428</v>
      </c>
    </row>
    <row r="7" spans="1:6" ht="15" thickBot="1" x14ac:dyDescent="0.25">
      <c r="A7" s="36" t="s">
        <v>176</v>
      </c>
      <c r="B7" s="82" t="s">
        <v>173</v>
      </c>
      <c r="C7" s="90">
        <v>0.8</v>
      </c>
      <c r="D7" s="79" t="s">
        <v>174</v>
      </c>
      <c r="E7" s="75" t="s">
        <v>97</v>
      </c>
      <c r="F7" s="76" t="s">
        <v>428</v>
      </c>
    </row>
    <row r="8" spans="1:6" ht="15" thickBot="1" x14ac:dyDescent="0.25">
      <c r="A8" s="36" t="s">
        <v>177</v>
      </c>
      <c r="B8" s="82" t="s">
        <v>178</v>
      </c>
      <c r="C8" s="90">
        <v>55.62</v>
      </c>
      <c r="D8" s="79" t="s">
        <v>174</v>
      </c>
      <c r="E8" s="75" t="s">
        <v>179</v>
      </c>
      <c r="F8" s="76" t="s">
        <v>428</v>
      </c>
    </row>
    <row r="9" spans="1:6" ht="15" thickBot="1" x14ac:dyDescent="0.25">
      <c r="A9" s="36" t="s">
        <v>180</v>
      </c>
      <c r="B9" s="82" t="s">
        <v>261</v>
      </c>
      <c r="C9" s="90">
        <v>1.123</v>
      </c>
      <c r="D9" s="79" t="s">
        <v>174</v>
      </c>
      <c r="E9" s="75" t="s">
        <v>181</v>
      </c>
      <c r="F9" s="76" t="s">
        <v>428</v>
      </c>
    </row>
    <row r="10" spans="1:6" ht="15" thickBot="1" x14ac:dyDescent="0.25">
      <c r="A10" s="36" t="s">
        <v>182</v>
      </c>
      <c r="B10" s="82" t="s">
        <v>182</v>
      </c>
      <c r="C10" s="90">
        <v>2.14</v>
      </c>
      <c r="D10" s="79" t="s">
        <v>67</v>
      </c>
      <c r="E10" s="75" t="s">
        <v>183</v>
      </c>
      <c r="F10" s="76" t="s">
        <v>428</v>
      </c>
    </row>
    <row r="11" spans="1:6" ht="15" thickBot="1" x14ac:dyDescent="0.25">
      <c r="A11" s="36" t="s">
        <v>184</v>
      </c>
      <c r="B11" s="82" t="s">
        <v>185</v>
      </c>
      <c r="C11" s="90">
        <v>1.03</v>
      </c>
      <c r="D11" s="79" t="s">
        <v>174</v>
      </c>
      <c r="E11" s="75" t="s">
        <v>181</v>
      </c>
      <c r="F11" s="76" t="s">
        <v>428</v>
      </c>
    </row>
    <row r="12" spans="1:6" ht="15" thickBot="1" x14ac:dyDescent="0.25">
      <c r="A12" s="36" t="s">
        <v>262</v>
      </c>
      <c r="B12" s="82" t="s">
        <v>205</v>
      </c>
      <c r="C12" s="90">
        <v>1.03</v>
      </c>
      <c r="D12" s="79" t="s">
        <v>174</v>
      </c>
      <c r="E12" s="75" t="s">
        <v>181</v>
      </c>
      <c r="F12" s="76" t="s">
        <v>428</v>
      </c>
    </row>
    <row r="13" spans="1:6" ht="15" thickBot="1" x14ac:dyDescent="0.25">
      <c r="A13" s="36" t="s">
        <v>186</v>
      </c>
      <c r="B13" s="82" t="s">
        <v>173</v>
      </c>
      <c r="C13" s="90">
        <v>0.8</v>
      </c>
      <c r="D13" s="79" t="s">
        <v>174</v>
      </c>
      <c r="E13" s="75" t="s">
        <v>97</v>
      </c>
      <c r="F13" s="76" t="s">
        <v>428</v>
      </c>
    </row>
    <row r="14" spans="1:6" ht="15" thickBot="1" x14ac:dyDescent="0.25">
      <c r="A14" s="36" t="s">
        <v>187</v>
      </c>
      <c r="B14" s="82" t="s">
        <v>340</v>
      </c>
      <c r="C14" s="90">
        <v>9.9</v>
      </c>
      <c r="D14" s="79" t="s">
        <v>254</v>
      </c>
      <c r="E14" s="75" t="s">
        <v>53</v>
      </c>
      <c r="F14" s="76" t="s">
        <v>428</v>
      </c>
    </row>
    <row r="15" spans="1:6" ht="15" thickBot="1" x14ac:dyDescent="0.25">
      <c r="A15" s="36" t="s">
        <v>188</v>
      </c>
      <c r="B15" s="82" t="s">
        <v>356</v>
      </c>
      <c r="C15" s="90">
        <v>38</v>
      </c>
      <c r="D15" s="79" t="s">
        <v>151</v>
      </c>
      <c r="E15" s="75" t="s">
        <v>189</v>
      </c>
      <c r="F15" s="76" t="s">
        <v>428</v>
      </c>
    </row>
    <row r="16" spans="1:6" ht="15" thickBot="1" x14ac:dyDescent="0.25">
      <c r="A16" s="36" t="s">
        <v>190</v>
      </c>
      <c r="B16" s="82" t="s">
        <v>191</v>
      </c>
      <c r="C16" s="90">
        <v>50</v>
      </c>
      <c r="D16" s="79" t="s">
        <v>57</v>
      </c>
      <c r="E16" s="75" t="s">
        <v>183</v>
      </c>
      <c r="F16" s="76" t="s">
        <v>428</v>
      </c>
    </row>
    <row r="17" spans="1:20" ht="15" thickBot="1" x14ac:dyDescent="0.25">
      <c r="A17" s="36" t="s">
        <v>192</v>
      </c>
      <c r="B17" s="82" t="s">
        <v>340</v>
      </c>
      <c r="C17" s="90">
        <v>5.2</v>
      </c>
      <c r="D17" s="79" t="s">
        <v>317</v>
      </c>
      <c r="E17" s="75" t="s">
        <v>153</v>
      </c>
      <c r="F17" s="76" t="s">
        <v>428</v>
      </c>
    </row>
    <row r="18" spans="1:20" ht="15" thickBot="1" x14ac:dyDescent="0.25">
      <c r="A18" s="36" t="s">
        <v>193</v>
      </c>
      <c r="B18" s="82" t="s">
        <v>120</v>
      </c>
      <c r="C18" s="90">
        <v>19</v>
      </c>
      <c r="D18" s="79" t="s">
        <v>152</v>
      </c>
      <c r="E18" s="75" t="s">
        <v>153</v>
      </c>
      <c r="F18" s="76" t="s">
        <v>428</v>
      </c>
    </row>
    <row r="19" spans="1:20" s="35" customFormat="1" ht="15" thickBot="1" x14ac:dyDescent="0.25">
      <c r="A19" s="36" t="s">
        <v>194</v>
      </c>
      <c r="B19" s="82" t="s">
        <v>340</v>
      </c>
      <c r="C19" s="90">
        <v>27.2</v>
      </c>
      <c r="D19" s="79" t="s">
        <v>152</v>
      </c>
      <c r="E19" s="75" t="s">
        <v>153</v>
      </c>
      <c r="F19" s="76" t="s">
        <v>428</v>
      </c>
      <c r="G19" s="71"/>
      <c r="H19" s="71"/>
      <c r="I19" s="71"/>
      <c r="J19" s="71"/>
      <c r="K19" s="71"/>
      <c r="L19" s="71"/>
      <c r="M19" s="71"/>
      <c r="N19" s="71"/>
      <c r="O19" s="71"/>
      <c r="P19" s="71"/>
      <c r="Q19" s="71"/>
      <c r="R19" s="71"/>
      <c r="S19" s="71"/>
      <c r="T19" s="71"/>
    </row>
    <row r="20" spans="1:20" ht="15" thickBot="1" x14ac:dyDescent="0.25">
      <c r="A20" s="36" t="s">
        <v>272</v>
      </c>
      <c r="B20" s="82" t="s">
        <v>60</v>
      </c>
      <c r="C20" s="90">
        <v>0.13</v>
      </c>
      <c r="D20" s="79" t="s">
        <v>109</v>
      </c>
      <c r="E20" s="75" t="s">
        <v>61</v>
      </c>
      <c r="F20" s="76" t="s">
        <v>428</v>
      </c>
    </row>
    <row r="21" spans="1:20" ht="15" thickBot="1" x14ac:dyDescent="0.25">
      <c r="A21" s="36" t="s">
        <v>195</v>
      </c>
      <c r="B21" s="82" t="s">
        <v>196</v>
      </c>
      <c r="C21" s="90">
        <v>140.69999999999999</v>
      </c>
      <c r="D21" s="79" t="s">
        <v>254</v>
      </c>
      <c r="E21" s="75" t="s">
        <v>53</v>
      </c>
      <c r="F21" s="76" t="s">
        <v>428</v>
      </c>
    </row>
    <row r="22" spans="1:20" ht="15" thickBot="1" x14ac:dyDescent="0.25">
      <c r="A22" s="36" t="s">
        <v>197</v>
      </c>
      <c r="B22" s="82" t="s">
        <v>198</v>
      </c>
      <c r="C22" s="90">
        <v>2.8079999999999998</v>
      </c>
      <c r="D22" s="79" t="s">
        <v>174</v>
      </c>
      <c r="E22" s="75" t="s">
        <v>97</v>
      </c>
      <c r="F22" s="76" t="s">
        <v>428</v>
      </c>
    </row>
    <row r="23" spans="1:20" ht="15" thickBot="1" x14ac:dyDescent="0.25">
      <c r="A23" s="36" t="s">
        <v>199</v>
      </c>
      <c r="B23" s="82" t="s">
        <v>356</v>
      </c>
      <c r="C23" s="90">
        <v>30</v>
      </c>
      <c r="D23" s="79" t="s">
        <v>151</v>
      </c>
      <c r="E23" s="75" t="s">
        <v>189</v>
      </c>
      <c r="F23" s="76" t="s">
        <v>428</v>
      </c>
    </row>
    <row r="24" spans="1:20" ht="15" thickBot="1" x14ac:dyDescent="0.25">
      <c r="A24" s="36" t="s">
        <v>200</v>
      </c>
      <c r="B24" s="82" t="s">
        <v>120</v>
      </c>
      <c r="C24" s="90">
        <v>20</v>
      </c>
      <c r="D24" s="79" t="s">
        <v>152</v>
      </c>
      <c r="E24" s="75" t="s">
        <v>153</v>
      </c>
      <c r="F24" s="76" t="s">
        <v>428</v>
      </c>
    </row>
    <row r="25" spans="1:20" ht="15" thickBot="1" x14ac:dyDescent="0.25">
      <c r="A25" s="36" t="s">
        <v>201</v>
      </c>
      <c r="B25" s="82" t="s">
        <v>340</v>
      </c>
      <c r="C25" s="90">
        <v>4.8</v>
      </c>
      <c r="D25" s="79" t="s">
        <v>254</v>
      </c>
      <c r="E25" s="75" t="s">
        <v>53</v>
      </c>
      <c r="F25" s="76" t="s">
        <v>428</v>
      </c>
    </row>
    <row r="26" spans="1:20" ht="15" thickBot="1" x14ac:dyDescent="0.25">
      <c r="A26" s="36" t="s">
        <v>263</v>
      </c>
      <c r="B26" s="82" t="s">
        <v>264</v>
      </c>
      <c r="C26" s="90">
        <v>30</v>
      </c>
      <c r="D26" s="79" t="s">
        <v>254</v>
      </c>
      <c r="E26" s="75" t="s">
        <v>53</v>
      </c>
      <c r="F26" s="76" t="s">
        <v>428</v>
      </c>
    </row>
    <row r="27" spans="1:20" ht="23.25" thickBot="1" x14ac:dyDescent="0.25">
      <c r="A27" s="36" t="s">
        <v>202</v>
      </c>
      <c r="B27" s="82" t="s">
        <v>203</v>
      </c>
      <c r="C27" s="90">
        <v>3.9</v>
      </c>
      <c r="D27" s="79" t="s">
        <v>174</v>
      </c>
      <c r="E27" s="75" t="s">
        <v>265</v>
      </c>
      <c r="F27" s="76" t="s">
        <v>428</v>
      </c>
    </row>
    <row r="28" spans="1:20" ht="15" thickBot="1" x14ac:dyDescent="0.25">
      <c r="A28" s="36" t="s">
        <v>204</v>
      </c>
      <c r="B28" s="82" t="s">
        <v>205</v>
      </c>
      <c r="C28" s="90">
        <v>5.0599999999999996</v>
      </c>
      <c r="D28" s="79" t="s">
        <v>174</v>
      </c>
      <c r="E28" s="75" t="s">
        <v>181</v>
      </c>
      <c r="F28" s="76" t="s">
        <v>428</v>
      </c>
    </row>
    <row r="29" spans="1:20" ht="23.25" thickBot="1" x14ac:dyDescent="0.25">
      <c r="A29" s="36" t="s">
        <v>206</v>
      </c>
      <c r="B29" s="82" t="s">
        <v>261</v>
      </c>
      <c r="C29" s="90">
        <v>7.8609999999999998</v>
      </c>
      <c r="D29" s="79" t="s">
        <v>174</v>
      </c>
      <c r="E29" s="75" t="s">
        <v>181</v>
      </c>
      <c r="F29" s="76" t="s">
        <v>428</v>
      </c>
    </row>
    <row r="30" spans="1:20" ht="15" thickBot="1" x14ac:dyDescent="0.25">
      <c r="A30" s="36" t="s">
        <v>207</v>
      </c>
      <c r="B30" s="82" t="s">
        <v>339</v>
      </c>
      <c r="C30" s="90">
        <v>42</v>
      </c>
      <c r="D30" s="79" t="s">
        <v>57</v>
      </c>
      <c r="E30" s="75" t="s">
        <v>183</v>
      </c>
      <c r="F30" s="76" t="s">
        <v>428</v>
      </c>
    </row>
    <row r="31" spans="1:20" ht="15" thickBot="1" x14ac:dyDescent="0.25">
      <c r="A31" s="36" t="s">
        <v>208</v>
      </c>
      <c r="B31" s="82" t="s">
        <v>173</v>
      </c>
      <c r="C31" s="90">
        <v>0.4</v>
      </c>
      <c r="D31" s="79" t="s">
        <v>174</v>
      </c>
      <c r="E31" s="75" t="s">
        <v>97</v>
      </c>
      <c r="F31" s="76" t="s">
        <v>428</v>
      </c>
    </row>
    <row r="32" spans="1:20" ht="15" thickBot="1" x14ac:dyDescent="0.25">
      <c r="A32" s="36" t="s">
        <v>209</v>
      </c>
      <c r="B32" s="82" t="s">
        <v>120</v>
      </c>
      <c r="C32" s="90">
        <v>5</v>
      </c>
      <c r="D32" s="79" t="s">
        <v>152</v>
      </c>
      <c r="E32" s="75" t="s">
        <v>153</v>
      </c>
      <c r="F32" s="76" t="s">
        <v>428</v>
      </c>
    </row>
    <row r="33" spans="1:20" ht="15" thickBot="1" x14ac:dyDescent="0.25">
      <c r="A33" s="36" t="s">
        <v>266</v>
      </c>
      <c r="B33" s="82" t="s">
        <v>267</v>
      </c>
      <c r="C33" s="90">
        <v>11</v>
      </c>
      <c r="D33" s="79" t="s">
        <v>67</v>
      </c>
      <c r="E33" s="75" t="s">
        <v>179</v>
      </c>
      <c r="F33" s="76" t="s">
        <v>428</v>
      </c>
    </row>
    <row r="34" spans="1:20" ht="15" thickBot="1" x14ac:dyDescent="0.25">
      <c r="A34" s="36" t="s">
        <v>210</v>
      </c>
      <c r="B34" s="82" t="s">
        <v>205</v>
      </c>
      <c r="C34" s="90">
        <v>1.26</v>
      </c>
      <c r="D34" s="79" t="s">
        <v>174</v>
      </c>
      <c r="E34" s="75" t="s">
        <v>181</v>
      </c>
      <c r="F34" s="76" t="s">
        <v>428</v>
      </c>
    </row>
    <row r="35" spans="1:20" ht="15" thickBot="1" x14ac:dyDescent="0.25">
      <c r="A35" s="36" t="s">
        <v>211</v>
      </c>
      <c r="B35" s="82" t="s">
        <v>95</v>
      </c>
      <c r="C35" s="90">
        <v>29</v>
      </c>
      <c r="D35" s="79" t="s">
        <v>67</v>
      </c>
      <c r="E35" s="75" t="s">
        <v>183</v>
      </c>
      <c r="F35" s="76" t="s">
        <v>428</v>
      </c>
    </row>
    <row r="36" spans="1:20" ht="15" thickBot="1" x14ac:dyDescent="0.25">
      <c r="A36" s="36" t="s">
        <v>212</v>
      </c>
      <c r="B36" s="82" t="s">
        <v>205</v>
      </c>
      <c r="C36" s="90">
        <v>2.2999999999999998</v>
      </c>
      <c r="D36" s="79" t="s">
        <v>174</v>
      </c>
      <c r="E36" s="75" t="s">
        <v>181</v>
      </c>
      <c r="F36" s="76" t="s">
        <v>428</v>
      </c>
    </row>
    <row r="37" spans="1:20" ht="15" thickBot="1" x14ac:dyDescent="0.25">
      <c r="A37" s="36" t="s">
        <v>213</v>
      </c>
      <c r="B37" s="82" t="s">
        <v>98</v>
      </c>
      <c r="C37" s="90">
        <v>1.1000000000000001</v>
      </c>
      <c r="D37" s="79" t="s">
        <v>152</v>
      </c>
      <c r="E37" s="75" t="s">
        <v>153</v>
      </c>
      <c r="F37" s="76" t="s">
        <v>428</v>
      </c>
    </row>
    <row r="38" spans="1:20" ht="15" thickBot="1" x14ac:dyDescent="0.25">
      <c r="A38" s="36" t="s">
        <v>214</v>
      </c>
      <c r="B38" s="82" t="s">
        <v>98</v>
      </c>
      <c r="C38" s="90">
        <v>14.4</v>
      </c>
      <c r="D38" s="79" t="s">
        <v>152</v>
      </c>
      <c r="E38" s="75" t="s">
        <v>153</v>
      </c>
      <c r="F38" s="76" t="s">
        <v>428</v>
      </c>
    </row>
    <row r="39" spans="1:20" ht="15" thickBot="1" x14ac:dyDescent="0.25">
      <c r="A39" s="36" t="s">
        <v>215</v>
      </c>
      <c r="B39" s="82" t="s">
        <v>340</v>
      </c>
      <c r="C39" s="90">
        <v>7.2</v>
      </c>
      <c r="D39" s="79" t="s">
        <v>152</v>
      </c>
      <c r="E39" s="75" t="s">
        <v>153</v>
      </c>
      <c r="F39" s="76" t="s">
        <v>428</v>
      </c>
    </row>
    <row r="40" spans="1:20" ht="15" thickBot="1" x14ac:dyDescent="0.25">
      <c r="A40" s="36" t="s">
        <v>216</v>
      </c>
      <c r="B40" s="82" t="s">
        <v>217</v>
      </c>
      <c r="C40" s="90">
        <v>0.6</v>
      </c>
      <c r="D40" s="79" t="s">
        <v>254</v>
      </c>
      <c r="E40" s="75" t="s">
        <v>53</v>
      </c>
      <c r="F40" s="76" t="s">
        <v>428</v>
      </c>
    </row>
    <row r="41" spans="1:20" ht="15" thickBot="1" x14ac:dyDescent="0.25">
      <c r="A41" s="36" t="s">
        <v>218</v>
      </c>
      <c r="B41" s="82" t="s">
        <v>205</v>
      </c>
      <c r="C41" s="90">
        <v>5.39</v>
      </c>
      <c r="D41" s="79" t="s">
        <v>174</v>
      </c>
      <c r="E41" s="75" t="s">
        <v>181</v>
      </c>
      <c r="F41" s="76" t="s">
        <v>428</v>
      </c>
    </row>
    <row r="42" spans="1:20" ht="15" thickBot="1" x14ac:dyDescent="0.25">
      <c r="A42" s="36" t="s">
        <v>268</v>
      </c>
      <c r="B42" s="82" t="s">
        <v>205</v>
      </c>
      <c r="C42" s="90">
        <v>17.25</v>
      </c>
      <c r="D42" s="79" t="s">
        <v>174</v>
      </c>
      <c r="E42" s="75" t="s">
        <v>181</v>
      </c>
      <c r="F42" s="76" t="s">
        <v>428</v>
      </c>
    </row>
    <row r="43" spans="1:20" ht="15" thickBot="1" x14ac:dyDescent="0.25">
      <c r="A43" s="36" t="s">
        <v>219</v>
      </c>
      <c r="B43" s="82" t="s">
        <v>185</v>
      </c>
      <c r="C43" s="90">
        <v>3.45</v>
      </c>
      <c r="D43" s="79" t="s">
        <v>174</v>
      </c>
      <c r="E43" s="75" t="s">
        <v>181</v>
      </c>
      <c r="F43" s="76" t="s">
        <v>428</v>
      </c>
    </row>
    <row r="44" spans="1:20" ht="15" thickBot="1" x14ac:dyDescent="0.25">
      <c r="A44" s="36" t="s">
        <v>220</v>
      </c>
      <c r="B44" s="82" t="s">
        <v>221</v>
      </c>
      <c r="C44" s="90">
        <v>3.2</v>
      </c>
      <c r="D44" s="79" t="s">
        <v>67</v>
      </c>
      <c r="E44" s="75" t="s">
        <v>183</v>
      </c>
      <c r="F44" s="76" t="s">
        <v>428</v>
      </c>
    </row>
    <row r="45" spans="1:20" ht="15" thickBot="1" x14ac:dyDescent="0.25">
      <c r="A45" s="36" t="s">
        <v>222</v>
      </c>
      <c r="B45" s="82" t="s">
        <v>191</v>
      </c>
      <c r="C45" s="90">
        <v>33.6</v>
      </c>
      <c r="D45" s="79" t="s">
        <v>152</v>
      </c>
      <c r="E45" s="75" t="s">
        <v>153</v>
      </c>
      <c r="F45" s="76" t="s">
        <v>428</v>
      </c>
    </row>
    <row r="46" spans="1:20" ht="15" thickBot="1" x14ac:dyDescent="0.25">
      <c r="A46" s="36" t="s">
        <v>223</v>
      </c>
      <c r="B46" s="82" t="s">
        <v>191</v>
      </c>
      <c r="C46" s="90">
        <v>4.8</v>
      </c>
      <c r="D46" s="79" t="s">
        <v>152</v>
      </c>
      <c r="E46" s="75" t="s">
        <v>153</v>
      </c>
      <c r="F46" s="76" t="s">
        <v>428</v>
      </c>
    </row>
    <row r="47" spans="1:20" ht="15" thickBot="1" x14ac:dyDescent="0.25">
      <c r="A47" s="36" t="s">
        <v>224</v>
      </c>
      <c r="B47" s="82" t="s">
        <v>120</v>
      </c>
      <c r="C47" s="90">
        <v>5.7</v>
      </c>
      <c r="D47" s="79" t="s">
        <v>152</v>
      </c>
      <c r="E47" s="75" t="s">
        <v>153</v>
      </c>
      <c r="F47" s="76" t="s">
        <v>428</v>
      </c>
    </row>
    <row r="48" spans="1:20" s="35" customFormat="1" ht="23.25" thickBot="1" x14ac:dyDescent="0.25">
      <c r="A48" s="88" t="s">
        <v>323</v>
      </c>
      <c r="B48" s="82" t="s">
        <v>324</v>
      </c>
      <c r="C48" s="90">
        <v>20</v>
      </c>
      <c r="D48" s="79" t="s">
        <v>109</v>
      </c>
      <c r="E48" s="75" t="s">
        <v>61</v>
      </c>
      <c r="F48" s="76" t="s">
        <v>428</v>
      </c>
      <c r="G48" s="71"/>
      <c r="H48" s="71"/>
      <c r="I48" s="71"/>
      <c r="J48" s="71"/>
      <c r="K48" s="71"/>
      <c r="L48" s="71"/>
      <c r="M48" s="71"/>
      <c r="N48" s="71"/>
      <c r="O48" s="71"/>
      <c r="P48" s="71"/>
      <c r="Q48" s="71"/>
      <c r="R48" s="71"/>
      <c r="S48" s="71"/>
      <c r="T48" s="71"/>
    </row>
    <row r="49" spans="1:20" ht="15" thickBot="1" x14ac:dyDescent="0.25">
      <c r="A49" s="36" t="s">
        <v>225</v>
      </c>
      <c r="B49" s="82" t="s">
        <v>225</v>
      </c>
      <c r="C49" s="90">
        <v>1.48</v>
      </c>
      <c r="D49" s="79" t="s">
        <v>67</v>
      </c>
      <c r="E49" s="75" t="s">
        <v>183</v>
      </c>
      <c r="F49" s="76" t="s">
        <v>428</v>
      </c>
    </row>
    <row r="50" spans="1:20" ht="15" thickBot="1" x14ac:dyDescent="0.25">
      <c r="A50" s="36" t="s">
        <v>357</v>
      </c>
      <c r="B50" s="82" t="s">
        <v>358</v>
      </c>
      <c r="C50" s="90">
        <v>0.3</v>
      </c>
      <c r="D50" s="79" t="s">
        <v>174</v>
      </c>
      <c r="E50" s="75" t="s">
        <v>181</v>
      </c>
      <c r="F50" s="76" t="s">
        <v>428</v>
      </c>
    </row>
    <row r="51" spans="1:20" ht="15" thickBot="1" x14ac:dyDescent="0.25">
      <c r="A51" s="36" t="s">
        <v>226</v>
      </c>
      <c r="B51" s="82" t="s">
        <v>261</v>
      </c>
      <c r="C51" s="90">
        <v>2.246</v>
      </c>
      <c r="D51" s="79" t="s">
        <v>174</v>
      </c>
      <c r="E51" s="75" t="s">
        <v>181</v>
      </c>
      <c r="F51" s="76" t="s">
        <v>428</v>
      </c>
    </row>
    <row r="52" spans="1:20" s="35" customFormat="1" ht="15" thickBot="1" x14ac:dyDescent="0.25">
      <c r="A52" s="36" t="s">
        <v>227</v>
      </c>
      <c r="B52" s="82" t="s">
        <v>228</v>
      </c>
      <c r="C52" s="90">
        <v>7.26</v>
      </c>
      <c r="D52" s="79" t="s">
        <v>62</v>
      </c>
      <c r="E52" s="75" t="s">
        <v>66</v>
      </c>
      <c r="F52" s="76" t="s">
        <v>428</v>
      </c>
      <c r="G52" s="71"/>
      <c r="H52" s="71"/>
      <c r="I52" s="71"/>
      <c r="J52" s="71"/>
      <c r="K52" s="71"/>
      <c r="L52" s="71"/>
      <c r="M52" s="71"/>
      <c r="N52" s="71"/>
      <c r="O52" s="71"/>
      <c r="P52" s="71"/>
      <c r="Q52" s="71"/>
      <c r="R52" s="71"/>
      <c r="S52" s="71"/>
      <c r="T52" s="71"/>
    </row>
    <row r="53" spans="1:20" ht="15" thickBot="1" x14ac:dyDescent="0.25">
      <c r="A53" s="36" t="s">
        <v>253</v>
      </c>
      <c r="B53" s="82" t="s">
        <v>269</v>
      </c>
      <c r="C53" s="90">
        <v>3.11</v>
      </c>
      <c r="D53" s="79" t="s">
        <v>174</v>
      </c>
      <c r="E53" s="75" t="s">
        <v>179</v>
      </c>
      <c r="F53" s="76" t="s">
        <v>428</v>
      </c>
    </row>
    <row r="54" spans="1:20" ht="15" thickBot="1" x14ac:dyDescent="0.25">
      <c r="A54" s="36" t="s">
        <v>229</v>
      </c>
      <c r="B54" s="82" t="s">
        <v>230</v>
      </c>
      <c r="C54" s="90">
        <v>2.5</v>
      </c>
      <c r="D54" s="79" t="s">
        <v>152</v>
      </c>
      <c r="E54" s="75" t="s">
        <v>153</v>
      </c>
      <c r="F54" s="76" t="s">
        <v>428</v>
      </c>
    </row>
    <row r="55" spans="1:20" ht="15" thickBot="1" x14ac:dyDescent="0.25">
      <c r="A55" s="36" t="s">
        <v>231</v>
      </c>
      <c r="B55" s="82" t="s">
        <v>178</v>
      </c>
      <c r="C55" s="90">
        <v>41.2</v>
      </c>
      <c r="D55" s="79" t="s">
        <v>174</v>
      </c>
      <c r="E55" s="75" t="s">
        <v>179</v>
      </c>
      <c r="F55" s="76" t="s">
        <v>428</v>
      </c>
    </row>
    <row r="56" spans="1:20" ht="15" thickBot="1" x14ac:dyDescent="0.25">
      <c r="A56" s="36" t="s">
        <v>232</v>
      </c>
      <c r="B56" s="82" t="s">
        <v>173</v>
      </c>
      <c r="C56" s="90">
        <v>0.8</v>
      </c>
      <c r="D56" s="79" t="s">
        <v>174</v>
      </c>
      <c r="E56" s="75" t="s">
        <v>97</v>
      </c>
      <c r="F56" s="76" t="s">
        <v>428</v>
      </c>
    </row>
    <row r="57" spans="1:20" ht="15" thickBot="1" x14ac:dyDescent="0.25">
      <c r="A57" s="36" t="s">
        <v>359</v>
      </c>
      <c r="B57" s="82" t="s">
        <v>383</v>
      </c>
      <c r="C57" s="90">
        <v>50</v>
      </c>
      <c r="D57" s="79" t="s">
        <v>152</v>
      </c>
      <c r="E57" s="75" t="s">
        <v>153</v>
      </c>
      <c r="F57" s="76" t="s">
        <v>428</v>
      </c>
    </row>
    <row r="58" spans="1:20" ht="15" thickBot="1" x14ac:dyDescent="0.25">
      <c r="A58" s="36" t="s">
        <v>233</v>
      </c>
      <c r="B58" s="82" t="s">
        <v>234</v>
      </c>
      <c r="C58" s="90">
        <v>0.99</v>
      </c>
      <c r="D58" s="79" t="s">
        <v>67</v>
      </c>
      <c r="E58" s="75" t="s">
        <v>183</v>
      </c>
      <c r="F58" s="76" t="s">
        <v>428</v>
      </c>
    </row>
    <row r="59" spans="1:20" ht="23.25" thickBot="1" x14ac:dyDescent="0.25">
      <c r="A59" s="36" t="s">
        <v>235</v>
      </c>
      <c r="B59" s="82" t="s">
        <v>120</v>
      </c>
      <c r="C59" s="90">
        <v>1</v>
      </c>
      <c r="D59" s="79" t="s">
        <v>174</v>
      </c>
      <c r="E59" s="75" t="s">
        <v>181</v>
      </c>
      <c r="F59" s="76" t="s">
        <v>428</v>
      </c>
    </row>
    <row r="60" spans="1:20" ht="23.25" thickBot="1" x14ac:dyDescent="0.25">
      <c r="A60" s="36" t="s">
        <v>236</v>
      </c>
      <c r="B60" s="82" t="s">
        <v>236</v>
      </c>
      <c r="C60" s="90">
        <v>1.32</v>
      </c>
      <c r="D60" s="79" t="s">
        <v>67</v>
      </c>
      <c r="E60" s="75" t="s">
        <v>183</v>
      </c>
      <c r="F60" s="76" t="s">
        <v>428</v>
      </c>
    </row>
    <row r="61" spans="1:20" ht="15" thickBot="1" x14ac:dyDescent="0.25">
      <c r="A61" s="36" t="s">
        <v>360</v>
      </c>
      <c r="B61" s="82" t="s">
        <v>237</v>
      </c>
      <c r="C61" s="90">
        <v>10</v>
      </c>
      <c r="D61" s="79" t="s">
        <v>174</v>
      </c>
      <c r="E61" s="75" t="s">
        <v>127</v>
      </c>
      <c r="F61" s="76" t="s">
        <v>428</v>
      </c>
    </row>
    <row r="62" spans="1:20" s="35" customFormat="1" ht="15" thickBot="1" x14ac:dyDescent="0.25">
      <c r="A62" s="36" t="s">
        <v>354</v>
      </c>
      <c r="B62" s="82" t="s">
        <v>237</v>
      </c>
      <c r="C62" s="90">
        <v>6</v>
      </c>
      <c r="D62" s="79" t="s">
        <v>174</v>
      </c>
      <c r="E62" s="75" t="s">
        <v>127</v>
      </c>
      <c r="F62" s="76" t="s">
        <v>428</v>
      </c>
      <c r="G62" s="71"/>
      <c r="H62" s="71"/>
      <c r="I62" s="71"/>
      <c r="J62" s="71"/>
      <c r="K62" s="71"/>
      <c r="L62" s="71"/>
      <c r="M62" s="71"/>
      <c r="N62" s="71"/>
      <c r="O62" s="71"/>
      <c r="P62" s="71"/>
      <c r="Q62" s="71"/>
      <c r="R62" s="71"/>
      <c r="S62" s="71"/>
      <c r="T62" s="71"/>
    </row>
    <row r="63" spans="1:20" ht="23.25" thickBot="1" x14ac:dyDescent="0.25">
      <c r="A63" s="36" t="s">
        <v>238</v>
      </c>
      <c r="B63" s="82" t="s">
        <v>239</v>
      </c>
      <c r="C63" s="90">
        <v>5.3250000000000002</v>
      </c>
      <c r="D63" s="79" t="s">
        <v>174</v>
      </c>
      <c r="E63" s="75" t="s">
        <v>181</v>
      </c>
      <c r="F63" s="76" t="s">
        <v>428</v>
      </c>
    </row>
    <row r="64" spans="1:20" ht="15" thickBot="1" x14ac:dyDescent="0.25">
      <c r="A64" s="36" t="s">
        <v>240</v>
      </c>
      <c r="B64" s="82" t="s">
        <v>241</v>
      </c>
      <c r="C64" s="90">
        <v>20</v>
      </c>
      <c r="D64" s="79" t="s">
        <v>152</v>
      </c>
      <c r="E64" s="75" t="s">
        <v>153</v>
      </c>
      <c r="F64" s="76" t="s">
        <v>428</v>
      </c>
    </row>
    <row r="65" spans="1:6" ht="14.25" customHeight="1" thickBot="1" x14ac:dyDescent="0.25">
      <c r="A65" s="36" t="s">
        <v>242</v>
      </c>
      <c r="B65" s="82" t="s">
        <v>120</v>
      </c>
      <c r="C65" s="90">
        <v>4</v>
      </c>
      <c r="D65" s="79" t="s">
        <v>152</v>
      </c>
      <c r="E65" s="75" t="s">
        <v>153</v>
      </c>
      <c r="F65" s="76" t="s">
        <v>428</v>
      </c>
    </row>
    <row r="66" spans="1:6" ht="14.25" customHeight="1" thickBot="1" x14ac:dyDescent="0.25">
      <c r="A66" s="36" t="s">
        <v>361</v>
      </c>
      <c r="B66" s="82" t="s">
        <v>358</v>
      </c>
      <c r="C66" s="90">
        <v>2.246</v>
      </c>
      <c r="D66" s="79" t="s">
        <v>174</v>
      </c>
      <c r="E66" s="75" t="s">
        <v>181</v>
      </c>
      <c r="F66" s="76" t="s">
        <v>428</v>
      </c>
    </row>
    <row r="67" spans="1:6" ht="14.25" customHeight="1" thickBot="1" x14ac:dyDescent="0.25">
      <c r="A67" s="29" t="s">
        <v>43</v>
      </c>
      <c r="B67" s="87"/>
      <c r="C67" s="104">
        <f>SUM(C4:C66)</f>
        <v>828.32900000000006</v>
      </c>
      <c r="D67" s="79"/>
      <c r="E67" s="80"/>
      <c r="F67" s="79"/>
    </row>
    <row r="68" spans="1:6" ht="14.25" customHeight="1" x14ac:dyDescent="0.2">
      <c r="A68" s="37"/>
      <c r="B68" s="37"/>
      <c r="C68" s="91"/>
      <c r="D68" s="71"/>
      <c r="E68" s="37"/>
      <c r="F68" s="37"/>
    </row>
    <row r="69" spans="1:6" ht="14.25" customHeight="1" x14ac:dyDescent="0.2">
      <c r="A69" s="37"/>
      <c r="B69" s="37"/>
      <c r="C69" s="91"/>
      <c r="D69" s="71"/>
      <c r="E69" s="37"/>
      <c r="F69" s="37"/>
    </row>
    <row r="70" spans="1:6" ht="14.25" customHeight="1" x14ac:dyDescent="0.2">
      <c r="A70" s="37"/>
      <c r="B70" s="37"/>
      <c r="C70" s="91"/>
      <c r="D70" s="71"/>
      <c r="E70" s="37"/>
      <c r="F70" s="37"/>
    </row>
    <row r="71" spans="1:6" ht="14.25" customHeight="1" x14ac:dyDescent="0.2">
      <c r="A71" s="37"/>
      <c r="B71" s="37"/>
      <c r="C71" s="91"/>
      <c r="D71" s="71"/>
      <c r="E71" s="37"/>
      <c r="F71" s="37"/>
    </row>
    <row r="72" spans="1:6" ht="14.25" customHeight="1" x14ac:dyDescent="0.2">
      <c r="A72" s="37"/>
      <c r="B72" s="37"/>
      <c r="C72" s="91"/>
      <c r="D72" s="71"/>
      <c r="E72" s="37"/>
      <c r="F72" s="37"/>
    </row>
    <row r="73" spans="1:6" ht="14.25" customHeight="1" x14ac:dyDescent="0.2">
      <c r="A73" s="37"/>
      <c r="B73" s="37"/>
      <c r="C73" s="91"/>
      <c r="D73" s="71"/>
      <c r="E73" s="37"/>
      <c r="F73" s="37"/>
    </row>
    <row r="74" spans="1:6" ht="14.25" customHeight="1" x14ac:dyDescent="0.2">
      <c r="A74" s="37"/>
      <c r="B74" s="37"/>
      <c r="C74" s="91"/>
      <c r="D74" s="71"/>
      <c r="E74" s="37"/>
      <c r="F74" s="37"/>
    </row>
    <row r="75" spans="1:6" ht="14.25" customHeight="1" x14ac:dyDescent="0.2">
      <c r="A75" s="37"/>
      <c r="B75" s="37"/>
      <c r="C75" s="91"/>
      <c r="D75" s="71"/>
      <c r="E75" s="37"/>
      <c r="F75" s="37"/>
    </row>
    <row r="76" spans="1:6" ht="14.25" customHeight="1" x14ac:dyDescent="0.2">
      <c r="A76" s="37"/>
      <c r="B76" s="37"/>
      <c r="C76" s="91"/>
      <c r="D76" s="71"/>
      <c r="E76" s="37"/>
      <c r="F76" s="37"/>
    </row>
    <row r="77" spans="1:6" ht="14.25" customHeight="1" x14ac:dyDescent="0.2">
      <c r="A77" s="37"/>
      <c r="B77" s="37"/>
      <c r="C77" s="91"/>
      <c r="D77" s="71"/>
      <c r="E77" s="37"/>
      <c r="F77" s="37"/>
    </row>
    <row r="78" spans="1:6" ht="14.25" customHeight="1" x14ac:dyDescent="0.2">
      <c r="A78" s="37"/>
      <c r="B78" s="37"/>
      <c r="C78" s="91"/>
      <c r="D78" s="71"/>
      <c r="E78" s="37"/>
      <c r="F78" s="37"/>
    </row>
    <row r="79" spans="1:6" ht="14.25" customHeight="1" x14ac:dyDescent="0.2">
      <c r="A79" s="37"/>
      <c r="B79" s="37"/>
      <c r="C79" s="91"/>
      <c r="D79" s="71"/>
      <c r="E79" s="37"/>
      <c r="F79" s="37"/>
    </row>
    <row r="80" spans="1:6" ht="14.25" customHeight="1" x14ac:dyDescent="0.2">
      <c r="A80" s="37"/>
      <c r="B80" s="37"/>
      <c r="C80" s="91"/>
      <c r="D80" s="71"/>
      <c r="E80" s="37"/>
      <c r="F80" s="37"/>
    </row>
    <row r="81" spans="1:6" ht="14.25" customHeight="1" x14ac:dyDescent="0.2">
      <c r="A81" s="37"/>
      <c r="B81" s="37"/>
      <c r="C81" s="91"/>
      <c r="D81" s="71"/>
      <c r="E81" s="37"/>
      <c r="F81" s="37"/>
    </row>
    <row r="82" spans="1:6" ht="14.25" customHeight="1" x14ac:dyDescent="0.2">
      <c r="A82" s="37"/>
      <c r="B82" s="37"/>
      <c r="C82" s="91"/>
      <c r="D82" s="71"/>
      <c r="E82" s="37"/>
      <c r="F82" s="37"/>
    </row>
    <row r="83" spans="1:6" ht="14.25" customHeight="1" x14ac:dyDescent="0.2">
      <c r="A83" s="37"/>
      <c r="B83" s="37"/>
      <c r="C83" s="91"/>
      <c r="D83" s="71"/>
      <c r="E83" s="37"/>
      <c r="F83" s="37"/>
    </row>
    <row r="84" spans="1:6" ht="14.25" customHeight="1" x14ac:dyDescent="0.2">
      <c r="A84" s="37"/>
      <c r="B84" s="37"/>
      <c r="C84" s="91"/>
      <c r="D84" s="71"/>
      <c r="E84" s="37"/>
      <c r="F84" s="37"/>
    </row>
    <row r="85" spans="1:6" ht="14.25" customHeight="1" x14ac:dyDescent="0.2">
      <c r="A85" s="37"/>
      <c r="B85" s="37"/>
      <c r="C85" s="91"/>
      <c r="D85" s="71"/>
      <c r="E85" s="37"/>
      <c r="F85" s="37"/>
    </row>
    <row r="86" spans="1:6" ht="14.25" customHeight="1" x14ac:dyDescent="0.2">
      <c r="A86" s="37"/>
      <c r="B86" s="37"/>
      <c r="C86" s="91"/>
      <c r="D86" s="71"/>
      <c r="E86" s="37"/>
      <c r="F86" s="37"/>
    </row>
    <row r="87" spans="1:6" ht="14.25" customHeight="1" x14ac:dyDescent="0.2">
      <c r="A87" s="37"/>
      <c r="B87" s="37"/>
      <c r="C87" s="91"/>
      <c r="D87" s="71"/>
      <c r="E87" s="37"/>
      <c r="F87" s="37"/>
    </row>
    <row r="88" spans="1:6" ht="14.25" customHeight="1" x14ac:dyDescent="0.2">
      <c r="A88" s="37"/>
      <c r="B88" s="37"/>
      <c r="C88" s="91"/>
      <c r="D88" s="71"/>
      <c r="E88" s="37"/>
      <c r="F88" s="37"/>
    </row>
    <row r="89" spans="1:6" ht="14.25" customHeight="1" x14ac:dyDescent="0.2">
      <c r="A89" s="37"/>
      <c r="B89" s="37"/>
      <c r="C89" s="91"/>
      <c r="D89" s="71"/>
      <c r="E89" s="37"/>
      <c r="F89" s="37"/>
    </row>
    <row r="90" spans="1:6" ht="14.25" customHeight="1" x14ac:dyDescent="0.2">
      <c r="A90" s="37"/>
      <c r="B90" s="37"/>
      <c r="C90" s="91"/>
      <c r="D90" s="71"/>
      <c r="E90" s="37"/>
      <c r="F90" s="37"/>
    </row>
    <row r="91" spans="1:6" ht="14.25" customHeight="1" x14ac:dyDescent="0.2">
      <c r="A91" s="37"/>
      <c r="B91" s="37"/>
      <c r="C91" s="91"/>
      <c r="D91" s="71"/>
      <c r="E91" s="37"/>
      <c r="F91" s="37"/>
    </row>
    <row r="92" spans="1:6" ht="14.25" customHeight="1" x14ac:dyDescent="0.2">
      <c r="A92" s="37"/>
      <c r="B92" s="37"/>
      <c r="C92" s="91"/>
      <c r="D92" s="71"/>
      <c r="E92" s="37"/>
      <c r="F92" s="37"/>
    </row>
    <row r="93" spans="1:6" ht="14.25" customHeight="1" x14ac:dyDescent="0.2">
      <c r="A93" s="37"/>
      <c r="B93" s="37"/>
      <c r="C93" s="91"/>
      <c r="D93" s="71"/>
      <c r="E93" s="37"/>
      <c r="F93" s="37"/>
    </row>
    <row r="94" spans="1:6" ht="14.25" customHeight="1" x14ac:dyDescent="0.2">
      <c r="A94" s="37"/>
      <c r="B94" s="37"/>
      <c r="C94" s="91"/>
      <c r="D94" s="71"/>
      <c r="E94" s="37"/>
      <c r="F94" s="37"/>
    </row>
    <row r="95" spans="1:6" ht="14.25" customHeight="1" x14ac:dyDescent="0.2">
      <c r="A95" s="37"/>
      <c r="B95" s="37"/>
      <c r="C95" s="91"/>
      <c r="D95" s="71"/>
      <c r="E95" s="37"/>
      <c r="F95" s="37"/>
    </row>
    <row r="96" spans="1:6" ht="14.25" customHeight="1" x14ac:dyDescent="0.2">
      <c r="A96" s="37"/>
      <c r="B96" s="37"/>
      <c r="C96" s="91"/>
      <c r="D96" s="71"/>
      <c r="E96" s="37"/>
      <c r="F96" s="37"/>
    </row>
    <row r="97" spans="1:6" ht="14.25" customHeight="1" x14ac:dyDescent="0.2">
      <c r="A97" s="37"/>
      <c r="B97" s="37"/>
      <c r="C97" s="91"/>
      <c r="D97" s="71"/>
      <c r="E97" s="37"/>
      <c r="F97" s="37"/>
    </row>
    <row r="98" spans="1:6" ht="14.25" customHeight="1" x14ac:dyDescent="0.2">
      <c r="A98" s="37"/>
      <c r="B98" s="37"/>
      <c r="C98" s="91"/>
      <c r="D98" s="71"/>
      <c r="E98" s="37"/>
      <c r="F98" s="37"/>
    </row>
    <row r="99" spans="1:6" ht="14.25" customHeight="1" x14ac:dyDescent="0.2">
      <c r="A99" s="37"/>
      <c r="B99" s="37"/>
      <c r="C99" s="91"/>
      <c r="D99" s="71"/>
      <c r="E99" s="37"/>
      <c r="F99" s="37"/>
    </row>
    <row r="100" spans="1:6" ht="14.25" customHeight="1" x14ac:dyDescent="0.2">
      <c r="A100" s="37"/>
      <c r="B100" s="37"/>
      <c r="C100" s="91"/>
      <c r="D100" s="71"/>
      <c r="E100" s="37"/>
      <c r="F100" s="37"/>
    </row>
    <row r="101" spans="1:6" ht="14.25" customHeight="1" x14ac:dyDescent="0.2">
      <c r="A101" s="37"/>
      <c r="B101" s="37"/>
      <c r="C101" s="91"/>
      <c r="D101" s="71"/>
      <c r="E101" s="37"/>
      <c r="F101" s="37"/>
    </row>
    <row r="102" spans="1:6" ht="14.25" customHeight="1" x14ac:dyDescent="0.2">
      <c r="A102" s="37"/>
      <c r="B102" s="37"/>
      <c r="C102" s="91"/>
      <c r="D102" s="71"/>
      <c r="E102" s="37"/>
      <c r="F102" s="37"/>
    </row>
    <row r="103" spans="1:6" ht="14.25" customHeight="1" x14ac:dyDescent="0.2">
      <c r="A103" s="37"/>
      <c r="B103" s="37"/>
      <c r="C103" s="91"/>
      <c r="D103" s="71"/>
      <c r="E103" s="37"/>
      <c r="F103" s="37"/>
    </row>
    <row r="104" spans="1:6" ht="14.25" customHeight="1" x14ac:dyDescent="0.2">
      <c r="A104" s="37"/>
      <c r="B104" s="37"/>
      <c r="C104" s="91"/>
      <c r="D104" s="71"/>
      <c r="E104" s="37"/>
      <c r="F104" s="37"/>
    </row>
    <row r="105" spans="1:6" ht="14.25" customHeight="1" x14ac:dyDescent="0.2">
      <c r="A105" s="37"/>
      <c r="B105" s="37"/>
      <c r="C105" s="91"/>
      <c r="D105" s="71"/>
      <c r="E105" s="37"/>
      <c r="F105" s="37"/>
    </row>
    <row r="106" spans="1:6" ht="14.25" customHeight="1" x14ac:dyDescent="0.2">
      <c r="A106" s="37"/>
      <c r="B106" s="37"/>
      <c r="C106" s="91"/>
      <c r="D106" s="71"/>
      <c r="E106" s="37"/>
      <c r="F106" s="37"/>
    </row>
    <row r="107" spans="1:6" ht="14.25" customHeight="1" x14ac:dyDescent="0.2">
      <c r="A107" s="37"/>
      <c r="B107" s="37"/>
      <c r="C107" s="91"/>
      <c r="D107" s="71"/>
      <c r="E107" s="37"/>
      <c r="F107" s="37"/>
    </row>
    <row r="108" spans="1:6" ht="14.25" customHeight="1" x14ac:dyDescent="0.2">
      <c r="A108" s="37"/>
      <c r="B108" s="37"/>
      <c r="C108" s="91"/>
      <c r="D108" s="71"/>
      <c r="E108" s="37"/>
      <c r="F108" s="37"/>
    </row>
    <row r="109" spans="1:6" ht="14.25" customHeight="1" x14ac:dyDescent="0.2">
      <c r="A109" s="37"/>
      <c r="B109" s="37"/>
      <c r="C109" s="91"/>
      <c r="D109" s="71"/>
      <c r="E109" s="37"/>
      <c r="F109" s="37"/>
    </row>
    <row r="110" spans="1:6" ht="14.25" customHeight="1" x14ac:dyDescent="0.2">
      <c r="A110" s="37"/>
      <c r="B110" s="37"/>
      <c r="C110" s="91"/>
      <c r="D110" s="71"/>
      <c r="E110" s="37"/>
      <c r="F110" s="37"/>
    </row>
    <row r="111" spans="1:6" ht="14.25" customHeight="1" x14ac:dyDescent="0.2">
      <c r="A111" s="37"/>
      <c r="B111" s="37"/>
      <c r="C111" s="91"/>
      <c r="D111" s="71"/>
      <c r="E111" s="37"/>
      <c r="F111" s="37"/>
    </row>
    <row r="112" spans="1:6" ht="14.25" customHeight="1" x14ac:dyDescent="0.2">
      <c r="A112" s="37"/>
      <c r="B112" s="37"/>
      <c r="C112" s="91"/>
      <c r="D112" s="71"/>
      <c r="E112" s="37"/>
      <c r="F112" s="37"/>
    </row>
    <row r="113" spans="1:6" ht="14.25" customHeight="1" x14ac:dyDescent="0.2">
      <c r="A113" s="37"/>
      <c r="B113" s="37"/>
      <c r="C113" s="91"/>
      <c r="D113" s="71"/>
      <c r="E113" s="37"/>
      <c r="F113" s="37"/>
    </row>
    <row r="114" spans="1:6" ht="14.25" customHeight="1" x14ac:dyDescent="0.2">
      <c r="A114" s="37"/>
      <c r="B114" s="37"/>
      <c r="C114" s="91"/>
      <c r="D114" s="71"/>
      <c r="E114" s="37"/>
      <c r="F114" s="37"/>
    </row>
    <row r="115" spans="1:6" ht="14.25" customHeight="1" x14ac:dyDescent="0.2">
      <c r="A115" s="37"/>
      <c r="B115" s="37"/>
      <c r="C115" s="91"/>
      <c r="D115" s="71"/>
      <c r="E115" s="37"/>
      <c r="F115" s="37"/>
    </row>
    <row r="116" spans="1:6" ht="14.25" customHeight="1" x14ac:dyDescent="0.2">
      <c r="A116" s="37"/>
      <c r="B116" s="37"/>
      <c r="C116" s="91"/>
      <c r="D116" s="71"/>
      <c r="E116" s="37"/>
      <c r="F116" s="37"/>
    </row>
    <row r="117" spans="1:6" ht="14.25" customHeight="1" x14ac:dyDescent="0.2">
      <c r="A117" s="37"/>
      <c r="B117" s="37"/>
      <c r="D117" s="71"/>
      <c r="E117" s="37"/>
      <c r="F117" s="37"/>
    </row>
    <row r="118" spans="1:6" ht="14.25" customHeight="1" x14ac:dyDescent="0.2">
      <c r="F118" s="37"/>
    </row>
    <row r="119" spans="1:6" ht="14.25" customHeight="1" x14ac:dyDescent="0.2">
      <c r="F119" s="37"/>
    </row>
    <row r="120" spans="1:6" ht="14.25" customHeight="1" x14ac:dyDescent="0.2">
      <c r="F120" s="37"/>
    </row>
    <row r="121" spans="1:6" ht="14.25" customHeight="1" x14ac:dyDescent="0.2">
      <c r="F121" s="37"/>
    </row>
    <row r="122" spans="1:6" ht="14.25" customHeight="1" x14ac:dyDescent="0.2">
      <c r="F122" s="37"/>
    </row>
    <row r="123" spans="1:6" ht="14.25" customHeight="1" x14ac:dyDescent="0.2">
      <c r="F123" s="37"/>
    </row>
    <row r="124" spans="1:6" ht="14.25" customHeight="1" x14ac:dyDescent="0.2">
      <c r="F124" s="37"/>
    </row>
    <row r="125" spans="1:6" ht="14.25" customHeight="1" x14ac:dyDescent="0.2">
      <c r="F125" s="37"/>
    </row>
    <row r="126" spans="1:6" ht="14.25" customHeight="1" x14ac:dyDescent="0.2">
      <c r="F126" s="37"/>
    </row>
    <row r="127" spans="1:6" ht="14.25" customHeight="1" x14ac:dyDescent="0.2">
      <c r="F127" s="37"/>
    </row>
    <row r="128" spans="1:6" ht="14.25" customHeight="1" x14ac:dyDescent="0.2">
      <c r="F128" s="37"/>
    </row>
    <row r="129" spans="6:6" ht="14.25" customHeight="1" x14ac:dyDescent="0.2">
      <c r="F129" s="37"/>
    </row>
    <row r="130" spans="6:6" ht="14.25" customHeight="1" x14ac:dyDescent="0.2">
      <c r="F130" s="37"/>
    </row>
    <row r="131" spans="6:6" ht="14.25" customHeight="1" x14ac:dyDescent="0.2">
      <c r="F131" s="37"/>
    </row>
    <row r="132" spans="6:6" ht="14.25" customHeight="1" x14ac:dyDescent="0.2">
      <c r="F132" s="37"/>
    </row>
    <row r="133" spans="6:6" ht="14.25" customHeight="1" x14ac:dyDescent="0.2">
      <c r="F133" s="37"/>
    </row>
    <row r="134" spans="6:6" ht="14.25" customHeight="1" x14ac:dyDescent="0.2">
      <c r="F134" s="37"/>
    </row>
    <row r="135" spans="6:6" ht="14.25" customHeight="1" x14ac:dyDescent="0.2">
      <c r="F135" s="37"/>
    </row>
    <row r="136" spans="6:6" ht="14.25" customHeight="1" x14ac:dyDescent="0.2">
      <c r="F136" s="37"/>
    </row>
    <row r="137" spans="6:6" ht="14.25" customHeight="1" x14ac:dyDescent="0.2">
      <c r="F137" s="37"/>
    </row>
    <row r="138" spans="6:6" ht="14.25" customHeight="1" x14ac:dyDescent="0.2">
      <c r="F138" s="37"/>
    </row>
    <row r="139" spans="6:6" ht="14.25" customHeight="1" x14ac:dyDescent="0.2">
      <c r="F139" s="37"/>
    </row>
    <row r="140" spans="6:6" ht="14.25" customHeight="1" x14ac:dyDescent="0.2">
      <c r="F140" s="37"/>
    </row>
    <row r="141" spans="6:6" ht="14.25" customHeight="1" x14ac:dyDescent="0.2">
      <c r="F141" s="37"/>
    </row>
    <row r="142" spans="6:6" ht="14.25" customHeight="1" x14ac:dyDescent="0.2">
      <c r="F142" s="37"/>
    </row>
    <row r="143" spans="6:6" ht="14.25" customHeight="1" x14ac:dyDescent="0.2">
      <c r="F143" s="37"/>
    </row>
    <row r="144" spans="6:6" ht="14.25" customHeight="1" x14ac:dyDescent="0.2">
      <c r="F144" s="37"/>
    </row>
    <row r="145" spans="6:6" ht="14.25" customHeight="1" x14ac:dyDescent="0.2">
      <c r="F145" s="37"/>
    </row>
    <row r="146" spans="6:6" ht="14.25" customHeight="1" x14ac:dyDescent="0.2">
      <c r="F146" s="37"/>
    </row>
  </sheetData>
  <mergeCells count="6">
    <mergeCell ref="F2:F3"/>
    <mergeCell ref="A2:A3"/>
    <mergeCell ref="B2:B3"/>
    <mergeCell ref="E2:E3"/>
    <mergeCell ref="C2:C3"/>
    <mergeCell ref="D2:D3"/>
  </mergeCells>
  <conditionalFormatting sqref="C63:C67 C4:C60">
    <cfRule type="expression" dxfId="5" priority="17">
      <formula>MOD($C4,1)&lt;&gt;0</formula>
    </cfRule>
    <cfRule type="expression" dxfId="4" priority="18">
      <formula>MOD($C4,1)=0</formula>
    </cfRule>
  </conditionalFormatting>
  <conditionalFormatting sqref="C61">
    <cfRule type="expression" dxfId="3" priority="15">
      <formula>MOD($C61,1)&lt;&gt;0</formula>
    </cfRule>
    <cfRule type="expression" dxfId="2" priority="16">
      <formula>MOD($C61,1)=0</formula>
    </cfRule>
  </conditionalFormatting>
  <conditionalFormatting sqref="C62">
    <cfRule type="expression" dxfId="1" priority="11">
      <formula>MOD($C62,1)&lt;&gt;0</formula>
    </cfRule>
    <cfRule type="expression" dxfId="0" priority="12">
      <formula>MOD($C62,1)=0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83"/>
  <sheetViews>
    <sheetView workbookViewId="0"/>
  </sheetViews>
  <sheetFormatPr defaultRowHeight="14.25" x14ac:dyDescent="0.2"/>
  <cols>
    <col min="1" max="1" width="21.125" customWidth="1"/>
    <col min="2" max="2" width="21" customWidth="1"/>
    <col min="3" max="3" width="10.125" style="43" bestFit="1" customWidth="1"/>
    <col min="4" max="4" width="12.875" style="43" customWidth="1"/>
    <col min="5" max="5" width="17.375" style="43" customWidth="1"/>
    <col min="6" max="6" width="4.25" bestFit="1" customWidth="1"/>
    <col min="7" max="7" width="4.625" bestFit="1" customWidth="1"/>
    <col min="8" max="8" width="3.75" bestFit="1" customWidth="1"/>
    <col min="9" max="9" width="6.125" bestFit="1" customWidth="1"/>
    <col min="10" max="10" width="3.875" bestFit="1" customWidth="1"/>
    <col min="14" max="14" width="11.75" customWidth="1"/>
    <col min="16" max="16384" width="9" style="71"/>
  </cols>
  <sheetData>
    <row r="1" spans="1:15" ht="19.5" x14ac:dyDescent="0.2">
      <c r="A1" s="9" t="s">
        <v>149</v>
      </c>
      <c r="E1" s="42"/>
      <c r="F1" s="37"/>
      <c r="G1" s="37"/>
      <c r="H1" s="37"/>
      <c r="I1" s="37"/>
      <c r="J1" s="37"/>
      <c r="K1" s="37"/>
      <c r="L1" s="37"/>
      <c r="M1" s="37"/>
      <c r="N1" s="37"/>
      <c r="O1" s="71"/>
    </row>
    <row r="2" spans="1:15" ht="34.5" thickBot="1" x14ac:dyDescent="0.25">
      <c r="A2" s="26" t="s">
        <v>92</v>
      </c>
      <c r="B2" s="26" t="s">
        <v>63</v>
      </c>
      <c r="C2" s="27" t="s">
        <v>44</v>
      </c>
      <c r="D2" s="27" t="s">
        <v>45</v>
      </c>
      <c r="E2" s="27" t="s">
        <v>46</v>
      </c>
      <c r="F2" s="27" t="s">
        <v>47</v>
      </c>
      <c r="G2" s="27" t="s">
        <v>48</v>
      </c>
      <c r="H2" s="27" t="s">
        <v>49</v>
      </c>
      <c r="I2" s="27" t="s">
        <v>19</v>
      </c>
      <c r="J2" s="27" t="s">
        <v>50</v>
      </c>
      <c r="K2" s="27" t="s">
        <v>51</v>
      </c>
      <c r="L2" s="27" t="s">
        <v>52</v>
      </c>
      <c r="M2" s="27" t="s">
        <v>40</v>
      </c>
      <c r="N2" s="28" t="s">
        <v>380</v>
      </c>
      <c r="O2" s="71"/>
    </row>
    <row r="3" spans="1:15" ht="15.75" thickTop="1" thickBot="1" x14ac:dyDescent="0.25">
      <c r="A3" s="93" t="s">
        <v>93</v>
      </c>
      <c r="B3" s="82" t="s">
        <v>94</v>
      </c>
      <c r="C3" s="75" t="s">
        <v>341</v>
      </c>
      <c r="D3" s="56" t="s">
        <v>53</v>
      </c>
      <c r="E3" s="81" t="s">
        <v>254</v>
      </c>
      <c r="F3" s="84"/>
      <c r="G3" s="85"/>
      <c r="H3" s="84"/>
      <c r="I3" s="85"/>
      <c r="J3" s="84"/>
      <c r="K3" s="81" t="s">
        <v>23</v>
      </c>
      <c r="L3" s="96">
        <v>140</v>
      </c>
      <c r="M3" s="80" t="s">
        <v>54</v>
      </c>
      <c r="N3" s="86" t="s">
        <v>55</v>
      </c>
      <c r="O3" s="71"/>
    </row>
    <row r="4" spans="1:15" ht="15" thickBot="1" x14ac:dyDescent="0.25">
      <c r="A4" s="93" t="s">
        <v>99</v>
      </c>
      <c r="B4" s="82" t="s">
        <v>59</v>
      </c>
      <c r="C4" s="75" t="s">
        <v>96</v>
      </c>
      <c r="D4" s="56" t="s">
        <v>65</v>
      </c>
      <c r="E4" s="81" t="s">
        <v>270</v>
      </c>
      <c r="F4" s="84"/>
      <c r="G4" s="85"/>
      <c r="H4" s="84"/>
      <c r="I4" s="85"/>
      <c r="J4" s="84"/>
      <c r="K4" s="81" t="s">
        <v>23</v>
      </c>
      <c r="L4" s="97">
        <v>2000</v>
      </c>
      <c r="M4" s="80" t="s">
        <v>42</v>
      </c>
      <c r="N4" s="86" t="s">
        <v>55</v>
      </c>
      <c r="O4" s="71"/>
    </row>
    <row r="5" spans="1:15" ht="15" thickBot="1" x14ac:dyDescent="0.25">
      <c r="A5" s="93" t="s">
        <v>100</v>
      </c>
      <c r="B5" s="82" t="s">
        <v>59</v>
      </c>
      <c r="C5" s="75" t="s">
        <v>101</v>
      </c>
      <c r="D5" s="56" t="s">
        <v>53</v>
      </c>
      <c r="E5" s="81" t="s">
        <v>254</v>
      </c>
      <c r="F5" s="84"/>
      <c r="G5" s="85"/>
      <c r="H5" s="84"/>
      <c r="I5" s="85"/>
      <c r="J5" s="84"/>
      <c r="K5" s="81" t="s">
        <v>23</v>
      </c>
      <c r="L5" s="97">
        <v>200</v>
      </c>
      <c r="M5" s="80" t="s">
        <v>54</v>
      </c>
      <c r="N5" s="86" t="s">
        <v>55</v>
      </c>
      <c r="O5" s="71"/>
    </row>
    <row r="6" spans="1:15" ht="15" thickBot="1" x14ac:dyDescent="0.25">
      <c r="A6" s="93" t="s">
        <v>103</v>
      </c>
      <c r="B6" s="82" t="s">
        <v>60</v>
      </c>
      <c r="C6" s="75" t="s">
        <v>108</v>
      </c>
      <c r="D6" s="56" t="s">
        <v>53</v>
      </c>
      <c r="E6" s="81" t="s">
        <v>254</v>
      </c>
      <c r="F6" s="84"/>
      <c r="G6" s="85"/>
      <c r="H6" s="84"/>
      <c r="I6" s="85"/>
      <c r="J6" s="84"/>
      <c r="K6" s="81" t="s">
        <v>23</v>
      </c>
      <c r="L6" s="97">
        <v>100</v>
      </c>
      <c r="M6" s="80" t="s">
        <v>54</v>
      </c>
      <c r="N6" s="86" t="s">
        <v>55</v>
      </c>
      <c r="O6" s="71"/>
    </row>
    <row r="7" spans="1:15" ht="15" thickBot="1" x14ac:dyDescent="0.25">
      <c r="A7" s="93" t="s">
        <v>104</v>
      </c>
      <c r="B7" s="82" t="s">
        <v>59</v>
      </c>
      <c r="C7" s="75" t="s">
        <v>96</v>
      </c>
      <c r="D7" s="56" t="s">
        <v>53</v>
      </c>
      <c r="E7" s="81" t="s">
        <v>254</v>
      </c>
      <c r="F7" s="84"/>
      <c r="G7" s="85"/>
      <c r="H7" s="84"/>
      <c r="I7" s="85"/>
      <c r="J7" s="84"/>
      <c r="K7" s="81" t="s">
        <v>23</v>
      </c>
      <c r="L7" s="97">
        <v>25</v>
      </c>
      <c r="M7" s="80" t="s">
        <v>105</v>
      </c>
      <c r="N7" s="86" t="s">
        <v>55</v>
      </c>
      <c r="O7" s="71"/>
    </row>
    <row r="8" spans="1:15" ht="15" thickBot="1" x14ac:dyDescent="0.25">
      <c r="A8" s="93" t="s">
        <v>107</v>
      </c>
      <c r="B8" s="82" t="s">
        <v>60</v>
      </c>
      <c r="C8" s="75" t="s">
        <v>108</v>
      </c>
      <c r="D8" s="56" t="s">
        <v>53</v>
      </c>
      <c r="E8" s="81" t="s">
        <v>254</v>
      </c>
      <c r="F8" s="84"/>
      <c r="G8" s="85"/>
      <c r="H8" s="84"/>
      <c r="I8" s="85"/>
      <c r="J8" s="84"/>
      <c r="K8" s="81" t="s">
        <v>23</v>
      </c>
      <c r="L8" s="97">
        <v>100</v>
      </c>
      <c r="M8" s="80" t="s">
        <v>54</v>
      </c>
      <c r="N8" s="86" t="s">
        <v>55</v>
      </c>
      <c r="O8" s="71"/>
    </row>
    <row r="9" spans="1:15" ht="34.5" thickBot="1" x14ac:dyDescent="0.25">
      <c r="A9" s="93" t="s">
        <v>273</v>
      </c>
      <c r="B9" s="82" t="s">
        <v>274</v>
      </c>
      <c r="C9" s="75">
        <v>1</v>
      </c>
      <c r="D9" s="56" t="s">
        <v>265</v>
      </c>
      <c r="E9" s="81" t="s">
        <v>151</v>
      </c>
      <c r="F9" s="84"/>
      <c r="G9" s="85"/>
      <c r="H9" s="84"/>
      <c r="I9" s="85"/>
      <c r="J9" s="84"/>
      <c r="K9" s="81" t="s">
        <v>23</v>
      </c>
      <c r="L9" s="97">
        <v>8</v>
      </c>
      <c r="M9" s="80" t="s">
        <v>105</v>
      </c>
      <c r="N9" s="86">
        <v>42856</v>
      </c>
      <c r="O9" s="71"/>
    </row>
    <row r="10" spans="1:15" ht="15" thickBot="1" x14ac:dyDescent="0.25">
      <c r="A10" s="93" t="s">
        <v>111</v>
      </c>
      <c r="B10" s="82" t="s">
        <v>112</v>
      </c>
      <c r="C10" s="75" t="s">
        <v>113</v>
      </c>
      <c r="D10" s="56" t="s">
        <v>53</v>
      </c>
      <c r="E10" s="81" t="s">
        <v>254</v>
      </c>
      <c r="F10" s="84"/>
      <c r="G10" s="85"/>
      <c r="H10" s="84"/>
      <c r="I10" s="85"/>
      <c r="J10" s="84"/>
      <c r="K10" s="81" t="s">
        <v>23</v>
      </c>
      <c r="L10" s="97">
        <v>175</v>
      </c>
      <c r="M10" s="80" t="s">
        <v>54</v>
      </c>
      <c r="N10" s="86">
        <v>42979</v>
      </c>
      <c r="O10" s="71"/>
    </row>
    <row r="11" spans="1:15" ht="15" thickBot="1" x14ac:dyDescent="0.25">
      <c r="A11" s="93" t="s">
        <v>114</v>
      </c>
      <c r="B11" s="82" t="s">
        <v>275</v>
      </c>
      <c r="C11" s="75" t="s">
        <v>115</v>
      </c>
      <c r="D11" s="56" t="s">
        <v>53</v>
      </c>
      <c r="E11" s="81" t="s">
        <v>254</v>
      </c>
      <c r="F11" s="84"/>
      <c r="G11" s="85"/>
      <c r="H11" s="84"/>
      <c r="I11" s="85"/>
      <c r="J11" s="84"/>
      <c r="K11" s="81" t="s">
        <v>23</v>
      </c>
      <c r="L11" s="97">
        <v>30</v>
      </c>
      <c r="M11" s="80" t="s">
        <v>54</v>
      </c>
      <c r="N11" s="86" t="s">
        <v>55</v>
      </c>
      <c r="O11" s="71"/>
    </row>
    <row r="12" spans="1:15" ht="15" thickBot="1" x14ac:dyDescent="0.25">
      <c r="A12" s="93" t="s">
        <v>344</v>
      </c>
      <c r="B12" s="82" t="s">
        <v>116</v>
      </c>
      <c r="C12" s="75">
        <v>46</v>
      </c>
      <c r="D12" s="56" t="s">
        <v>53</v>
      </c>
      <c r="E12" s="81" t="s">
        <v>254</v>
      </c>
      <c r="F12" s="84" t="s">
        <v>58</v>
      </c>
      <c r="G12" s="85"/>
      <c r="H12" s="84" t="s">
        <v>58</v>
      </c>
      <c r="I12" s="85"/>
      <c r="J12" s="84"/>
      <c r="K12" s="81" t="s">
        <v>23</v>
      </c>
      <c r="L12" s="97">
        <v>92</v>
      </c>
      <c r="M12" s="80" t="s">
        <v>54</v>
      </c>
      <c r="N12" s="86" t="s">
        <v>55</v>
      </c>
      <c r="O12" s="71"/>
    </row>
    <row r="13" spans="1:15" ht="15" thickBot="1" x14ac:dyDescent="0.25">
      <c r="A13" s="93" t="s">
        <v>345</v>
      </c>
      <c r="B13" s="82" t="s">
        <v>116</v>
      </c>
      <c r="C13" s="75" t="s">
        <v>385</v>
      </c>
      <c r="D13" s="56" t="s">
        <v>53</v>
      </c>
      <c r="E13" s="81" t="s">
        <v>254</v>
      </c>
      <c r="F13" s="84" t="s">
        <v>58</v>
      </c>
      <c r="G13" s="85"/>
      <c r="H13" s="84"/>
      <c r="I13" s="85"/>
      <c r="J13" s="84"/>
      <c r="K13" s="81" t="s">
        <v>23</v>
      </c>
      <c r="L13" s="97">
        <v>56</v>
      </c>
      <c r="M13" s="80" t="s">
        <v>54</v>
      </c>
      <c r="N13" s="86" t="s">
        <v>55</v>
      </c>
      <c r="O13" s="71"/>
    </row>
    <row r="14" spans="1:15" ht="15" thickBot="1" x14ac:dyDescent="0.25">
      <c r="A14" s="93" t="s">
        <v>117</v>
      </c>
      <c r="B14" s="82" t="s">
        <v>118</v>
      </c>
      <c r="C14" s="75" t="s">
        <v>350</v>
      </c>
      <c r="D14" s="56" t="s">
        <v>53</v>
      </c>
      <c r="E14" s="81" t="s">
        <v>254</v>
      </c>
      <c r="F14" s="84"/>
      <c r="G14" s="85"/>
      <c r="H14" s="84"/>
      <c r="I14" s="85"/>
      <c r="J14" s="84"/>
      <c r="K14" s="81" t="s">
        <v>23</v>
      </c>
      <c r="L14" s="97">
        <v>135</v>
      </c>
      <c r="M14" s="80" t="s">
        <v>54</v>
      </c>
      <c r="N14" s="86" t="s">
        <v>55</v>
      </c>
      <c r="O14" s="71"/>
    </row>
    <row r="15" spans="1:15" ht="15" thickBot="1" x14ac:dyDescent="0.25">
      <c r="A15" s="93" t="s">
        <v>119</v>
      </c>
      <c r="B15" s="82" t="s">
        <v>120</v>
      </c>
      <c r="C15" s="75" t="s">
        <v>121</v>
      </c>
      <c r="D15" s="56" t="s">
        <v>97</v>
      </c>
      <c r="E15" s="81" t="s">
        <v>57</v>
      </c>
      <c r="F15" s="84"/>
      <c r="G15" s="85"/>
      <c r="H15" s="84"/>
      <c r="I15" s="85"/>
      <c r="J15" s="84"/>
      <c r="K15" s="81" t="s">
        <v>23</v>
      </c>
      <c r="L15" s="97">
        <v>500</v>
      </c>
      <c r="M15" s="80" t="s">
        <v>42</v>
      </c>
      <c r="N15" s="86" t="s">
        <v>55</v>
      </c>
      <c r="O15" s="71"/>
    </row>
    <row r="16" spans="1:15" ht="15" thickBot="1" x14ac:dyDescent="0.25">
      <c r="A16" s="93" t="s">
        <v>122</v>
      </c>
      <c r="B16" s="82" t="s">
        <v>60</v>
      </c>
      <c r="C16" s="75" t="s">
        <v>386</v>
      </c>
      <c r="D16" s="56" t="s">
        <v>53</v>
      </c>
      <c r="E16" s="81" t="s">
        <v>254</v>
      </c>
      <c r="F16" s="84"/>
      <c r="G16" s="85"/>
      <c r="H16" s="84"/>
      <c r="I16" s="85"/>
      <c r="J16" s="84"/>
      <c r="K16" s="81" t="s">
        <v>23</v>
      </c>
      <c r="L16" s="97">
        <v>126</v>
      </c>
      <c r="M16" s="80" t="s">
        <v>54</v>
      </c>
      <c r="N16" s="86" t="s">
        <v>55</v>
      </c>
      <c r="O16" s="71"/>
    </row>
    <row r="17" spans="1:15" ht="15" thickBot="1" x14ac:dyDescent="0.25">
      <c r="A17" s="93" t="s">
        <v>123</v>
      </c>
      <c r="B17" s="82" t="s">
        <v>124</v>
      </c>
      <c r="C17" s="75" t="s">
        <v>125</v>
      </c>
      <c r="D17" s="56" t="s">
        <v>53</v>
      </c>
      <c r="E17" s="81" t="s">
        <v>254</v>
      </c>
      <c r="F17" s="84" t="s">
        <v>58</v>
      </c>
      <c r="G17" s="85"/>
      <c r="H17" s="84"/>
      <c r="I17" s="85"/>
      <c r="J17" s="84"/>
      <c r="K17" s="81" t="s">
        <v>23</v>
      </c>
      <c r="L17" s="97">
        <v>100</v>
      </c>
      <c r="M17" s="80" t="s">
        <v>54</v>
      </c>
      <c r="N17" s="86" t="s">
        <v>55</v>
      </c>
      <c r="O17" s="71"/>
    </row>
    <row r="18" spans="1:15" ht="15" thickBot="1" x14ac:dyDescent="0.25">
      <c r="A18" s="93" t="s">
        <v>126</v>
      </c>
      <c r="B18" s="82" t="s">
        <v>59</v>
      </c>
      <c r="C18" s="75" t="s">
        <v>96</v>
      </c>
      <c r="D18" s="56" t="s">
        <v>66</v>
      </c>
      <c r="E18" s="81" t="s">
        <v>62</v>
      </c>
      <c r="F18" s="84"/>
      <c r="G18" s="85"/>
      <c r="H18" s="84"/>
      <c r="I18" s="85"/>
      <c r="J18" s="84"/>
      <c r="K18" s="81" t="s">
        <v>23</v>
      </c>
      <c r="L18" s="97">
        <v>15</v>
      </c>
      <c r="M18" s="80" t="s">
        <v>54</v>
      </c>
      <c r="N18" s="86" t="s">
        <v>55</v>
      </c>
      <c r="O18" s="71"/>
    </row>
    <row r="19" spans="1:15" ht="15" thickBot="1" x14ac:dyDescent="0.25">
      <c r="A19" s="93" t="s">
        <v>335</v>
      </c>
      <c r="B19" s="82" t="s">
        <v>336</v>
      </c>
      <c r="C19" s="75" t="s">
        <v>128</v>
      </c>
      <c r="D19" s="56" t="s">
        <v>53</v>
      </c>
      <c r="E19" s="81" t="s">
        <v>254</v>
      </c>
      <c r="F19" s="84"/>
      <c r="G19" s="85"/>
      <c r="H19" s="84"/>
      <c r="I19" s="85"/>
      <c r="J19" s="84"/>
      <c r="K19" s="81" t="s">
        <v>23</v>
      </c>
      <c r="L19" s="97" t="s">
        <v>346</v>
      </c>
      <c r="M19" s="80" t="s">
        <v>54</v>
      </c>
      <c r="N19" s="86" t="s">
        <v>55</v>
      </c>
      <c r="O19" s="71"/>
    </row>
    <row r="20" spans="1:15" ht="15" thickBot="1" x14ac:dyDescent="0.25">
      <c r="A20" s="93" t="s">
        <v>131</v>
      </c>
      <c r="B20" s="82" t="s">
        <v>132</v>
      </c>
      <c r="C20" s="75" t="s">
        <v>347</v>
      </c>
      <c r="D20" s="56" t="s">
        <v>53</v>
      </c>
      <c r="E20" s="81" t="s">
        <v>254</v>
      </c>
      <c r="F20" s="84"/>
      <c r="G20" s="85"/>
      <c r="H20" s="84"/>
      <c r="I20" s="85"/>
      <c r="J20" s="84"/>
      <c r="K20" s="81" t="s">
        <v>23</v>
      </c>
      <c r="L20" s="97">
        <v>60</v>
      </c>
      <c r="M20" s="80" t="s">
        <v>54</v>
      </c>
      <c r="N20" s="86" t="s">
        <v>55</v>
      </c>
      <c r="O20" s="71"/>
    </row>
    <row r="21" spans="1:15" ht="15" thickBot="1" x14ac:dyDescent="0.25">
      <c r="A21" s="93" t="s">
        <v>133</v>
      </c>
      <c r="B21" s="82" t="s">
        <v>319</v>
      </c>
      <c r="C21" s="75" t="s">
        <v>348</v>
      </c>
      <c r="D21" s="56" t="s">
        <v>53</v>
      </c>
      <c r="E21" s="81" t="s">
        <v>254</v>
      </c>
      <c r="F21" s="84"/>
      <c r="G21" s="85"/>
      <c r="H21" s="84"/>
      <c r="I21" s="85"/>
      <c r="J21" s="84"/>
      <c r="K21" s="81" t="s">
        <v>23</v>
      </c>
      <c r="L21" s="97">
        <v>864</v>
      </c>
      <c r="M21" s="80" t="s">
        <v>54</v>
      </c>
      <c r="N21" s="86" t="s">
        <v>55</v>
      </c>
      <c r="O21" s="71"/>
    </row>
    <row r="22" spans="1:15" ht="15" thickBot="1" x14ac:dyDescent="0.25">
      <c r="A22" s="93" t="s">
        <v>134</v>
      </c>
      <c r="B22" s="82" t="s">
        <v>60</v>
      </c>
      <c r="C22" s="75" t="s">
        <v>276</v>
      </c>
      <c r="D22" s="56" t="s">
        <v>61</v>
      </c>
      <c r="E22" s="81" t="s">
        <v>109</v>
      </c>
      <c r="F22" s="84"/>
      <c r="G22" s="85"/>
      <c r="H22" s="84"/>
      <c r="I22" s="85"/>
      <c r="J22" s="84"/>
      <c r="K22" s="81" t="s">
        <v>23</v>
      </c>
      <c r="L22" s="97">
        <v>50</v>
      </c>
      <c r="M22" s="80" t="s">
        <v>54</v>
      </c>
      <c r="N22" s="86" t="s">
        <v>55</v>
      </c>
      <c r="O22" s="71"/>
    </row>
    <row r="23" spans="1:15" ht="23.25" thickBot="1" x14ac:dyDescent="0.25">
      <c r="A23" s="93" t="s">
        <v>349</v>
      </c>
      <c r="B23" s="82" t="s">
        <v>320</v>
      </c>
      <c r="C23" s="75" t="s">
        <v>349</v>
      </c>
      <c r="D23" s="56" t="s">
        <v>61</v>
      </c>
      <c r="E23" s="81" t="s">
        <v>109</v>
      </c>
      <c r="F23" s="84" t="s">
        <v>58</v>
      </c>
      <c r="G23" s="85" t="s">
        <v>58</v>
      </c>
      <c r="H23" s="84" t="s">
        <v>58</v>
      </c>
      <c r="I23" s="85" t="s">
        <v>58</v>
      </c>
      <c r="J23" s="84" t="s">
        <v>58</v>
      </c>
      <c r="K23" s="81" t="s">
        <v>384</v>
      </c>
      <c r="L23" s="97">
        <v>13</v>
      </c>
      <c r="M23" s="80" t="s">
        <v>105</v>
      </c>
      <c r="N23" s="86" t="s">
        <v>55</v>
      </c>
      <c r="O23" s="71"/>
    </row>
    <row r="24" spans="1:15" ht="15" thickBot="1" x14ac:dyDescent="0.25">
      <c r="A24" s="93" t="s">
        <v>321</v>
      </c>
      <c r="B24" s="82" t="s">
        <v>322</v>
      </c>
      <c r="C24" s="75" t="s">
        <v>55</v>
      </c>
      <c r="D24" s="56" t="s">
        <v>61</v>
      </c>
      <c r="E24" s="81" t="s">
        <v>109</v>
      </c>
      <c r="F24" s="84" t="s">
        <v>58</v>
      </c>
      <c r="G24" s="85"/>
      <c r="H24" s="84"/>
      <c r="I24" s="85"/>
      <c r="J24" s="84"/>
      <c r="K24" s="81" t="s">
        <v>23</v>
      </c>
      <c r="L24" s="97">
        <v>10</v>
      </c>
      <c r="M24" s="80" t="s">
        <v>105</v>
      </c>
      <c r="N24" s="86" t="s">
        <v>55</v>
      </c>
      <c r="O24" s="71"/>
    </row>
    <row r="25" spans="1:15" ht="15" thickBot="1" x14ac:dyDescent="0.25">
      <c r="A25" s="93" t="s">
        <v>277</v>
      </c>
      <c r="B25" s="82" t="s">
        <v>277</v>
      </c>
      <c r="C25" s="75" t="s">
        <v>425</v>
      </c>
      <c r="D25" s="56" t="s">
        <v>61</v>
      </c>
      <c r="E25" s="81" t="s">
        <v>109</v>
      </c>
      <c r="F25" s="84" t="s">
        <v>58</v>
      </c>
      <c r="G25" s="85" t="s">
        <v>58</v>
      </c>
      <c r="H25" s="84" t="s">
        <v>58</v>
      </c>
      <c r="I25" s="85" t="s">
        <v>58</v>
      </c>
      <c r="J25" s="84" t="s">
        <v>58</v>
      </c>
      <c r="K25" s="81" t="s">
        <v>435</v>
      </c>
      <c r="L25" s="52">
        <v>56</v>
      </c>
      <c r="M25" s="80" t="s">
        <v>54</v>
      </c>
      <c r="N25" s="86" t="s">
        <v>55</v>
      </c>
      <c r="O25" s="71"/>
    </row>
    <row r="26" spans="1:15" ht="23.25" thickBot="1" x14ac:dyDescent="0.25">
      <c r="A26" s="93" t="s">
        <v>351</v>
      </c>
      <c r="B26" s="82" t="s">
        <v>352</v>
      </c>
      <c r="C26" s="75" t="s">
        <v>353</v>
      </c>
      <c r="D26" s="56" t="s">
        <v>53</v>
      </c>
      <c r="E26" s="81" t="s">
        <v>254</v>
      </c>
      <c r="F26" s="84" t="s">
        <v>58</v>
      </c>
      <c r="G26" s="85"/>
      <c r="H26" s="84"/>
      <c r="I26" s="85"/>
      <c r="J26" s="84"/>
      <c r="K26" s="81" t="s">
        <v>23</v>
      </c>
      <c r="L26" s="97">
        <v>178</v>
      </c>
      <c r="M26" s="80" t="s">
        <v>54</v>
      </c>
      <c r="N26" s="86" t="s">
        <v>55</v>
      </c>
      <c r="O26" s="71"/>
    </row>
    <row r="27" spans="1:15" ht="15" thickBot="1" x14ac:dyDescent="0.25">
      <c r="A27" s="93" t="s">
        <v>284</v>
      </c>
      <c r="B27" s="82" t="s">
        <v>285</v>
      </c>
      <c r="C27" s="75" t="s">
        <v>286</v>
      </c>
      <c r="D27" s="56" t="s">
        <v>53</v>
      </c>
      <c r="E27" s="81" t="s">
        <v>254</v>
      </c>
      <c r="F27" s="84"/>
      <c r="G27" s="85"/>
      <c r="H27" s="84"/>
      <c r="I27" s="85"/>
      <c r="J27" s="84"/>
      <c r="K27" s="81" t="s">
        <v>23</v>
      </c>
      <c r="L27" s="97">
        <v>166.4</v>
      </c>
      <c r="M27" s="80" t="s">
        <v>54</v>
      </c>
      <c r="N27" s="86" t="s">
        <v>55</v>
      </c>
      <c r="O27" s="37"/>
    </row>
    <row r="28" spans="1:15" ht="15" thickBot="1" x14ac:dyDescent="0.25">
      <c r="A28" s="93" t="s">
        <v>279</v>
      </c>
      <c r="B28" s="82" t="s">
        <v>387</v>
      </c>
      <c r="C28" s="75" t="s">
        <v>388</v>
      </c>
      <c r="D28" s="56" t="s">
        <v>53</v>
      </c>
      <c r="E28" s="81" t="s">
        <v>254</v>
      </c>
      <c r="F28" s="84"/>
      <c r="G28" s="85"/>
      <c r="H28" s="84"/>
      <c r="I28" s="85"/>
      <c r="J28" s="84"/>
      <c r="K28" s="81" t="s">
        <v>23</v>
      </c>
      <c r="L28" s="97">
        <v>350</v>
      </c>
      <c r="M28" s="80" t="s">
        <v>54</v>
      </c>
      <c r="N28" s="86">
        <v>43405</v>
      </c>
      <c r="O28" s="37"/>
    </row>
    <row r="29" spans="1:15" ht="15" thickBot="1" x14ac:dyDescent="0.25">
      <c r="A29" s="93" t="s">
        <v>136</v>
      </c>
      <c r="B29" s="82" t="s">
        <v>137</v>
      </c>
      <c r="C29" s="75" t="s">
        <v>280</v>
      </c>
      <c r="D29" s="56" t="s">
        <v>53</v>
      </c>
      <c r="E29" s="81" t="s">
        <v>254</v>
      </c>
      <c r="F29" s="84"/>
      <c r="G29" s="85"/>
      <c r="H29" s="84"/>
      <c r="I29" s="85"/>
      <c r="J29" s="84"/>
      <c r="K29" s="81" t="s">
        <v>23</v>
      </c>
      <c r="L29" s="97">
        <v>319</v>
      </c>
      <c r="M29" s="80" t="s">
        <v>54</v>
      </c>
      <c r="N29" s="86" t="s">
        <v>55</v>
      </c>
      <c r="O29" s="37"/>
    </row>
    <row r="30" spans="1:15" ht="23.25" thickBot="1" x14ac:dyDescent="0.25">
      <c r="A30" s="93" t="s">
        <v>138</v>
      </c>
      <c r="B30" s="82" t="s">
        <v>139</v>
      </c>
      <c r="C30" s="75" t="s">
        <v>281</v>
      </c>
      <c r="D30" s="56" t="s">
        <v>53</v>
      </c>
      <c r="E30" s="81" t="s">
        <v>254</v>
      </c>
      <c r="F30" s="84" t="s">
        <v>58</v>
      </c>
      <c r="G30" s="85"/>
      <c r="H30" s="84"/>
      <c r="I30" s="85"/>
      <c r="J30" s="84"/>
      <c r="K30" s="81" t="s">
        <v>23</v>
      </c>
      <c r="L30" s="97">
        <v>250</v>
      </c>
      <c r="M30" s="80" t="s">
        <v>54</v>
      </c>
      <c r="N30" s="86" t="s">
        <v>55</v>
      </c>
      <c r="O30" s="37"/>
    </row>
    <row r="31" spans="1:15" ht="15" thickBot="1" x14ac:dyDescent="0.25">
      <c r="A31" s="93" t="s">
        <v>141</v>
      </c>
      <c r="B31" s="82" t="s">
        <v>59</v>
      </c>
      <c r="C31" s="75" t="s">
        <v>106</v>
      </c>
      <c r="D31" s="56" t="s">
        <v>97</v>
      </c>
      <c r="E31" s="81" t="s">
        <v>57</v>
      </c>
      <c r="F31" s="84"/>
      <c r="G31" s="85"/>
      <c r="H31" s="84"/>
      <c r="I31" s="85"/>
      <c r="J31" s="84"/>
      <c r="K31" s="81" t="s">
        <v>23</v>
      </c>
      <c r="L31" s="97" t="s">
        <v>55</v>
      </c>
      <c r="M31" s="80" t="s">
        <v>42</v>
      </c>
      <c r="N31" s="86" t="s">
        <v>55</v>
      </c>
      <c r="O31" s="37"/>
    </row>
    <row r="32" spans="1:15" ht="15" thickBot="1" x14ac:dyDescent="0.25">
      <c r="A32" s="93" t="s">
        <v>142</v>
      </c>
      <c r="B32" s="82" t="s">
        <v>143</v>
      </c>
      <c r="C32" s="75" t="s">
        <v>325</v>
      </c>
      <c r="D32" s="56" t="s">
        <v>53</v>
      </c>
      <c r="E32" s="81" t="s">
        <v>254</v>
      </c>
      <c r="F32" s="84"/>
      <c r="G32" s="85"/>
      <c r="H32" s="84"/>
      <c r="I32" s="85"/>
      <c r="J32" s="84"/>
      <c r="K32" s="81" t="s">
        <v>23</v>
      </c>
      <c r="L32" s="97">
        <v>622.5</v>
      </c>
      <c r="M32" s="80" t="s">
        <v>54</v>
      </c>
      <c r="N32" s="86" t="s">
        <v>55</v>
      </c>
      <c r="O32" s="37"/>
    </row>
    <row r="33" spans="1:15" ht="15" thickBot="1" x14ac:dyDescent="0.25">
      <c r="A33" s="93" t="s">
        <v>144</v>
      </c>
      <c r="B33" s="82" t="s">
        <v>56</v>
      </c>
      <c r="C33" s="75" t="s">
        <v>121</v>
      </c>
      <c r="D33" s="56" t="s">
        <v>66</v>
      </c>
      <c r="E33" s="81" t="s">
        <v>57</v>
      </c>
      <c r="F33" s="84"/>
      <c r="G33" s="85"/>
      <c r="H33" s="84"/>
      <c r="I33" s="85"/>
      <c r="J33" s="84"/>
      <c r="K33" s="81" t="s">
        <v>23</v>
      </c>
      <c r="L33" s="97">
        <v>550</v>
      </c>
      <c r="M33" s="80" t="s">
        <v>42</v>
      </c>
      <c r="N33" s="86" t="s">
        <v>55</v>
      </c>
      <c r="O33" s="37"/>
    </row>
    <row r="34" spans="1:15" ht="15" thickBot="1" x14ac:dyDescent="0.25">
      <c r="A34" s="93" t="s">
        <v>145</v>
      </c>
      <c r="B34" s="82" t="s">
        <v>146</v>
      </c>
      <c r="C34" s="75" t="s">
        <v>147</v>
      </c>
      <c r="D34" s="56" t="s">
        <v>53</v>
      </c>
      <c r="E34" s="81" t="s">
        <v>254</v>
      </c>
      <c r="F34" s="84"/>
      <c r="G34" s="85"/>
      <c r="H34" s="84"/>
      <c r="I34" s="85"/>
      <c r="J34" s="84"/>
      <c r="K34" s="81" t="s">
        <v>23</v>
      </c>
      <c r="L34" s="97">
        <v>297.5</v>
      </c>
      <c r="M34" s="80" t="s">
        <v>54</v>
      </c>
      <c r="N34" s="86" t="s">
        <v>55</v>
      </c>
      <c r="O34" s="37"/>
    </row>
    <row r="35" spans="1:15" ht="15" thickBot="1" x14ac:dyDescent="0.25">
      <c r="A35" s="93" t="s">
        <v>148</v>
      </c>
      <c r="B35" s="82" t="s">
        <v>283</v>
      </c>
      <c r="C35" s="75" t="s">
        <v>389</v>
      </c>
      <c r="D35" s="56" t="s">
        <v>53</v>
      </c>
      <c r="E35" s="81" t="s">
        <v>254</v>
      </c>
      <c r="F35" s="84"/>
      <c r="G35" s="85"/>
      <c r="H35" s="84"/>
      <c r="I35" s="85"/>
      <c r="J35" s="84"/>
      <c r="K35" s="81" t="s">
        <v>23</v>
      </c>
      <c r="L35" s="97">
        <v>310</v>
      </c>
      <c r="M35" s="80" t="s">
        <v>54</v>
      </c>
      <c r="N35" s="86" t="s">
        <v>55</v>
      </c>
      <c r="O35" s="112"/>
    </row>
    <row r="36" spans="1:15" ht="15" thickBot="1" x14ac:dyDescent="0.25">
      <c r="A36" s="93" t="s">
        <v>415</v>
      </c>
      <c r="B36" s="82" t="s">
        <v>414</v>
      </c>
      <c r="C36" s="75" t="s">
        <v>55</v>
      </c>
      <c r="D36" s="56" t="s">
        <v>61</v>
      </c>
      <c r="E36" s="81" t="s">
        <v>61</v>
      </c>
      <c r="F36" s="84"/>
      <c r="G36" s="85"/>
      <c r="H36" s="84"/>
      <c r="I36" s="85"/>
      <c r="J36" s="84"/>
      <c r="K36" s="81" t="s">
        <v>23</v>
      </c>
      <c r="L36" s="97">
        <v>12.2</v>
      </c>
      <c r="M36" s="80" t="s">
        <v>55</v>
      </c>
      <c r="N36" s="86" t="s">
        <v>55</v>
      </c>
      <c r="O36" s="118" t="s">
        <v>438</v>
      </c>
    </row>
    <row r="37" spans="1:15" ht="15" thickBot="1" x14ac:dyDescent="0.25">
      <c r="A37" s="93" t="s">
        <v>417</v>
      </c>
      <c r="B37" s="82" t="s">
        <v>416</v>
      </c>
      <c r="C37" s="75" t="s">
        <v>55</v>
      </c>
      <c r="D37" s="56" t="s">
        <v>61</v>
      </c>
      <c r="E37" s="81" t="s">
        <v>61</v>
      </c>
      <c r="F37" s="84"/>
      <c r="G37" s="85"/>
      <c r="H37" s="84"/>
      <c r="I37" s="85"/>
      <c r="J37" s="84"/>
      <c r="K37" s="81" t="s">
        <v>23</v>
      </c>
      <c r="L37" s="97">
        <v>20</v>
      </c>
      <c r="M37" s="80" t="s">
        <v>55</v>
      </c>
      <c r="N37" s="86" t="s">
        <v>55</v>
      </c>
      <c r="O37" s="118" t="s">
        <v>438</v>
      </c>
    </row>
    <row r="38" spans="1:15" ht="15" thickBot="1" x14ac:dyDescent="0.25">
      <c r="A38" s="93" t="s">
        <v>418</v>
      </c>
      <c r="B38" s="82" t="s">
        <v>60</v>
      </c>
      <c r="C38" s="75" t="s">
        <v>55</v>
      </c>
      <c r="D38" s="56" t="s">
        <v>61</v>
      </c>
      <c r="E38" s="81" t="s">
        <v>61</v>
      </c>
      <c r="F38" s="84"/>
      <c r="G38" s="85"/>
      <c r="H38" s="84"/>
      <c r="I38" s="85"/>
      <c r="J38" s="84"/>
      <c r="K38" s="81" t="s">
        <v>23</v>
      </c>
      <c r="L38" s="97">
        <v>42.4</v>
      </c>
      <c r="M38" s="80" t="s">
        <v>55</v>
      </c>
      <c r="N38" s="86" t="s">
        <v>55</v>
      </c>
      <c r="O38" s="118" t="s">
        <v>438</v>
      </c>
    </row>
    <row r="39" spans="1:15" ht="15" thickBot="1" x14ac:dyDescent="0.25">
      <c r="A39" s="93" t="s">
        <v>110</v>
      </c>
      <c r="B39" s="82" t="s">
        <v>60</v>
      </c>
      <c r="C39" s="75" t="s">
        <v>55</v>
      </c>
      <c r="D39" s="56" t="s">
        <v>61</v>
      </c>
      <c r="E39" s="81" t="s">
        <v>61</v>
      </c>
      <c r="F39" s="84"/>
      <c r="G39" s="85"/>
      <c r="H39" s="84"/>
      <c r="I39" s="85"/>
      <c r="J39" s="84"/>
      <c r="K39" s="81" t="s">
        <v>23</v>
      </c>
      <c r="L39" s="97">
        <v>39</v>
      </c>
      <c r="M39" s="80" t="s">
        <v>55</v>
      </c>
      <c r="N39" s="86" t="s">
        <v>55</v>
      </c>
      <c r="O39" s="122"/>
    </row>
    <row r="40" spans="1:15" ht="15" thickBot="1" x14ac:dyDescent="0.25">
      <c r="A40" s="93" t="s">
        <v>420</v>
      </c>
      <c r="B40" s="82" t="s">
        <v>419</v>
      </c>
      <c r="C40" s="75" t="s">
        <v>55</v>
      </c>
      <c r="D40" s="56" t="s">
        <v>61</v>
      </c>
      <c r="E40" s="81" t="s">
        <v>61</v>
      </c>
      <c r="F40" s="84"/>
      <c r="G40" s="85"/>
      <c r="H40" s="84"/>
      <c r="I40" s="85"/>
      <c r="J40" s="84"/>
      <c r="K40" s="81" t="s">
        <v>23</v>
      </c>
      <c r="L40" s="97">
        <v>46</v>
      </c>
      <c r="M40" s="80" t="s">
        <v>55</v>
      </c>
      <c r="N40" s="86" t="s">
        <v>55</v>
      </c>
      <c r="O40" s="118" t="s">
        <v>438</v>
      </c>
    </row>
    <row r="41" spans="1:15" ht="15" thickBot="1" x14ac:dyDescent="0.25">
      <c r="A41" s="93" t="s">
        <v>421</v>
      </c>
      <c r="B41" s="82" t="s">
        <v>419</v>
      </c>
      <c r="C41" s="75" t="s">
        <v>55</v>
      </c>
      <c r="D41" s="56" t="s">
        <v>61</v>
      </c>
      <c r="E41" s="81" t="s">
        <v>61</v>
      </c>
      <c r="F41" s="84"/>
      <c r="G41" s="85"/>
      <c r="H41" s="84"/>
      <c r="I41" s="85"/>
      <c r="J41" s="84"/>
      <c r="K41" s="81" t="s">
        <v>23</v>
      </c>
      <c r="L41" s="97">
        <v>26.4</v>
      </c>
      <c r="M41" s="80" t="s">
        <v>55</v>
      </c>
      <c r="N41" s="86" t="s">
        <v>55</v>
      </c>
      <c r="O41" s="118" t="s">
        <v>438</v>
      </c>
    </row>
    <row r="42" spans="1:15" ht="15" thickBot="1" x14ac:dyDescent="0.25">
      <c r="A42" s="93" t="s">
        <v>422</v>
      </c>
      <c r="B42" s="82" t="s">
        <v>419</v>
      </c>
      <c r="C42" s="75" t="s">
        <v>55</v>
      </c>
      <c r="D42" s="56" t="s">
        <v>61</v>
      </c>
      <c r="E42" s="81" t="s">
        <v>61</v>
      </c>
      <c r="F42" s="84"/>
      <c r="G42" s="85"/>
      <c r="H42" s="84"/>
      <c r="I42" s="85"/>
      <c r="J42" s="84"/>
      <c r="K42" s="81" t="s">
        <v>23</v>
      </c>
      <c r="L42" s="97">
        <v>22.4</v>
      </c>
      <c r="M42" s="80" t="s">
        <v>55</v>
      </c>
      <c r="N42" s="86" t="s">
        <v>55</v>
      </c>
      <c r="O42" s="118" t="s">
        <v>438</v>
      </c>
    </row>
    <row r="43" spans="1:15" ht="15" thickBot="1" x14ac:dyDescent="0.25">
      <c r="A43" s="93" t="s">
        <v>421</v>
      </c>
      <c r="B43" s="82" t="s">
        <v>423</v>
      </c>
      <c r="C43" s="75" t="s">
        <v>55</v>
      </c>
      <c r="D43" s="56" t="s">
        <v>61</v>
      </c>
      <c r="E43" s="81" t="s">
        <v>61</v>
      </c>
      <c r="F43" s="84"/>
      <c r="G43" s="85"/>
      <c r="H43" s="84"/>
      <c r="I43" s="85"/>
      <c r="J43" s="84"/>
      <c r="K43" s="81" t="s">
        <v>23</v>
      </c>
      <c r="L43" s="97">
        <v>33.9</v>
      </c>
      <c r="M43" s="80" t="s">
        <v>55</v>
      </c>
      <c r="N43" s="86" t="s">
        <v>55</v>
      </c>
      <c r="O43" s="118" t="s">
        <v>438</v>
      </c>
    </row>
    <row r="44" spans="1:15" x14ac:dyDescent="0.2">
      <c r="A44" s="71"/>
      <c r="B44" s="37"/>
      <c r="C44" s="42"/>
      <c r="D44" s="42"/>
      <c r="E44" s="42"/>
      <c r="F44" s="37"/>
      <c r="G44" s="37"/>
      <c r="H44" s="37"/>
      <c r="I44" s="37"/>
      <c r="J44" s="37"/>
      <c r="K44" s="37"/>
      <c r="L44" s="37"/>
      <c r="M44" s="37"/>
      <c r="N44" s="37"/>
      <c r="O44" s="37"/>
    </row>
    <row r="45" spans="1:15" x14ac:dyDescent="0.2">
      <c r="A45" s="71"/>
      <c r="B45" s="37"/>
      <c r="C45" s="42"/>
      <c r="D45" s="42"/>
      <c r="E45" s="42"/>
      <c r="F45" s="37"/>
      <c r="G45" s="37"/>
      <c r="H45" s="37"/>
      <c r="I45" s="37"/>
      <c r="J45" s="37"/>
      <c r="K45" s="37"/>
      <c r="L45" s="37"/>
      <c r="M45" s="37"/>
      <c r="N45" s="37"/>
      <c r="O45" s="37"/>
    </row>
    <row r="46" spans="1:15" x14ac:dyDescent="0.2">
      <c r="A46" s="71"/>
      <c r="B46" s="37"/>
      <c r="C46" s="42"/>
      <c r="D46" s="42"/>
      <c r="E46" s="42"/>
      <c r="F46" s="37"/>
      <c r="G46" s="37"/>
      <c r="H46" s="37"/>
      <c r="I46" s="37"/>
      <c r="J46" s="37"/>
      <c r="K46" s="37"/>
      <c r="L46" s="37"/>
      <c r="M46" s="37"/>
      <c r="N46" s="37"/>
      <c r="O46" s="37"/>
    </row>
    <row r="47" spans="1:15" x14ac:dyDescent="0.2">
      <c r="A47" s="71"/>
      <c r="B47" s="37"/>
      <c r="C47" s="42"/>
      <c r="D47" s="42"/>
      <c r="E47" s="42"/>
      <c r="F47" s="37"/>
      <c r="G47" s="37"/>
      <c r="H47" s="37"/>
      <c r="I47" s="37"/>
      <c r="J47" s="37"/>
      <c r="K47" s="37"/>
      <c r="L47" s="37"/>
      <c r="M47" s="37"/>
      <c r="N47" s="37"/>
      <c r="O47" s="37"/>
    </row>
    <row r="48" spans="1:15" x14ac:dyDescent="0.2">
      <c r="A48" s="71"/>
      <c r="B48" s="37"/>
      <c r="C48" s="42"/>
      <c r="D48" s="42"/>
      <c r="E48" s="42"/>
      <c r="F48" s="37"/>
      <c r="G48" s="37"/>
      <c r="H48" s="37"/>
      <c r="I48" s="37"/>
      <c r="J48" s="37"/>
      <c r="K48" s="37"/>
      <c r="L48" s="37"/>
      <c r="M48" s="37"/>
      <c r="N48" s="37"/>
      <c r="O48" s="37"/>
    </row>
    <row r="49" spans="1:15" x14ac:dyDescent="0.2">
      <c r="A49" s="71"/>
      <c r="B49" s="37"/>
      <c r="C49" s="42"/>
      <c r="D49" s="42"/>
      <c r="E49" s="42"/>
      <c r="F49" s="37"/>
      <c r="G49" s="37"/>
      <c r="H49" s="37"/>
      <c r="I49" s="37"/>
      <c r="J49" s="37"/>
      <c r="K49" s="37"/>
      <c r="L49" s="37"/>
      <c r="M49" s="37"/>
      <c r="N49" s="37"/>
      <c r="O49" s="37"/>
    </row>
    <row r="50" spans="1:15" x14ac:dyDescent="0.2">
      <c r="A50" s="37"/>
      <c r="B50" s="37"/>
      <c r="C50" s="42"/>
      <c r="D50" s="42"/>
      <c r="E50" s="42"/>
      <c r="F50" s="37"/>
      <c r="G50" s="37"/>
      <c r="H50" s="37"/>
      <c r="I50" s="37"/>
      <c r="J50" s="37"/>
      <c r="K50" s="37"/>
      <c r="L50" s="37"/>
      <c r="M50" s="37"/>
      <c r="N50" s="37"/>
      <c r="O50" s="37"/>
    </row>
    <row r="51" spans="1:15" x14ac:dyDescent="0.2">
      <c r="A51" s="37"/>
      <c r="B51" s="37"/>
      <c r="C51" s="42"/>
      <c r="D51" s="42"/>
      <c r="E51" s="42"/>
      <c r="F51" s="37"/>
      <c r="G51" s="37"/>
      <c r="H51" s="37"/>
      <c r="I51" s="37"/>
      <c r="J51" s="37"/>
      <c r="K51" s="37"/>
      <c r="L51" s="37"/>
      <c r="M51" s="37"/>
      <c r="N51" s="37"/>
      <c r="O51" s="37"/>
    </row>
    <row r="52" spans="1:15" x14ac:dyDescent="0.2">
      <c r="A52" s="37"/>
      <c r="B52" s="37"/>
      <c r="C52" s="42"/>
      <c r="D52" s="42"/>
      <c r="E52" s="42"/>
      <c r="F52" s="37"/>
      <c r="G52" s="37"/>
      <c r="H52" s="37"/>
      <c r="I52" s="37"/>
      <c r="J52" s="37"/>
      <c r="K52" s="37"/>
      <c r="L52" s="37"/>
      <c r="M52" s="37"/>
      <c r="N52" s="37"/>
      <c r="O52" s="37"/>
    </row>
    <row r="53" spans="1:15" x14ac:dyDescent="0.2">
      <c r="A53" s="37"/>
      <c r="B53" s="37"/>
      <c r="C53" s="42"/>
      <c r="D53" s="42"/>
      <c r="E53" s="42"/>
      <c r="F53" s="37"/>
      <c r="G53" s="37"/>
      <c r="H53" s="37"/>
      <c r="I53" s="37"/>
      <c r="J53" s="37"/>
      <c r="K53" s="37"/>
      <c r="L53" s="37"/>
      <c r="M53" s="37"/>
      <c r="N53" s="37"/>
      <c r="O53" s="37"/>
    </row>
    <row r="54" spans="1:15" x14ac:dyDescent="0.2">
      <c r="A54" s="37"/>
      <c r="B54" s="37"/>
      <c r="C54" s="42"/>
      <c r="D54" s="42"/>
      <c r="E54" s="42"/>
      <c r="F54" s="37"/>
      <c r="G54" s="37"/>
      <c r="H54" s="37"/>
      <c r="I54" s="37"/>
      <c r="J54" s="37"/>
      <c r="K54" s="37"/>
      <c r="L54" s="37"/>
      <c r="M54" s="37"/>
      <c r="N54" s="37"/>
      <c r="O54" s="37"/>
    </row>
    <row r="55" spans="1:15" x14ac:dyDescent="0.2">
      <c r="A55" s="37"/>
      <c r="B55" s="37"/>
      <c r="C55" s="42"/>
      <c r="D55" s="42"/>
      <c r="E55" s="42"/>
      <c r="F55" s="37"/>
      <c r="G55" s="37"/>
      <c r="H55" s="37"/>
      <c r="I55" s="37"/>
      <c r="J55" s="37"/>
      <c r="K55" s="37"/>
      <c r="L55" s="37"/>
      <c r="M55" s="37"/>
      <c r="N55" s="37"/>
      <c r="O55" s="37"/>
    </row>
    <row r="56" spans="1:15" x14ac:dyDescent="0.2">
      <c r="A56" s="37"/>
      <c r="B56" s="37"/>
      <c r="C56" s="42"/>
      <c r="D56" s="42"/>
      <c r="E56" s="42"/>
      <c r="F56" s="37"/>
      <c r="G56" s="37"/>
      <c r="H56" s="37"/>
      <c r="I56" s="37"/>
      <c r="J56" s="37"/>
      <c r="K56" s="37"/>
      <c r="L56" s="37"/>
      <c r="M56" s="37"/>
      <c r="N56" s="37"/>
      <c r="O56" s="37"/>
    </row>
    <row r="57" spans="1:15" x14ac:dyDescent="0.2">
      <c r="A57" s="37"/>
      <c r="B57" s="37"/>
      <c r="C57" s="42"/>
      <c r="D57" s="42"/>
      <c r="E57" s="42"/>
      <c r="F57" s="37"/>
      <c r="G57" s="37"/>
      <c r="H57" s="37"/>
      <c r="I57" s="37"/>
      <c r="J57" s="37"/>
      <c r="K57" s="37"/>
      <c r="L57" s="37"/>
      <c r="M57" s="37"/>
      <c r="N57" s="37"/>
      <c r="O57" s="37"/>
    </row>
    <row r="58" spans="1:15" x14ac:dyDescent="0.2">
      <c r="A58" s="37"/>
      <c r="B58" s="37"/>
      <c r="C58" s="42"/>
      <c r="D58" s="42"/>
      <c r="E58" s="42"/>
      <c r="F58" s="37"/>
      <c r="G58" s="37"/>
      <c r="H58" s="37"/>
      <c r="I58" s="37"/>
      <c r="J58" s="37"/>
      <c r="K58" s="37"/>
      <c r="L58" s="37"/>
      <c r="M58" s="37"/>
      <c r="N58" s="37"/>
      <c r="O58" s="37"/>
    </row>
    <row r="59" spans="1:15" x14ac:dyDescent="0.2">
      <c r="A59" s="37"/>
      <c r="B59" s="37"/>
      <c r="C59" s="42"/>
      <c r="D59" s="42"/>
      <c r="E59" s="42"/>
      <c r="F59" s="37"/>
      <c r="G59" s="37"/>
      <c r="H59" s="37"/>
      <c r="I59" s="37"/>
      <c r="J59" s="37"/>
      <c r="K59" s="37"/>
      <c r="L59" s="37"/>
      <c r="M59" s="37"/>
      <c r="N59" s="37"/>
      <c r="O59" s="37"/>
    </row>
    <row r="60" spans="1:15" x14ac:dyDescent="0.2">
      <c r="A60" s="37"/>
      <c r="B60" s="37"/>
      <c r="C60" s="42"/>
      <c r="D60" s="42"/>
      <c r="E60" s="42"/>
      <c r="F60" s="37"/>
      <c r="G60" s="37"/>
      <c r="H60" s="37"/>
      <c r="I60" s="37"/>
      <c r="J60" s="37"/>
      <c r="K60" s="37"/>
      <c r="L60" s="37"/>
      <c r="M60" s="37"/>
      <c r="N60" s="37"/>
      <c r="O60" s="37"/>
    </row>
    <row r="61" spans="1:15" x14ac:dyDescent="0.2">
      <c r="A61" s="37"/>
      <c r="B61" s="37"/>
      <c r="C61" s="42"/>
      <c r="D61" s="42"/>
      <c r="E61" s="42"/>
      <c r="F61" s="37"/>
      <c r="G61" s="37"/>
      <c r="H61" s="37"/>
      <c r="I61" s="37"/>
      <c r="J61" s="37"/>
      <c r="K61" s="37"/>
      <c r="L61" s="37"/>
      <c r="M61" s="37"/>
      <c r="N61" s="37"/>
      <c r="O61" s="37"/>
    </row>
    <row r="62" spans="1:15" x14ac:dyDescent="0.2">
      <c r="A62" s="37"/>
      <c r="B62" s="37"/>
      <c r="C62" s="42"/>
      <c r="D62" s="42"/>
      <c r="E62" s="42"/>
      <c r="F62" s="37"/>
      <c r="G62" s="37"/>
      <c r="H62" s="37"/>
      <c r="I62" s="37"/>
      <c r="J62" s="37"/>
      <c r="K62" s="37"/>
      <c r="L62" s="37"/>
      <c r="M62" s="37"/>
      <c r="N62" s="37"/>
      <c r="O62" s="37"/>
    </row>
    <row r="63" spans="1:15" x14ac:dyDescent="0.2">
      <c r="A63" s="37"/>
      <c r="B63" s="37"/>
      <c r="C63" s="42"/>
      <c r="D63" s="42"/>
      <c r="E63" s="42"/>
      <c r="F63" s="37"/>
      <c r="G63" s="37"/>
      <c r="H63" s="37"/>
      <c r="I63" s="37"/>
      <c r="J63" s="37"/>
      <c r="K63" s="37"/>
      <c r="L63" s="37"/>
      <c r="M63" s="37"/>
      <c r="N63" s="37"/>
      <c r="O63" s="37"/>
    </row>
    <row r="64" spans="1:15" x14ac:dyDescent="0.2">
      <c r="A64" s="37"/>
      <c r="B64" s="37"/>
      <c r="C64" s="42"/>
      <c r="D64" s="42"/>
      <c r="E64" s="42"/>
      <c r="F64" s="37"/>
      <c r="G64" s="37"/>
      <c r="H64" s="37"/>
      <c r="I64" s="37"/>
      <c r="J64" s="37"/>
      <c r="K64" s="37"/>
      <c r="L64" s="37"/>
      <c r="M64" s="37"/>
      <c r="N64" s="37"/>
      <c r="O64" s="37"/>
    </row>
    <row r="65" spans="1:15" x14ac:dyDescent="0.2">
      <c r="A65" s="37"/>
      <c r="B65" s="37"/>
      <c r="C65" s="42"/>
      <c r="D65" s="42"/>
      <c r="E65" s="42"/>
      <c r="F65" s="37"/>
      <c r="G65" s="37"/>
      <c r="H65" s="37"/>
      <c r="I65" s="37"/>
      <c r="J65" s="37"/>
      <c r="K65" s="37"/>
      <c r="L65" s="37"/>
      <c r="M65" s="37"/>
      <c r="N65" s="37"/>
      <c r="O65" s="37"/>
    </row>
    <row r="66" spans="1:15" x14ac:dyDescent="0.2">
      <c r="A66" s="37"/>
      <c r="B66" s="37"/>
      <c r="C66" s="42"/>
      <c r="D66" s="42"/>
      <c r="E66" s="42"/>
      <c r="F66" s="37"/>
      <c r="G66" s="37"/>
      <c r="H66" s="37"/>
      <c r="I66" s="37"/>
      <c r="J66" s="37"/>
      <c r="K66" s="37"/>
      <c r="L66" s="37"/>
      <c r="M66" s="37"/>
      <c r="N66" s="37"/>
      <c r="O66" s="37"/>
    </row>
    <row r="67" spans="1:15" x14ac:dyDescent="0.2">
      <c r="A67" s="37"/>
      <c r="B67" s="37"/>
      <c r="C67" s="42"/>
      <c r="D67" s="42"/>
      <c r="E67" s="42"/>
      <c r="F67" s="37"/>
      <c r="G67" s="37"/>
      <c r="H67" s="37"/>
      <c r="I67" s="37"/>
      <c r="J67" s="37"/>
      <c r="K67" s="37"/>
      <c r="L67" s="37"/>
      <c r="M67" s="37"/>
      <c r="N67" s="37"/>
      <c r="O67" s="37"/>
    </row>
    <row r="68" spans="1:15" x14ac:dyDescent="0.2">
      <c r="A68" s="37"/>
      <c r="B68" s="37"/>
      <c r="C68" s="42"/>
      <c r="D68" s="42"/>
      <c r="E68" s="42"/>
      <c r="F68" s="37"/>
      <c r="G68" s="37"/>
      <c r="H68" s="37"/>
      <c r="I68" s="37"/>
      <c r="J68" s="37"/>
      <c r="K68" s="37"/>
      <c r="L68" s="37"/>
      <c r="M68" s="37"/>
      <c r="N68" s="37"/>
      <c r="O68" s="37"/>
    </row>
    <row r="69" spans="1:15" x14ac:dyDescent="0.2">
      <c r="A69" s="37"/>
      <c r="O69" s="37"/>
    </row>
    <row r="70" spans="1:15" x14ac:dyDescent="0.2">
      <c r="O70" s="37"/>
    </row>
    <row r="71" spans="1:15" x14ac:dyDescent="0.2">
      <c r="O71" s="37"/>
    </row>
    <row r="72" spans="1:15" x14ac:dyDescent="0.2">
      <c r="O72" s="37"/>
    </row>
    <row r="73" spans="1:15" x14ac:dyDescent="0.2">
      <c r="O73" s="37"/>
    </row>
    <row r="74" spans="1:15" x14ac:dyDescent="0.2">
      <c r="O74" s="37"/>
    </row>
    <row r="75" spans="1:15" x14ac:dyDescent="0.2">
      <c r="O75" s="37"/>
    </row>
    <row r="76" spans="1:15" x14ac:dyDescent="0.2">
      <c r="O76" s="37"/>
    </row>
    <row r="77" spans="1:15" x14ac:dyDescent="0.2">
      <c r="O77" s="37"/>
    </row>
    <row r="78" spans="1:15" x14ac:dyDescent="0.2">
      <c r="O78" s="37"/>
    </row>
    <row r="79" spans="1:15" x14ac:dyDescent="0.2">
      <c r="A79" s="71"/>
      <c r="B79" s="71"/>
      <c r="C79" s="71"/>
      <c r="D79" s="71"/>
      <c r="E79" s="71"/>
      <c r="F79" s="71"/>
      <c r="G79" s="71"/>
      <c r="H79" s="71"/>
      <c r="I79" s="71"/>
      <c r="J79" s="71"/>
      <c r="K79" s="71"/>
      <c r="L79" s="71"/>
      <c r="M79" s="71"/>
      <c r="N79" s="71"/>
      <c r="O79" s="37"/>
    </row>
    <row r="80" spans="1:15" x14ac:dyDescent="0.2">
      <c r="A80" s="71"/>
      <c r="B80" s="71"/>
      <c r="C80" s="71"/>
      <c r="D80" s="71"/>
      <c r="E80" s="71"/>
      <c r="F80" s="71"/>
      <c r="G80" s="71"/>
      <c r="H80" s="71"/>
      <c r="I80" s="71"/>
      <c r="J80" s="71"/>
      <c r="K80" s="71"/>
      <c r="L80" s="71"/>
      <c r="M80" s="71"/>
      <c r="N80" s="71"/>
      <c r="O80" s="37"/>
    </row>
    <row r="81" spans="1:15" x14ac:dyDescent="0.2">
      <c r="A81" s="71"/>
      <c r="B81" s="71"/>
      <c r="C81" s="71"/>
      <c r="D81" s="71"/>
      <c r="E81" s="71"/>
      <c r="F81" s="71"/>
      <c r="G81" s="71"/>
      <c r="H81" s="71"/>
      <c r="I81" s="71"/>
      <c r="J81" s="71"/>
      <c r="K81" s="71"/>
      <c r="L81" s="71"/>
      <c r="M81" s="71"/>
      <c r="N81" s="71"/>
      <c r="O81" s="37"/>
    </row>
    <row r="82" spans="1:15" x14ac:dyDescent="0.2">
      <c r="A82" s="71"/>
      <c r="B82" s="71"/>
      <c r="C82" s="71"/>
      <c r="D82" s="71"/>
      <c r="E82" s="71"/>
      <c r="F82" s="71"/>
      <c r="G82" s="71"/>
      <c r="H82" s="71"/>
      <c r="I82" s="71"/>
      <c r="J82" s="71"/>
      <c r="K82" s="71"/>
      <c r="L82" s="71"/>
      <c r="M82" s="71"/>
      <c r="N82" s="71"/>
      <c r="O82" s="37"/>
    </row>
    <row r="83" spans="1:15" x14ac:dyDescent="0.2">
      <c r="A83" s="71"/>
      <c r="B83" s="71"/>
      <c r="C83" s="71"/>
      <c r="D83" s="71"/>
      <c r="E83" s="71"/>
      <c r="F83" s="71"/>
      <c r="G83" s="71"/>
      <c r="H83" s="71"/>
      <c r="I83" s="71"/>
      <c r="J83" s="71"/>
      <c r="K83" s="71"/>
      <c r="L83" s="71"/>
      <c r="M83" s="71"/>
      <c r="N83" s="71"/>
      <c r="O83" s="37"/>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4"/>
  <sheetViews>
    <sheetView workbookViewId="0"/>
  </sheetViews>
  <sheetFormatPr defaultRowHeight="14.25" x14ac:dyDescent="0.2"/>
  <cols>
    <col min="1" max="1" width="1.875" style="53" customWidth="1"/>
    <col min="2" max="2" width="16.875" style="4" customWidth="1"/>
    <col min="3" max="3" width="10.875" style="4" customWidth="1"/>
    <col min="4" max="4" width="9.75" style="4" customWidth="1"/>
    <col min="5" max="12" width="9" style="4"/>
    <col min="13" max="13" width="10" style="4" customWidth="1"/>
    <col min="14" max="16384" width="9" style="4"/>
  </cols>
  <sheetData>
    <row r="1" spans="2:11" ht="19.5" x14ac:dyDescent="0.2">
      <c r="B1" s="10" t="s">
        <v>25</v>
      </c>
    </row>
    <row r="2" spans="2:11" ht="26.25" customHeight="1" x14ac:dyDescent="0.2">
      <c r="B2" s="128" t="s">
        <v>0</v>
      </c>
      <c r="C2" s="128"/>
      <c r="D2" s="128"/>
      <c r="E2" s="128"/>
      <c r="F2" s="128"/>
      <c r="G2" s="128"/>
      <c r="H2" s="128"/>
      <c r="I2" s="128"/>
      <c r="J2" s="128"/>
      <c r="K2" s="128"/>
    </row>
    <row r="3" spans="2:11" ht="35.25" customHeight="1" x14ac:dyDescent="0.2">
      <c r="B3" s="128" t="s">
        <v>294</v>
      </c>
      <c r="C3" s="128"/>
      <c r="D3" s="128"/>
      <c r="E3" s="128"/>
      <c r="F3" s="128"/>
      <c r="G3" s="128"/>
      <c r="H3" s="128"/>
      <c r="I3" s="128"/>
      <c r="J3" s="128"/>
      <c r="K3" s="128"/>
    </row>
    <row r="4" spans="2:11" ht="14.25" customHeight="1" x14ac:dyDescent="0.2">
      <c r="B4" s="129" t="s">
        <v>1</v>
      </c>
      <c r="C4" s="129"/>
      <c r="D4" s="129"/>
      <c r="E4" s="129"/>
      <c r="F4" s="129"/>
      <c r="G4" s="129"/>
      <c r="H4" s="129"/>
      <c r="I4" s="129"/>
      <c r="J4" s="129"/>
      <c r="K4" s="129"/>
    </row>
    <row r="5" spans="2:11" ht="26.25" customHeight="1" x14ac:dyDescent="0.2">
      <c r="B5" s="129" t="s">
        <v>402</v>
      </c>
      <c r="C5" s="129"/>
      <c r="D5" s="129"/>
      <c r="E5" s="129"/>
      <c r="F5" s="129"/>
      <c r="G5" s="129"/>
      <c r="H5" s="129"/>
      <c r="I5" s="129"/>
      <c r="J5" s="129"/>
      <c r="K5" s="129"/>
    </row>
    <row r="6" spans="2:11" ht="54.75" customHeight="1" x14ac:dyDescent="0.2">
      <c r="B6" s="129" t="s">
        <v>403</v>
      </c>
      <c r="C6" s="129"/>
      <c r="D6" s="129"/>
      <c r="E6" s="129"/>
      <c r="F6" s="129"/>
      <c r="G6" s="129"/>
      <c r="H6" s="129"/>
      <c r="I6" s="129"/>
      <c r="J6" s="129"/>
      <c r="K6" s="129"/>
    </row>
    <row r="7" spans="2:11" ht="26.25" customHeight="1" x14ac:dyDescent="0.2">
      <c r="B7" s="129" t="s">
        <v>404</v>
      </c>
      <c r="C7" s="129"/>
      <c r="D7" s="129"/>
      <c r="E7" s="129"/>
      <c r="F7" s="129"/>
      <c r="G7" s="129"/>
      <c r="H7" s="129"/>
      <c r="I7" s="129"/>
      <c r="J7" s="129"/>
      <c r="K7" s="129"/>
    </row>
    <row r="8" spans="2:11" ht="14.25" customHeight="1" x14ac:dyDescent="0.2">
      <c r="B8" s="129" t="s">
        <v>405</v>
      </c>
      <c r="C8" s="129"/>
      <c r="D8" s="129"/>
      <c r="E8" s="129"/>
      <c r="F8" s="129"/>
      <c r="G8" s="129"/>
      <c r="H8" s="129"/>
      <c r="I8" s="129"/>
      <c r="J8" s="129"/>
      <c r="K8" s="129"/>
    </row>
    <row r="9" spans="2:11" ht="23.25" customHeight="1" x14ac:dyDescent="0.2">
      <c r="B9" s="157" t="s">
        <v>406</v>
      </c>
      <c r="C9" s="157"/>
      <c r="D9" s="157"/>
      <c r="E9" s="157"/>
      <c r="F9" s="157"/>
      <c r="G9" s="157"/>
      <c r="H9" s="157"/>
      <c r="I9" s="157"/>
      <c r="J9" s="157"/>
      <c r="K9" s="157"/>
    </row>
    <row r="10" spans="2:11" x14ac:dyDescent="0.2">
      <c r="B10" s="102" t="s">
        <v>407</v>
      </c>
      <c r="C10" s="103"/>
      <c r="D10" s="103"/>
      <c r="E10" s="103"/>
      <c r="F10" s="103"/>
      <c r="G10" s="103"/>
      <c r="H10" s="103"/>
      <c r="I10" s="103"/>
      <c r="J10" s="103"/>
      <c r="K10" s="103"/>
    </row>
    <row r="11" spans="2:11" ht="47.25" customHeight="1" x14ac:dyDescent="0.2">
      <c r="B11" s="129" t="s">
        <v>408</v>
      </c>
      <c r="C11" s="129"/>
      <c r="D11" s="129"/>
      <c r="E11" s="129"/>
      <c r="F11" s="129"/>
      <c r="G11" s="129"/>
      <c r="H11" s="129"/>
      <c r="I11" s="129"/>
      <c r="J11" s="129"/>
      <c r="K11" s="129"/>
    </row>
    <row r="12" spans="2:11" x14ac:dyDescent="0.2">
      <c r="B12" s="5"/>
      <c r="C12" s="71"/>
      <c r="D12" s="71"/>
      <c r="E12" s="71"/>
      <c r="F12" s="71"/>
      <c r="G12" s="71"/>
      <c r="H12" s="71"/>
      <c r="I12" s="71"/>
      <c r="J12" s="71"/>
      <c r="K12" s="71"/>
    </row>
    <row r="13" spans="2:11" s="8" customFormat="1" ht="15" x14ac:dyDescent="0.2">
      <c r="B13" s="7" t="s">
        <v>24</v>
      </c>
    </row>
    <row r="14" spans="2:11" x14ac:dyDescent="0.2">
      <c r="B14" s="5" t="s">
        <v>2</v>
      </c>
      <c r="C14" s="71"/>
      <c r="D14" s="71"/>
      <c r="E14" s="71"/>
      <c r="F14" s="71"/>
      <c r="G14" s="71"/>
      <c r="H14" s="71"/>
      <c r="I14" s="71"/>
      <c r="J14" s="71"/>
      <c r="K14" s="71"/>
    </row>
    <row r="15" spans="2:11" ht="21.75" customHeight="1" x14ac:dyDescent="0.2">
      <c r="B15" s="151" t="s">
        <v>295</v>
      </c>
      <c r="C15" s="151"/>
      <c r="D15" s="151"/>
      <c r="E15" s="151"/>
      <c r="F15" s="151"/>
      <c r="G15" s="151"/>
      <c r="H15" s="151"/>
      <c r="I15" s="151"/>
      <c r="J15" s="151"/>
      <c r="K15" s="151"/>
    </row>
    <row r="16" spans="2:11" ht="26.25" customHeight="1" x14ac:dyDescent="0.2">
      <c r="B16" s="151" t="s">
        <v>296</v>
      </c>
      <c r="C16" s="151"/>
      <c r="D16" s="151"/>
      <c r="E16" s="151"/>
      <c r="F16" s="151"/>
      <c r="G16" s="151"/>
      <c r="H16" s="151"/>
      <c r="I16" s="151"/>
      <c r="J16" s="151"/>
      <c r="K16" s="151"/>
    </row>
    <row r="17" spans="2:11" ht="36.75" customHeight="1" x14ac:dyDescent="0.2">
      <c r="B17" s="128" t="s">
        <v>297</v>
      </c>
      <c r="C17" s="128"/>
      <c r="D17" s="128"/>
      <c r="E17" s="128"/>
      <c r="F17" s="128"/>
      <c r="G17" s="128"/>
      <c r="H17" s="128"/>
      <c r="I17" s="128"/>
      <c r="J17" s="128"/>
      <c r="K17" s="128"/>
    </row>
    <row r="18" spans="2:11" x14ac:dyDescent="0.2">
      <c r="B18" s="5"/>
      <c r="C18" s="71"/>
      <c r="D18" s="71"/>
      <c r="E18" s="71"/>
      <c r="F18" s="71"/>
      <c r="G18" s="71"/>
      <c r="H18" s="71"/>
      <c r="I18" s="71"/>
      <c r="J18" s="71"/>
      <c r="K18" s="71"/>
    </row>
    <row r="19" spans="2:11" ht="15" x14ac:dyDescent="0.2">
      <c r="B19" s="7" t="s">
        <v>26</v>
      </c>
      <c r="C19" s="71"/>
      <c r="D19" s="71"/>
      <c r="E19" s="71"/>
      <c r="F19" s="71"/>
      <c r="G19" s="71"/>
      <c r="H19" s="71"/>
      <c r="I19" s="71"/>
      <c r="J19" s="71"/>
      <c r="K19" s="71"/>
    </row>
    <row r="20" spans="2:11" ht="30" customHeight="1" x14ac:dyDescent="0.2">
      <c r="B20" s="128" t="s">
        <v>298</v>
      </c>
      <c r="C20" s="128"/>
      <c r="D20" s="128"/>
      <c r="E20" s="128"/>
      <c r="F20" s="128"/>
      <c r="G20" s="128"/>
      <c r="H20" s="128"/>
      <c r="I20" s="128"/>
      <c r="J20" s="128"/>
      <c r="K20" s="128"/>
    </row>
    <row r="21" spans="2:11" ht="39" customHeight="1" x14ac:dyDescent="0.2">
      <c r="B21" s="128" t="s">
        <v>299</v>
      </c>
      <c r="C21" s="128"/>
      <c r="D21" s="128"/>
      <c r="E21" s="128"/>
      <c r="F21" s="128"/>
      <c r="G21" s="128"/>
      <c r="H21" s="128"/>
      <c r="I21" s="128"/>
      <c r="J21" s="128"/>
      <c r="K21" s="128"/>
    </row>
    <row r="22" spans="2:11" ht="15.75" customHeight="1" x14ac:dyDescent="0.2">
      <c r="B22" s="5" t="s">
        <v>300</v>
      </c>
      <c r="C22" s="71"/>
      <c r="D22" s="71"/>
      <c r="E22" s="71"/>
      <c r="F22" s="71"/>
      <c r="G22" s="71"/>
      <c r="H22" s="71"/>
      <c r="I22" s="71"/>
      <c r="J22" s="71"/>
      <c r="K22" s="71"/>
    </row>
    <row r="23" spans="2:11" ht="27" customHeight="1" x14ac:dyDescent="0.2">
      <c r="B23" s="151" t="s">
        <v>301</v>
      </c>
      <c r="C23" s="151"/>
      <c r="D23" s="151"/>
      <c r="E23" s="151"/>
      <c r="F23" s="151"/>
      <c r="G23" s="151"/>
      <c r="H23" s="151"/>
      <c r="I23" s="151"/>
      <c r="J23" s="151"/>
      <c r="K23" s="151"/>
    </row>
    <row r="24" spans="2:11" ht="49.5" customHeight="1" x14ac:dyDescent="0.2">
      <c r="B24" s="151" t="s">
        <v>302</v>
      </c>
      <c r="C24" s="151"/>
      <c r="D24" s="151"/>
      <c r="E24" s="151"/>
      <c r="F24" s="151"/>
      <c r="G24" s="151"/>
      <c r="H24" s="151"/>
      <c r="I24" s="151"/>
      <c r="J24" s="151"/>
      <c r="K24" s="151"/>
    </row>
    <row r="25" spans="2:11" ht="14.25" customHeight="1" x14ac:dyDescent="0.2">
      <c r="B25" s="6"/>
      <c r="C25" s="71"/>
      <c r="D25" s="71"/>
      <c r="E25" s="71"/>
      <c r="F25" s="71"/>
      <c r="G25" s="71"/>
      <c r="H25" s="71"/>
      <c r="I25" s="71"/>
      <c r="J25" s="71"/>
      <c r="K25" s="71"/>
    </row>
    <row r="26" spans="2:11" ht="14.25" customHeight="1" x14ac:dyDescent="0.2">
      <c r="B26" s="11" t="s">
        <v>27</v>
      </c>
      <c r="C26" s="71"/>
      <c r="D26" s="71"/>
      <c r="E26" s="71"/>
      <c r="F26" s="71"/>
      <c r="G26" s="71"/>
      <c r="H26" s="71"/>
      <c r="I26" s="71"/>
      <c r="J26" s="71"/>
      <c r="K26" s="71"/>
    </row>
    <row r="27" spans="2:11" ht="14.25" customHeight="1" thickBot="1" x14ac:dyDescent="0.25">
      <c r="B27" s="14" t="s">
        <v>3</v>
      </c>
      <c r="C27" s="101" t="s">
        <v>4</v>
      </c>
      <c r="D27" s="101" t="s">
        <v>5</v>
      </c>
      <c r="E27" s="71"/>
      <c r="F27" s="71"/>
      <c r="G27" s="71"/>
      <c r="H27" s="71"/>
      <c r="I27" s="71"/>
      <c r="J27" s="71"/>
      <c r="K27" s="71"/>
    </row>
    <row r="28" spans="2:11" ht="15.75" thickTop="1" thickBot="1" x14ac:dyDescent="0.25">
      <c r="B28" s="29" t="s">
        <v>6</v>
      </c>
      <c r="C28" s="72">
        <v>37</v>
      </c>
      <c r="D28" s="72">
        <v>15</v>
      </c>
      <c r="E28" s="71"/>
      <c r="F28" s="71"/>
      <c r="G28" s="71"/>
      <c r="H28" s="71"/>
      <c r="I28" s="71"/>
      <c r="J28" s="71"/>
      <c r="K28" s="71"/>
    </row>
    <row r="29" spans="2:11" ht="14.25" customHeight="1" thickBot="1" x14ac:dyDescent="0.25">
      <c r="B29" s="29" t="s">
        <v>7</v>
      </c>
      <c r="C29" s="72">
        <v>42</v>
      </c>
      <c r="D29" s="72">
        <v>9</v>
      </c>
      <c r="E29" s="71"/>
      <c r="F29" s="71"/>
      <c r="G29" s="71"/>
      <c r="H29" s="71"/>
      <c r="I29" s="71"/>
      <c r="J29" s="71"/>
      <c r="K29" s="71"/>
    </row>
    <row r="30" spans="2:11" ht="15" thickBot="1" x14ac:dyDescent="0.25">
      <c r="B30" s="29" t="s">
        <v>8</v>
      </c>
      <c r="C30" s="72">
        <v>41</v>
      </c>
      <c r="D30" s="72">
        <v>8</v>
      </c>
      <c r="E30" s="71"/>
      <c r="F30" s="71"/>
      <c r="G30" s="71"/>
      <c r="H30" s="71"/>
      <c r="I30" s="71"/>
      <c r="J30" s="71"/>
      <c r="K30" s="71"/>
    </row>
    <row r="31" spans="2:11" ht="15" thickBot="1" x14ac:dyDescent="0.25">
      <c r="B31" s="29" t="s">
        <v>9</v>
      </c>
      <c r="C31" s="72">
        <v>43</v>
      </c>
      <c r="D31" s="72">
        <v>11</v>
      </c>
      <c r="E31" s="71"/>
      <c r="F31" s="71"/>
      <c r="G31" s="71"/>
      <c r="H31" s="71"/>
      <c r="I31" s="71"/>
      <c r="J31" s="71"/>
      <c r="K31" s="71"/>
    </row>
    <row r="32" spans="2:11" ht="15" thickBot="1" x14ac:dyDescent="0.25">
      <c r="B32" s="29" t="s">
        <v>10</v>
      </c>
      <c r="C32" s="72">
        <v>7.7</v>
      </c>
      <c r="D32" s="72">
        <v>1.2</v>
      </c>
      <c r="E32" s="71"/>
      <c r="F32" s="71"/>
      <c r="G32" s="71"/>
      <c r="H32" s="71"/>
      <c r="I32" s="71"/>
      <c r="J32" s="71"/>
      <c r="K32" s="71"/>
    </row>
    <row r="33" spans="2:11" ht="14.25" customHeight="1" x14ac:dyDescent="0.2">
      <c r="B33" s="30"/>
      <c r="C33" s="71"/>
      <c r="D33" s="71"/>
      <c r="E33" s="71"/>
      <c r="F33" s="71"/>
      <c r="G33" s="71"/>
      <c r="H33" s="71"/>
      <c r="I33" s="71"/>
      <c r="J33" s="71"/>
      <c r="K33" s="71"/>
    </row>
    <row r="34" spans="2:11" ht="14.25" customHeight="1" x14ac:dyDescent="0.2">
      <c r="B34" s="7" t="s">
        <v>28</v>
      </c>
      <c r="C34" s="71"/>
      <c r="D34" s="71"/>
      <c r="E34" s="71"/>
      <c r="F34" s="71"/>
      <c r="G34" s="71"/>
      <c r="H34" s="71"/>
      <c r="I34" s="71"/>
      <c r="J34" s="71"/>
      <c r="K34" s="71"/>
    </row>
    <row r="35" spans="2:11" ht="25.5" customHeight="1" x14ac:dyDescent="0.2">
      <c r="B35" s="128" t="s">
        <v>11</v>
      </c>
      <c r="C35" s="128"/>
      <c r="D35" s="128"/>
      <c r="E35" s="128"/>
      <c r="F35" s="128"/>
      <c r="G35" s="128"/>
      <c r="H35" s="128"/>
      <c r="I35" s="128"/>
      <c r="J35" s="128"/>
      <c r="K35" s="128"/>
    </row>
    <row r="36" spans="2:11" x14ac:dyDescent="0.2">
      <c r="B36" s="5"/>
      <c r="C36" s="71"/>
      <c r="D36" s="71"/>
      <c r="E36" s="71"/>
      <c r="F36" s="71"/>
      <c r="G36" s="71"/>
      <c r="H36" s="71"/>
      <c r="I36" s="71"/>
      <c r="J36" s="71"/>
      <c r="K36" s="71"/>
    </row>
    <row r="37" spans="2:11" ht="19.5" x14ac:dyDescent="0.2">
      <c r="B37" s="54" t="s">
        <v>29</v>
      </c>
      <c r="C37" s="71"/>
      <c r="D37" s="71"/>
      <c r="E37" s="71"/>
      <c r="F37" s="71"/>
      <c r="G37" s="71"/>
      <c r="H37" s="71"/>
      <c r="I37" s="71"/>
      <c r="J37" s="71"/>
      <c r="K37" s="71"/>
    </row>
    <row r="38" spans="2:11" ht="14.25" customHeight="1" x14ac:dyDescent="0.2">
      <c r="B38" s="5" t="s">
        <v>12</v>
      </c>
      <c r="C38" s="71"/>
      <c r="D38" s="71"/>
      <c r="E38" s="71"/>
      <c r="F38" s="71"/>
      <c r="G38" s="71"/>
      <c r="H38" s="71"/>
      <c r="I38" s="71"/>
      <c r="J38" s="71"/>
      <c r="K38" s="71"/>
    </row>
    <row r="39" spans="2:11" ht="14.25" customHeight="1" x14ac:dyDescent="0.2">
      <c r="B39" s="5" t="s">
        <v>303</v>
      </c>
      <c r="C39" s="71"/>
      <c r="D39" s="71"/>
      <c r="E39" s="71"/>
      <c r="F39" s="71"/>
      <c r="G39" s="71"/>
      <c r="H39" s="71"/>
      <c r="I39" s="71"/>
      <c r="J39" s="71"/>
      <c r="K39" s="71"/>
    </row>
    <row r="40" spans="2:11" ht="6" customHeight="1" x14ac:dyDescent="0.2">
      <c r="B40" s="5"/>
      <c r="C40" s="71"/>
      <c r="D40" s="71"/>
      <c r="E40" s="71"/>
      <c r="F40" s="71"/>
      <c r="G40" s="71"/>
      <c r="H40" s="71"/>
      <c r="I40" s="71"/>
      <c r="J40" s="71"/>
      <c r="K40" s="71"/>
    </row>
    <row r="41" spans="2:11" ht="14.25" customHeight="1" x14ac:dyDescent="0.2">
      <c r="B41" s="6" t="s">
        <v>304</v>
      </c>
      <c r="C41" s="71"/>
      <c r="D41" s="71"/>
      <c r="E41" s="71"/>
      <c r="F41" s="71"/>
      <c r="G41" s="71"/>
      <c r="H41" s="71"/>
      <c r="I41" s="71"/>
      <c r="J41" s="71"/>
      <c r="K41" s="71"/>
    </row>
    <row r="42" spans="2:11" ht="14.25" customHeight="1" x14ac:dyDescent="0.2">
      <c r="B42" s="6" t="s">
        <v>305</v>
      </c>
      <c r="C42" s="71"/>
      <c r="D42" s="71"/>
      <c r="E42" s="71"/>
      <c r="F42" s="71"/>
      <c r="G42" s="71"/>
      <c r="H42" s="71"/>
      <c r="I42" s="71"/>
      <c r="J42" s="71"/>
      <c r="K42" s="71"/>
    </row>
    <row r="43" spans="2:11" s="6" customFormat="1" ht="19.5" customHeight="1" x14ac:dyDescent="0.2">
      <c r="C43" s="6" t="s">
        <v>306</v>
      </c>
    </row>
    <row r="44" spans="2:11" s="6" customFormat="1" ht="12" x14ac:dyDescent="0.2">
      <c r="C44" s="6" t="s">
        <v>307</v>
      </c>
    </row>
    <row r="45" spans="2:11" s="8" customFormat="1" ht="36.75" customHeight="1" x14ac:dyDescent="0.2">
      <c r="B45" s="128" t="s">
        <v>32</v>
      </c>
      <c r="C45" s="128"/>
      <c r="D45" s="128"/>
      <c r="E45" s="128"/>
      <c r="F45" s="128"/>
      <c r="G45" s="128"/>
      <c r="H45" s="128"/>
      <c r="I45" s="128"/>
      <c r="J45" s="128"/>
      <c r="K45" s="128"/>
    </row>
    <row r="46" spans="2:11" s="8" customFormat="1" x14ac:dyDescent="0.2">
      <c r="B46" s="5"/>
    </row>
    <row r="47" spans="2:11" s="8" customFormat="1" x14ac:dyDescent="0.2">
      <c r="B47" s="12" t="s">
        <v>31</v>
      </c>
    </row>
    <row r="48" spans="2:11" s="8" customFormat="1" ht="15" thickBot="1" x14ac:dyDescent="0.25">
      <c r="B48" s="14" t="s">
        <v>13</v>
      </c>
      <c r="C48" s="154" t="s">
        <v>14</v>
      </c>
      <c r="D48" s="155"/>
      <c r="E48" s="155"/>
      <c r="F48" s="155"/>
      <c r="G48" s="155"/>
      <c r="H48" s="155"/>
      <c r="I48" s="155"/>
      <c r="J48" s="155"/>
    </row>
    <row r="49" spans="2:10" s="8" customFormat="1" ht="27.75" customHeight="1" thickTop="1" thickBot="1" x14ac:dyDescent="0.25">
      <c r="B49" s="29" t="s">
        <v>15</v>
      </c>
      <c r="C49" s="152" t="s">
        <v>16</v>
      </c>
      <c r="D49" s="156"/>
      <c r="E49" s="156"/>
      <c r="F49" s="156"/>
      <c r="G49" s="156"/>
      <c r="H49" s="156"/>
      <c r="I49" s="156"/>
      <c r="J49" s="156"/>
    </row>
    <row r="50" spans="2:10" s="8" customFormat="1" ht="42.75" customHeight="1" thickBot="1" x14ac:dyDescent="0.25">
      <c r="B50" s="29" t="s">
        <v>17</v>
      </c>
      <c r="C50" s="152" t="s">
        <v>308</v>
      </c>
      <c r="D50" s="156"/>
      <c r="E50" s="156"/>
      <c r="F50" s="156"/>
      <c r="G50" s="156"/>
      <c r="H50" s="156"/>
      <c r="I50" s="156"/>
      <c r="J50" s="156"/>
    </row>
    <row r="51" spans="2:10" s="8" customFormat="1" ht="44.25" customHeight="1" thickBot="1" x14ac:dyDescent="0.25">
      <c r="B51" s="29" t="s">
        <v>30</v>
      </c>
      <c r="C51" s="152" t="s">
        <v>18</v>
      </c>
      <c r="D51" s="156"/>
      <c r="E51" s="156"/>
      <c r="F51" s="156"/>
      <c r="G51" s="156"/>
      <c r="H51" s="156"/>
      <c r="I51" s="156"/>
      <c r="J51" s="156"/>
    </row>
    <row r="52" spans="2:10" s="8" customFormat="1" ht="25.5" customHeight="1" thickBot="1" x14ac:dyDescent="0.25">
      <c r="B52" s="29" t="s">
        <v>19</v>
      </c>
      <c r="C52" s="152" t="s">
        <v>20</v>
      </c>
      <c r="D52" s="156"/>
      <c r="E52" s="156"/>
      <c r="F52" s="156"/>
      <c r="G52" s="156"/>
      <c r="H52" s="156"/>
      <c r="I52" s="156"/>
      <c r="J52" s="156"/>
    </row>
    <row r="53" spans="2:10" s="8" customFormat="1" ht="24.75" customHeight="1" thickBot="1" x14ac:dyDescent="0.25">
      <c r="B53" s="29" t="s">
        <v>21</v>
      </c>
      <c r="C53" s="152" t="s">
        <v>22</v>
      </c>
      <c r="D53" s="153"/>
      <c r="E53" s="153"/>
      <c r="F53" s="153"/>
      <c r="G53" s="153"/>
      <c r="H53" s="153"/>
      <c r="I53" s="153"/>
      <c r="J53" s="153"/>
    </row>
    <row r="54" spans="2:10" s="8" customFormat="1" ht="15" thickBot="1" x14ac:dyDescent="0.25">
      <c r="B54" s="13"/>
    </row>
  </sheetData>
  <mergeCells count="24">
    <mergeCell ref="B8:K8"/>
    <mergeCell ref="B7:K7"/>
    <mergeCell ref="B11:K11"/>
    <mergeCell ref="B15:K15"/>
    <mergeCell ref="B16:K16"/>
    <mergeCell ref="B9:K9"/>
    <mergeCell ref="B2:K2"/>
    <mergeCell ref="B3:K3"/>
    <mergeCell ref="B4:K4"/>
    <mergeCell ref="B5:K5"/>
    <mergeCell ref="B6:K6"/>
    <mergeCell ref="C53:J53"/>
    <mergeCell ref="C48:J48"/>
    <mergeCell ref="C51:J51"/>
    <mergeCell ref="C50:J50"/>
    <mergeCell ref="C49:J49"/>
    <mergeCell ref="C52:J52"/>
    <mergeCell ref="B35:K35"/>
    <mergeCell ref="B45:K45"/>
    <mergeCell ref="B17:K17"/>
    <mergeCell ref="B20:K20"/>
    <mergeCell ref="B21:K21"/>
    <mergeCell ref="B23:K23"/>
    <mergeCell ref="B24:K24"/>
  </mergeCells>
  <pageMargins left="0.7" right="0.7" top="0.75" bottom="0.75" header="0.3" footer="0.3"/>
  <pageSetup paperSize="9" orientation="landscape"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PLAN-30-9978</_dlc_DocId>
    <_dlc_DocIdUrl xmlns="a14523ce-dede-483e-883a-2d83261080bd">
      <Url>http://sharedocs/sites/planning/mm/_layouts/15/DocIdRedir.aspx?ID=PLAN-30-9978</Url>
      <Description>PLAN-30-9978</Description>
    </_dlc_DocIdUrl>
  </documentManagement>
</p:properties>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5BB8CD9-09C4-461C-B8CF-0F225F68DC09}"/>
</file>

<file path=customXml/itemProps2.xml><?xml version="1.0" encoding="utf-8"?>
<ds:datastoreItem xmlns:ds="http://schemas.openxmlformats.org/officeDocument/2006/customXml" ds:itemID="{FB58125E-5784-4301-A980-4F1A6D70B83A}"/>
</file>

<file path=customXml/itemProps3.xml><?xml version="1.0" encoding="utf-8"?>
<ds:datastoreItem xmlns:ds="http://schemas.openxmlformats.org/officeDocument/2006/customXml" ds:itemID="{3641F32C-E115-458D-99E3-A98D7317C8FD}"/>
</file>

<file path=customXml/itemProps4.xml><?xml version="1.0" encoding="utf-8"?>
<ds:datastoreItem xmlns:ds="http://schemas.openxmlformats.org/officeDocument/2006/customXml" ds:itemID="{B2D8BF7F-558F-4733-BF68-9E8B651AEFD0}"/>
</file>

<file path=customXml/itemProps5.xml><?xml version="1.0" encoding="utf-8"?>
<ds:datastoreItem xmlns:ds="http://schemas.openxmlformats.org/officeDocument/2006/customXml" ds:itemID="{6A0F8776-B67B-4824-8C27-FA50D0C9E2E0}"/>
</file>

<file path=customXml/itemProps6.xml><?xml version="1.0" encoding="utf-8"?>
<ds:datastoreItem xmlns:ds="http://schemas.openxmlformats.org/officeDocument/2006/customXml" ds:itemID="{2270AF9B-0959-4F7F-9203-35000172FD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New South Wales Summary</vt:lpstr>
      <vt:lpstr>Change Log</vt:lpstr>
      <vt:lpstr>Existing S &amp; SS Generation</vt:lpstr>
      <vt:lpstr>Summer Scheduled Capacities</vt:lpstr>
      <vt:lpstr>Winter Scheduled Capacities</vt:lpstr>
      <vt:lpstr>Existing NS Generation</vt:lpstr>
      <vt:lpstr>New Developments</vt:lpstr>
      <vt:lpstr>Background Information</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Saliw Cleto</cp:lastModifiedBy>
  <cp:lastPrinted>2012-05-07T00:32:47Z</cp:lastPrinted>
  <dcterms:created xsi:type="dcterms:W3CDTF">2012-04-11T09:30:44Z</dcterms:created>
  <dcterms:modified xsi:type="dcterms:W3CDTF">2016-04-13T23:22:25Z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bff1688c-1541-457c-8d12-683d257f1c40</vt:lpwstr>
  </property>
  <property fmtid="{D5CDD505-2E9C-101B-9397-08002B2CF9AE}" pid="4" name="AEMODocumentType">
    <vt:lpwstr>20;#Publication|8ae4cf81-fd7c-4b5d-880f-3ad9d29fca1a</vt:lpwstr>
  </property>
  <property fmtid="{D5CDD505-2E9C-101B-9397-08002B2CF9AE}" pid="5" name="AEMOKeywords">
    <vt:lpwstr/>
  </property>
</Properties>
</file>