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0080" windowHeight="429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<sst xmlns="http://schemas.openxmlformats.org/spreadsheetml/2006/main" count="333" uniqueCount="89">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</sst>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8.4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3" fontId="54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966"/>
        <c:crosses val="autoZero"/>
        <c:crossBetween val="midCat"/>
        <c:dispUnits/>
      </c:valAx>
      <c:valAx>
        <c:axId val="36629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4800"/>
        <c:crosses val="autoZero"/>
        <c:crossBetween val="midCat"/>
        <c:dispUnits/>
      </c:valAx>
      <c:valAx>
        <c:axId val="282648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66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J63" sqref="J63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68</v>
      </c>
    </row>
    <row r="57" spans="1:14" ht="15.75">
      <c r="A57" s="16" t="s">
        <v>67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69</v>
      </c>
    </row>
    <row r="58" spans="1:14" ht="15.75">
      <c r="A58" s="16" t="s">
        <v>43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0" sqref="D7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0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4">
        <v>37.81</v>
      </c>
      <c r="H5" s="85">
        <v>34.9</v>
      </c>
      <c r="I5" s="85">
        <v>38.92</v>
      </c>
      <c r="J5" s="85">
        <v>63.83</v>
      </c>
      <c r="K5" s="86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7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8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8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8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8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8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8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8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8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8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8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8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8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8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8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8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8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8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8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8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8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8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8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8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8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8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8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8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8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8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8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8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8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8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8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8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8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8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8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8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8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8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8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8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8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8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8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9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41.8576868778643</v>
      </c>
      <c r="H58" s="71">
        <f>SUMPRODUCT(H10:H57,C10:C57)/SUM(C10:C57)</f>
        <v>37.80352873646793</v>
      </c>
      <c r="I58" s="71">
        <f>SUMPRODUCT(I10:I57,D10:D57)/SUM(D10:D57)</f>
        <v>41.01364806106823</v>
      </c>
      <c r="J58" s="71">
        <f>SUMPRODUCT(J10:J57,E10:E57)/SUM(E10:E57)</f>
        <v>62.90140785873658</v>
      </c>
      <c r="K58" s="71">
        <f>SUMPRODUCT(K10:K57,F10:F57)/SUM(F10:F57)</f>
        <v>38.54766915572623</v>
      </c>
      <c r="L58" s="70">
        <f>SUMPRODUCT(L10:L57,B10:B57)/SUM(B10:B57)</f>
        <v>32.74724097696969</v>
      </c>
      <c r="M58" s="71">
        <f>SUMPRODUCT(M10:M57,C10:C57)/SUM(C10:C57)</f>
        <v>29.354780448088224</v>
      </c>
      <c r="N58" s="71">
        <f>SUMPRODUCT(N10:N57,D10:D57)/SUM(D10:D57)</f>
        <v>37.319925017545124</v>
      </c>
      <c r="O58" s="71">
        <f>SUMPRODUCT(O10:O57,E10:E57)/SUM(E10:E57)</f>
        <v>48.16926306905882</v>
      </c>
      <c r="P58" s="72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1.4</v>
      </c>
      <c r="D61" s="91">
        <v>1.3</v>
      </c>
      <c r="E61" s="91">
        <v>1.3</v>
      </c>
      <c r="F61" s="91">
        <v>1.1</v>
      </c>
      <c r="G61" s="92">
        <v>1.4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1.9</v>
      </c>
      <c r="D62" s="94">
        <v>2</v>
      </c>
      <c r="E62" s="94">
        <v>1.9</v>
      </c>
      <c r="F62" s="94">
        <v>1</v>
      </c>
      <c r="G62" s="95">
        <v>1.8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4">
      <selection activeCell="M35" sqref="M35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3976582.629139297</v>
      </c>
      <c r="D19" s="56">
        <f>(D3-D4+D9-D14+D16-D17)*(TOSL)</f>
        <v>32030831.6328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2840416.163670927</v>
      </c>
      <c r="D20" s="59">
        <f>(D19-(D16-D17)*(TOSL))/QLD_VFOSL+(D16-D17)*(TOSL)</f>
        <v>24639101.256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MAX(C19:C20)</f>
        <v>3976582.629139297</v>
      </c>
      <c r="D21" s="62">
        <f>MAX(D19:D20)</f>
        <v>32030831.6328</v>
      </c>
      <c r="E21" s="62">
        <f>MAX(E19:E20)</f>
        <v>0</v>
      </c>
      <c r="F21" s="62">
        <f>MAX(F19:F20)</f>
        <v>0</v>
      </c>
      <c r="G21" s="62">
        <f>MAX(G19:G20)</f>
        <v>0</v>
      </c>
      <c r="H21" s="54">
        <f>SUM(C21:G21)</f>
        <v>36007414.2619393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154194.0203135646</v>
      </c>
      <c r="D37" s="6">
        <f>D25-D26</f>
        <v>1407948.6432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10934998.644594952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10934998.644594952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46942412.906534255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