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" yWindow="1755" windowWidth="20115" windowHeight="12270" activeTab="1"/>
  </bookViews>
  <sheets>
    <sheet name="Risk free rate" sheetId="1" r:id="rId1"/>
    <sheet name="Inflation" sheetId="2" r:id="rId2"/>
  </sheets>
  <calcPr calcId="145621" concurrentManualCount="5"/>
</workbook>
</file>

<file path=xl/calcChain.xml><?xml version="1.0" encoding="utf-8"?>
<calcChain xmlns="http://schemas.openxmlformats.org/spreadsheetml/2006/main">
  <c r="J25" i="1" l="1"/>
  <c r="K25" i="1" s="1"/>
  <c r="J24" i="1"/>
  <c r="K24" i="1" s="1"/>
  <c r="J23" i="1"/>
  <c r="K23" i="1" s="1"/>
  <c r="J22" i="1"/>
  <c r="K22" i="1" s="1"/>
  <c r="J21" i="1"/>
  <c r="K21" i="1" s="1"/>
  <c r="J20" i="1"/>
  <c r="K20" i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/>
  <c r="J13" i="1"/>
  <c r="K13" i="1" s="1"/>
  <c r="J12" i="1"/>
  <c r="K12" i="1" s="1"/>
  <c r="J11" i="1"/>
  <c r="K11" i="1" s="1"/>
  <c r="J10" i="1"/>
  <c r="K10" i="1"/>
  <c r="J9" i="1"/>
  <c r="K9" i="1"/>
  <c r="J8" i="1"/>
  <c r="K8" i="1" s="1"/>
  <c r="J7" i="1"/>
  <c r="K7" i="1" s="1"/>
  <c r="J6" i="1"/>
  <c r="K6" i="1" s="1"/>
  <c r="B5" i="2"/>
  <c r="L5" i="2"/>
  <c r="K5" i="2"/>
  <c r="J5" i="2"/>
  <c r="I5" i="2"/>
  <c r="H5" i="2"/>
  <c r="G5" i="2"/>
  <c r="F5" i="2"/>
  <c r="D5" i="2"/>
  <c r="C5" i="2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E27" i="1"/>
  <c r="B7" i="2"/>
  <c r="K27" i="1" l="1"/>
</calcChain>
</file>

<file path=xl/comments1.xml><?xml version="1.0" encoding="utf-8"?>
<comments xmlns="http://schemas.openxmlformats.org/spreadsheetml/2006/main">
  <authors>
    <author>Greg Ruthven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Greg Ruthven:</t>
        </r>
        <r>
          <rPr>
            <sz val="9"/>
            <color indexed="81"/>
            <rFont val="Tahoma"/>
            <family val="2"/>
          </rPr>
          <t xml:space="preserve">
Sourced from Table F16, available at http://www.rba.gov.au/statistics/tables/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Greg Ruthven:</t>
        </r>
        <r>
          <rPr>
            <sz val="9"/>
            <color indexed="81"/>
            <rFont val="Tahoma"/>
            <family val="2"/>
          </rPr>
          <t xml:space="preserve">
Sourced from Table F16, available at http://www.rba.gov.au/statistics/tables/</t>
        </r>
      </text>
    </comment>
  </commentList>
</comments>
</file>

<file path=xl/comments2.xml><?xml version="1.0" encoding="utf-8"?>
<comments xmlns="http://schemas.openxmlformats.org/spreadsheetml/2006/main">
  <authors>
    <author>Rebecca Petchey</author>
  </authors>
  <commentList>
    <comment ref="B2" authorId="0">
      <text>
        <r>
          <rPr>
            <b/>
            <sz val="9"/>
            <color indexed="81"/>
            <rFont val="Tahoma"/>
            <charset val="1"/>
          </rPr>
          <t>Rebecca Petchey:</t>
        </r>
        <r>
          <rPr>
            <sz val="9"/>
            <color indexed="81"/>
            <rFont val="Tahoma"/>
            <charset val="1"/>
          </rPr>
          <t xml:space="preserve">
Where the RBA gives forecasts as a range, CPI is taken as the mid-point of that range.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Rebecca Petchey:</t>
        </r>
        <r>
          <rPr>
            <sz val="9"/>
            <color indexed="81"/>
            <rFont val="Tahoma"/>
            <charset val="1"/>
          </rPr>
          <t xml:space="preserve">
RBA's forecast for inflation: 2.5%- 3.5% for year ended December 2016.
Mid-point of target = 2.5%.
Calculated as: average of 3.0% (mid-point of forecast) and 2.5%. </t>
        </r>
      </text>
    </comment>
  </commentList>
</comments>
</file>

<file path=xl/sharedStrings.xml><?xml version="1.0" encoding="utf-8"?>
<sst xmlns="http://schemas.openxmlformats.org/spreadsheetml/2006/main" count="28" uniqueCount="21">
  <si>
    <t>Issue ID</t>
  </si>
  <si>
    <t>Maturity</t>
  </si>
  <si>
    <t>TB133</t>
  </si>
  <si>
    <t>RBA Bond Yields</t>
  </si>
  <si>
    <t>Date</t>
  </si>
  <si>
    <t>Interpolated 10 year yield</t>
  </si>
  <si>
    <t>Date + 10 years</t>
  </si>
  <si>
    <t>calculated as the annualised yield, 20-day average</t>
  </si>
  <si>
    <t xml:space="preserve">Nominal risk free rate  </t>
  </si>
  <si>
    <t>Growth rate</t>
  </si>
  <si>
    <t>Year ending</t>
  </si>
  <si>
    <t>Inflation i</t>
  </si>
  <si>
    <t xml:space="preserve">  calculated as the geometric mean</t>
  </si>
  <si>
    <t>CPI</t>
  </si>
  <si>
    <t>Source</t>
  </si>
  <si>
    <t>Mid-point of RBA target range</t>
  </si>
  <si>
    <t>TB137</t>
  </si>
  <si>
    <t>Link for CPI</t>
  </si>
  <si>
    <t xml:space="preserve">http://www.rba.gov.au/publications/smp/2012/nov/html/tables.html </t>
  </si>
  <si>
    <t>TB139</t>
  </si>
  <si>
    <t>RBA Statement on Monetary Policy-Nov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</si>
</sst>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8" formatCode="_-* #,##0.000_-;\-* #,##0.000_-;_-* &quot;-&quot;??_-;_-@_-"/>
    <numFmt numFmtId="169" formatCode="dd\-mmm\-yyyy"/>
    <numFmt numFmtId="172" formatCode="[$-C09]mmmm\ yyyy;@"/>
  </numFmts>
  <fonts count="1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9" fontId="9" fillId="0" borderId="0" applyFont="0" applyFill="0" applyBorder="0" applyAlignment="0" applyProtection="0"/>
  </cellStyleXfs>
  <cellXfs count="3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/>
    </xf>
    <xf numFmtId="15" fontId="12" fillId="2" borderId="0" xfId="0" applyNumberFormat="1" applyFont="1" applyFill="1" applyAlignment="1" applyProtection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1" fillId="2" borderId="0" xfId="0" applyFont="1" applyFill="1"/>
    <xf numFmtId="10" fontId="13" fillId="2" borderId="0" xfId="6" applyNumberFormat="1" applyFont="1" applyFill="1"/>
    <xf numFmtId="0" fontId="13" fillId="2" borderId="0" xfId="0" applyFont="1" applyFill="1"/>
    <xf numFmtId="10" fontId="12" fillId="0" borderId="0" xfId="0" applyNumberFormat="1" applyFont="1" applyProtection="1">
      <protection locked="0"/>
    </xf>
    <xf numFmtId="168" fontId="12" fillId="0" borderId="0" xfId="1" applyNumberFormat="1" applyFont="1" applyProtection="1"/>
    <xf numFmtId="10" fontId="13" fillId="2" borderId="0" xfId="6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9" fontId="1" fillId="0" borderId="0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72" fontId="11" fillId="3" borderId="0" xfId="0" applyNumberFormat="1" applyFont="1" applyFill="1"/>
    <xf numFmtId="172" fontId="11" fillId="4" borderId="0" xfId="0" applyNumberFormat="1" applyFont="1" applyFill="1"/>
    <xf numFmtId="0" fontId="14" fillId="0" borderId="0" xfId="2" applyFont="1" applyAlignment="1" applyProtection="1"/>
    <xf numFmtId="166" fontId="1" fillId="0" borderId="0" xfId="5" applyNumberFormat="1" applyFont="1" applyAlignment="1">
      <alignment horizontal="right"/>
    </xf>
    <xf numFmtId="0" fontId="11" fillId="2" borderId="0" xfId="0" applyFont="1" applyFill="1" applyAlignment="1">
      <alignment horizontal="center"/>
    </xf>
    <xf numFmtId="168" fontId="12" fillId="0" borderId="0" xfId="1" applyNumberFormat="1" applyFont="1" applyAlignment="1" applyProtection="1">
      <alignment horizontal="center"/>
    </xf>
    <xf numFmtId="0" fontId="11" fillId="3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 vertical="center"/>
    </xf>
    <xf numFmtId="172" fontId="11" fillId="5" borderId="0" xfId="0" applyNumberFormat="1" applyFont="1" applyFill="1" applyAlignment="1">
      <alignment horizontal="center"/>
    </xf>
    <xf numFmtId="10" fontId="12" fillId="0" borderId="0" xfId="0" applyNumberFormat="1" applyFont="1" applyFill="1" applyAlignment="1" applyProtection="1">
      <alignment horizontal="right"/>
      <protection locked="0"/>
    </xf>
  </cellXfs>
  <cellStyles count="7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ba.gov.au/publications/smp/2012/nov/html/tables.html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topLeftCell="G1" workbookViewId="0">
      <selection activeCell="G1" sqref="G1:I1"/>
    </sheetView>
  </sheetViews>
  <sheetFormatPr defaultRowHeight="12.75" x14ac:dyDescent="0.2"/>
  <cols>
    <col min="1" max="1" width="15.28515625" style="1" hidden="1" customWidth="1"/>
    <col min="2" max="3" width="0" style="1" hidden="1" customWidth="1"/>
    <col min="4" max="4" width="10.140625" style="1" hidden="1" customWidth="1"/>
    <col min="5" max="5" width="11.7109375" style="1" hidden="1" customWidth="1"/>
    <col min="6" max="6" width="43.5703125" style="1" hidden="1" customWidth="1"/>
    <col min="7" max="7" width="12" style="1" customWidth="1"/>
    <col min="8" max="8" width="8.85546875" style="1" customWidth="1"/>
    <col min="9" max="9" width="9.28515625" style="1" customWidth="1"/>
    <col min="10" max="10" width="33" style="1" bestFit="1" customWidth="1"/>
    <col min="11" max="11" width="12" style="1" bestFit="1" customWidth="1"/>
    <col min="12" max="16384" width="9.140625" style="1"/>
  </cols>
  <sheetData>
    <row r="1" spans="1:13" x14ac:dyDescent="0.2">
      <c r="A1" s="26" t="s">
        <v>3</v>
      </c>
      <c r="B1" s="26"/>
      <c r="C1" s="26"/>
      <c r="G1" s="26" t="s">
        <v>3</v>
      </c>
      <c r="H1" s="26"/>
      <c r="I1" s="26"/>
    </row>
    <row r="2" spans="1:13" x14ac:dyDescent="0.2">
      <c r="A2" s="4" t="s">
        <v>0</v>
      </c>
      <c r="B2" s="17" t="s">
        <v>2</v>
      </c>
      <c r="C2" s="17" t="s">
        <v>16</v>
      </c>
      <c r="G2" s="4" t="s">
        <v>0</v>
      </c>
      <c r="H2" s="17" t="s">
        <v>16</v>
      </c>
      <c r="I2" s="17" t="s">
        <v>19</v>
      </c>
      <c r="L2" s="18"/>
      <c r="M2" s="18"/>
    </row>
    <row r="3" spans="1:13" x14ac:dyDescent="0.2">
      <c r="A3" s="4" t="s">
        <v>1</v>
      </c>
      <c r="B3" s="19">
        <v>45037</v>
      </c>
      <c r="C3" s="19">
        <v>45403</v>
      </c>
      <c r="G3" s="4" t="s">
        <v>1</v>
      </c>
      <c r="H3" s="19">
        <v>45403</v>
      </c>
      <c r="I3" s="19">
        <v>45768</v>
      </c>
    </row>
    <row r="5" spans="1:13" ht="25.5" x14ac:dyDescent="0.2">
      <c r="A5" s="5" t="s">
        <v>4</v>
      </c>
      <c r="B5" s="5"/>
      <c r="C5" s="5"/>
      <c r="D5" s="6" t="s">
        <v>6</v>
      </c>
      <c r="E5" s="6" t="s">
        <v>5</v>
      </c>
      <c r="J5" s="6" t="s">
        <v>6</v>
      </c>
      <c r="K5" s="6" t="s">
        <v>5</v>
      </c>
    </row>
    <row r="6" spans="1:13" x14ac:dyDescent="0.2">
      <c r="A6" s="20">
        <v>41520</v>
      </c>
      <c r="B6" s="21">
        <v>3.9950000000000001</v>
      </c>
      <c r="C6" s="21">
        <v>4.09</v>
      </c>
      <c r="D6" s="8">
        <f t="shared" ref="D6:D21" si="0">DATE(YEAR(A6)+10,MONTH(A6),DAY(A6))</f>
        <v>45172</v>
      </c>
      <c r="E6" s="7">
        <f>B6+(D6-B$3)*(C6-B6)/(C$3-B$3)</f>
        <v>4.0300409836065576</v>
      </c>
      <c r="G6" s="20">
        <v>41946</v>
      </c>
      <c r="H6" s="25">
        <v>3.27</v>
      </c>
      <c r="I6" s="25">
        <v>3.335</v>
      </c>
      <c r="J6" s="8">
        <f t="shared" ref="J6:J21" si="1">DATE(YEAR(G6)+10,MONTH(G6),DAY(G6))</f>
        <v>45599</v>
      </c>
      <c r="K6" s="7">
        <f>H6+(J6-H$3)*(I6-H6)/(I$3-H$3)</f>
        <v>3.304904109589041</v>
      </c>
    </row>
    <row r="7" spans="1:13" x14ac:dyDescent="0.2">
      <c r="A7" s="20">
        <v>41521</v>
      </c>
      <c r="B7" s="21">
        <v>4.0199999999999996</v>
      </c>
      <c r="C7" s="21">
        <v>4.1150000000000002</v>
      </c>
      <c r="D7" s="8">
        <f t="shared" si="0"/>
        <v>45173</v>
      </c>
      <c r="E7" s="7">
        <f t="shared" ref="E7:E25" si="2">B7+(D7-B$3)*(C7-B7)/(C$3-B$3)</f>
        <v>4.0553005464480876</v>
      </c>
      <c r="G7" s="20">
        <v>41947</v>
      </c>
      <c r="H7" s="25">
        <v>3.32</v>
      </c>
      <c r="I7" s="25">
        <v>3.38</v>
      </c>
      <c r="J7" s="8">
        <f t="shared" si="1"/>
        <v>45600</v>
      </c>
      <c r="K7" s="7">
        <f t="shared" ref="K7:K25" si="3">H7+(J7-H$3)*(I7-H7)/(I$3-H$3)</f>
        <v>3.3523835616438356</v>
      </c>
    </row>
    <row r="8" spans="1:13" x14ac:dyDescent="0.2">
      <c r="A8" s="20">
        <v>41522</v>
      </c>
      <c r="B8" s="21">
        <v>4.07</v>
      </c>
      <c r="C8" s="21">
        <v>4.165</v>
      </c>
      <c r="D8" s="8">
        <f t="shared" si="0"/>
        <v>45174</v>
      </c>
      <c r="E8" s="7">
        <f t="shared" si="2"/>
        <v>4.1055601092896179</v>
      </c>
      <c r="G8" s="20">
        <v>41948</v>
      </c>
      <c r="H8" s="25">
        <v>3.2850000000000001</v>
      </c>
      <c r="I8" s="25">
        <v>3.3450000000000002</v>
      </c>
      <c r="J8" s="8">
        <f t="shared" si="1"/>
        <v>45601</v>
      </c>
      <c r="K8" s="7">
        <f t="shared" si="3"/>
        <v>3.3175479452054795</v>
      </c>
    </row>
    <row r="9" spans="1:13" x14ac:dyDescent="0.2">
      <c r="A9" s="20">
        <v>41523</v>
      </c>
      <c r="B9" s="21">
        <v>4.1399999999999997</v>
      </c>
      <c r="C9" s="21">
        <v>4.24</v>
      </c>
      <c r="D9" s="8">
        <f t="shared" si="0"/>
        <v>45175</v>
      </c>
      <c r="E9" s="7">
        <f t="shared" si="2"/>
        <v>4.177704918032787</v>
      </c>
      <c r="G9" s="20">
        <v>41949</v>
      </c>
      <c r="H9" s="25">
        <v>3.2450000000000001</v>
      </c>
      <c r="I9" s="25">
        <v>3.3050000000000002</v>
      </c>
      <c r="J9" s="8">
        <f t="shared" si="1"/>
        <v>45602</v>
      </c>
      <c r="K9" s="7">
        <f t="shared" si="3"/>
        <v>3.2777123287671235</v>
      </c>
    </row>
    <row r="10" spans="1:13" x14ac:dyDescent="0.2">
      <c r="A10" s="20">
        <v>41526</v>
      </c>
      <c r="B10" s="21">
        <v>4.07</v>
      </c>
      <c r="C10" s="21">
        <v>4.17</v>
      </c>
      <c r="D10" s="8">
        <f t="shared" si="0"/>
        <v>45178</v>
      </c>
      <c r="E10" s="7">
        <f t="shared" si="2"/>
        <v>4.1085245901639347</v>
      </c>
      <c r="G10" s="20">
        <v>41950</v>
      </c>
      <c r="H10" s="25">
        <v>3.355</v>
      </c>
      <c r="I10" s="25">
        <v>3.415</v>
      </c>
      <c r="J10" s="8">
        <f t="shared" si="1"/>
        <v>45603</v>
      </c>
      <c r="K10" s="7">
        <f t="shared" si="3"/>
        <v>3.387876712328767</v>
      </c>
    </row>
    <row r="11" spans="1:13" x14ac:dyDescent="0.2">
      <c r="A11" s="20">
        <v>41527</v>
      </c>
      <c r="B11" s="21">
        <v>4.125</v>
      </c>
      <c r="C11" s="21">
        <v>4.2249999999999996</v>
      </c>
      <c r="D11" s="8">
        <f t="shared" si="0"/>
        <v>45179</v>
      </c>
      <c r="E11" s="7">
        <f t="shared" si="2"/>
        <v>4.1637978142076504</v>
      </c>
      <c r="G11" s="20">
        <v>41953</v>
      </c>
      <c r="H11" s="25">
        <v>3.28</v>
      </c>
      <c r="I11" s="25">
        <v>3.3450000000000002</v>
      </c>
      <c r="J11" s="8">
        <f t="shared" si="1"/>
        <v>45606</v>
      </c>
      <c r="K11" s="7">
        <f t="shared" si="3"/>
        <v>3.316150684931507</v>
      </c>
    </row>
    <row r="12" spans="1:13" x14ac:dyDescent="0.2">
      <c r="A12" s="20">
        <v>41528</v>
      </c>
      <c r="B12" s="21">
        <v>4.17</v>
      </c>
      <c r="C12" s="21">
        <v>4.2649999999999997</v>
      </c>
      <c r="D12" s="8">
        <f t="shared" si="0"/>
        <v>45180</v>
      </c>
      <c r="E12" s="7">
        <f t="shared" si="2"/>
        <v>4.2071174863387979</v>
      </c>
      <c r="G12" s="20">
        <v>41954</v>
      </c>
      <c r="H12" s="25">
        <v>3.3250000000000002</v>
      </c>
      <c r="I12" s="25">
        <v>3.39</v>
      </c>
      <c r="J12" s="8">
        <f t="shared" si="1"/>
        <v>45607</v>
      </c>
      <c r="K12" s="7">
        <f t="shared" si="3"/>
        <v>3.3613287671232879</v>
      </c>
    </row>
    <row r="13" spans="1:13" x14ac:dyDescent="0.2">
      <c r="A13" s="20">
        <v>41529</v>
      </c>
      <c r="B13" s="21">
        <v>4.04</v>
      </c>
      <c r="C13" s="21">
        <v>4.1349999999999998</v>
      </c>
      <c r="D13" s="8">
        <f t="shared" si="0"/>
        <v>45181</v>
      </c>
      <c r="E13" s="7">
        <f t="shared" si="2"/>
        <v>4.0773770491803276</v>
      </c>
      <c r="G13" s="20">
        <v>41955</v>
      </c>
      <c r="H13" s="25">
        <v>3.34</v>
      </c>
      <c r="I13" s="25">
        <v>3.4049999999999998</v>
      </c>
      <c r="J13" s="8">
        <f t="shared" si="1"/>
        <v>45608</v>
      </c>
      <c r="K13" s="7">
        <f t="shared" si="3"/>
        <v>3.3765068493150685</v>
      </c>
    </row>
    <row r="14" spans="1:13" x14ac:dyDescent="0.2">
      <c r="A14" s="20">
        <v>41530</v>
      </c>
      <c r="B14" s="21">
        <v>4.085</v>
      </c>
      <c r="C14" s="21">
        <v>4.18</v>
      </c>
      <c r="D14" s="8">
        <f t="shared" si="0"/>
        <v>45182</v>
      </c>
      <c r="E14" s="7">
        <f t="shared" si="2"/>
        <v>4.122636612021858</v>
      </c>
      <c r="G14" s="20">
        <v>41956</v>
      </c>
      <c r="H14" s="25">
        <v>3.3450000000000002</v>
      </c>
      <c r="I14" s="25">
        <v>3.41</v>
      </c>
      <c r="J14" s="8">
        <f t="shared" si="1"/>
        <v>45609</v>
      </c>
      <c r="K14" s="7">
        <f t="shared" si="3"/>
        <v>3.3816849315068493</v>
      </c>
    </row>
    <row r="15" spans="1:13" x14ac:dyDescent="0.2">
      <c r="A15" s="20">
        <v>41533</v>
      </c>
      <c r="B15" s="21">
        <v>4</v>
      </c>
      <c r="C15" s="21">
        <v>4.09</v>
      </c>
      <c r="D15" s="8">
        <f t="shared" si="0"/>
        <v>45185</v>
      </c>
      <c r="E15" s="7">
        <f t="shared" si="2"/>
        <v>4.0363934426229511</v>
      </c>
      <c r="G15" s="20">
        <v>41957</v>
      </c>
      <c r="H15" s="25">
        <v>3.335</v>
      </c>
      <c r="I15" s="25">
        <v>3.4</v>
      </c>
      <c r="J15" s="8">
        <f t="shared" si="1"/>
        <v>45610</v>
      </c>
      <c r="K15" s="7">
        <f t="shared" si="3"/>
        <v>3.3718630136986301</v>
      </c>
    </row>
    <row r="16" spans="1:13" x14ac:dyDescent="0.2">
      <c r="A16" s="20">
        <v>41534</v>
      </c>
      <c r="B16" s="21">
        <v>4.0449999999999999</v>
      </c>
      <c r="C16" s="21">
        <v>4.1399999999999997</v>
      </c>
      <c r="D16" s="8">
        <f t="shared" si="0"/>
        <v>45186</v>
      </c>
      <c r="E16" s="7">
        <f t="shared" si="2"/>
        <v>4.0836748633879782</v>
      </c>
      <c r="G16" s="20">
        <v>41960</v>
      </c>
      <c r="H16" s="25">
        <v>3.26</v>
      </c>
      <c r="I16" s="25">
        <v>3.3250000000000002</v>
      </c>
      <c r="J16" s="8">
        <f t="shared" si="1"/>
        <v>45613</v>
      </c>
      <c r="K16" s="7">
        <f t="shared" si="3"/>
        <v>3.2973972602739727</v>
      </c>
    </row>
    <row r="17" spans="1:11" x14ac:dyDescent="0.2">
      <c r="A17" s="20">
        <v>41535</v>
      </c>
      <c r="B17" s="21">
        <v>4.0599999999999996</v>
      </c>
      <c r="C17" s="21">
        <v>4.1550000000000002</v>
      </c>
      <c r="D17" s="8">
        <f t="shared" si="0"/>
        <v>45187</v>
      </c>
      <c r="E17" s="7">
        <f t="shared" si="2"/>
        <v>4.0989344262295084</v>
      </c>
      <c r="G17" s="20">
        <v>41961</v>
      </c>
      <c r="H17" s="25">
        <v>3.2850000000000001</v>
      </c>
      <c r="I17" s="25">
        <v>3.3450000000000002</v>
      </c>
      <c r="J17" s="8">
        <f t="shared" si="1"/>
        <v>45614</v>
      </c>
      <c r="K17" s="7">
        <f t="shared" si="3"/>
        <v>3.3196849315068495</v>
      </c>
    </row>
    <row r="18" spans="1:11" x14ac:dyDescent="0.2">
      <c r="A18" s="20">
        <v>41536</v>
      </c>
      <c r="B18" s="21">
        <v>3.8849999999999998</v>
      </c>
      <c r="C18" s="21">
        <v>3.98</v>
      </c>
      <c r="D18" s="8">
        <f t="shared" si="0"/>
        <v>45188</v>
      </c>
      <c r="E18" s="7">
        <f t="shared" si="2"/>
        <v>3.9241939890710382</v>
      </c>
      <c r="G18" s="20">
        <v>41962</v>
      </c>
      <c r="H18" s="25">
        <v>3.2749999999999999</v>
      </c>
      <c r="I18" s="25">
        <v>3.34</v>
      </c>
      <c r="J18" s="8">
        <f t="shared" si="1"/>
        <v>45615</v>
      </c>
      <c r="K18" s="7">
        <f t="shared" si="3"/>
        <v>3.3127534246575343</v>
      </c>
    </row>
    <row r="19" spans="1:11" x14ac:dyDescent="0.2">
      <c r="A19" s="20">
        <v>41537</v>
      </c>
      <c r="B19" s="21">
        <v>3.94</v>
      </c>
      <c r="C19" s="21">
        <v>4.0350000000000001</v>
      </c>
      <c r="D19" s="8">
        <f t="shared" si="0"/>
        <v>45189</v>
      </c>
      <c r="E19" s="7">
        <f t="shared" si="2"/>
        <v>3.9794535519125684</v>
      </c>
      <c r="G19" s="20">
        <v>41963</v>
      </c>
      <c r="H19" s="25">
        <v>3.27</v>
      </c>
      <c r="I19" s="25">
        <v>3.335</v>
      </c>
      <c r="J19" s="8">
        <f t="shared" si="1"/>
        <v>45616</v>
      </c>
      <c r="K19" s="7">
        <f t="shared" si="3"/>
        <v>3.3079315068493149</v>
      </c>
    </row>
    <row r="20" spans="1:11" x14ac:dyDescent="0.2">
      <c r="A20" s="20">
        <v>41540</v>
      </c>
      <c r="B20" s="21">
        <v>3.97</v>
      </c>
      <c r="C20" s="21">
        <v>4.0599999999999996</v>
      </c>
      <c r="D20" s="8">
        <f t="shared" si="0"/>
        <v>45192</v>
      </c>
      <c r="E20" s="7">
        <f t="shared" si="2"/>
        <v>4.0081147540983606</v>
      </c>
      <c r="G20" s="20">
        <v>41964</v>
      </c>
      <c r="H20" s="25">
        <v>3.26</v>
      </c>
      <c r="I20" s="25">
        <v>3.3250000000000002</v>
      </c>
      <c r="J20" s="8">
        <f t="shared" si="1"/>
        <v>45617</v>
      </c>
      <c r="K20" s="7">
        <f t="shared" si="3"/>
        <v>3.2981095890410961</v>
      </c>
    </row>
    <row r="21" spans="1:11" x14ac:dyDescent="0.2">
      <c r="A21" s="20">
        <v>41541</v>
      </c>
      <c r="B21" s="21">
        <v>3.9</v>
      </c>
      <c r="C21" s="21">
        <v>3.9950000000000001</v>
      </c>
      <c r="D21" s="8">
        <f t="shared" si="0"/>
        <v>45193</v>
      </c>
      <c r="E21" s="7">
        <f t="shared" si="2"/>
        <v>3.9404918032786886</v>
      </c>
      <c r="G21" s="20">
        <v>41967</v>
      </c>
      <c r="H21" s="25">
        <v>3.25</v>
      </c>
      <c r="I21" s="25">
        <v>3.3149999999999999</v>
      </c>
      <c r="J21" s="8">
        <f t="shared" si="1"/>
        <v>45620</v>
      </c>
      <c r="K21" s="7">
        <f t="shared" si="3"/>
        <v>3.2886438356164382</v>
      </c>
    </row>
    <row r="22" spans="1:11" x14ac:dyDescent="0.2">
      <c r="A22" s="20">
        <v>41542</v>
      </c>
      <c r="B22" s="21">
        <v>3.88</v>
      </c>
      <c r="C22" s="21">
        <v>3.97</v>
      </c>
      <c r="D22" s="8">
        <f>DATE(YEAR(A22)+10,MONTH(A22),DAY(A22))</f>
        <v>45194</v>
      </c>
      <c r="E22" s="7">
        <f t="shared" si="2"/>
        <v>3.918606557377049</v>
      </c>
      <c r="G22" s="20">
        <v>41968</v>
      </c>
      <c r="H22" s="25">
        <v>3.1949999999999998</v>
      </c>
      <c r="I22" s="25">
        <v>3.26</v>
      </c>
      <c r="J22" s="8">
        <f>DATE(YEAR(G22)+10,MONTH(G22),DAY(G22))</f>
        <v>45621</v>
      </c>
      <c r="K22" s="7">
        <f t="shared" si="3"/>
        <v>3.233821917808219</v>
      </c>
    </row>
    <row r="23" spans="1:11" x14ac:dyDescent="0.2">
      <c r="A23" s="20">
        <v>41543</v>
      </c>
      <c r="B23" s="21">
        <v>3.88</v>
      </c>
      <c r="C23" s="21">
        <v>3.97</v>
      </c>
      <c r="D23" s="8">
        <f>DATE(YEAR(A23)+10,MONTH(A23),DAY(A23))</f>
        <v>45195</v>
      </c>
      <c r="E23" s="7">
        <f t="shared" si="2"/>
        <v>3.9188524590163936</v>
      </c>
      <c r="G23" s="20">
        <v>41969</v>
      </c>
      <c r="H23" s="25">
        <v>3.125</v>
      </c>
      <c r="I23" s="25">
        <v>3.1949999999999998</v>
      </c>
      <c r="J23" s="8">
        <f>DATE(YEAR(G23)+10,MONTH(G23),DAY(G23))</f>
        <v>45622</v>
      </c>
      <c r="K23" s="7">
        <f t="shared" si="3"/>
        <v>3.1669999999999998</v>
      </c>
    </row>
    <row r="24" spans="1:11" x14ac:dyDescent="0.2">
      <c r="A24" s="20">
        <v>41544</v>
      </c>
      <c r="B24" s="21">
        <v>3.86</v>
      </c>
      <c r="C24" s="21">
        <v>3.9550000000000001</v>
      </c>
      <c r="D24" s="8">
        <f>DATE(YEAR(A24)+10,MONTH(A24),DAY(A24))</f>
        <v>45196</v>
      </c>
      <c r="E24" s="7">
        <f t="shared" si="2"/>
        <v>3.9012704918032788</v>
      </c>
      <c r="G24" s="20">
        <v>41970</v>
      </c>
      <c r="H24" s="25">
        <v>3.105</v>
      </c>
      <c r="I24" s="25">
        <v>3.17</v>
      </c>
      <c r="J24" s="8">
        <f>DATE(YEAR(G24)+10,MONTH(G24),DAY(G24))</f>
        <v>45623</v>
      </c>
      <c r="K24" s="7">
        <f t="shared" si="3"/>
        <v>3.1441780821917806</v>
      </c>
    </row>
    <row r="25" spans="1:11" x14ac:dyDescent="0.2">
      <c r="A25" s="20">
        <v>41547</v>
      </c>
      <c r="B25" s="21">
        <v>3.81</v>
      </c>
      <c r="C25" s="21">
        <v>3.9</v>
      </c>
      <c r="D25" s="8">
        <f>DATE(YEAR(A25)+10,MONTH(A25),DAY(A25))</f>
        <v>45199</v>
      </c>
      <c r="E25" s="7">
        <f t="shared" si="2"/>
        <v>3.8498360655737707</v>
      </c>
      <c r="G25" s="20">
        <v>41971</v>
      </c>
      <c r="H25" s="25">
        <v>3.0249999999999999</v>
      </c>
      <c r="I25" s="25">
        <v>3.0950000000000002</v>
      </c>
      <c r="J25" s="8">
        <f>DATE(YEAR(G25)+10,MONTH(G25),DAY(G25))</f>
        <v>45624</v>
      </c>
      <c r="K25" s="7">
        <f t="shared" si="3"/>
        <v>3.0673835616438359</v>
      </c>
    </row>
    <row r="26" spans="1:11" x14ac:dyDescent="0.2">
      <c r="A26" s="2"/>
      <c r="B26" s="2"/>
      <c r="C26" s="2"/>
    </row>
    <row r="27" spans="1:11" x14ac:dyDescent="0.2">
      <c r="A27" s="9"/>
      <c r="B27" s="9"/>
      <c r="C27" s="9"/>
      <c r="D27" s="10" t="s">
        <v>8</v>
      </c>
      <c r="E27" s="16">
        <f>(1+AVERAGE(E6:E25)/(2*100))^2-1</f>
        <v>4.0761051400570736E-2</v>
      </c>
      <c r="F27" s="1" t="s">
        <v>7</v>
      </c>
      <c r="J27" s="10" t="s">
        <v>8</v>
      </c>
      <c r="K27" s="16">
        <f>(1+AVERAGE(K6:K25)/(2*100))^2-1</f>
        <v>3.321373245524506E-2</v>
      </c>
    </row>
    <row r="28" spans="1:11" x14ac:dyDescent="0.2">
      <c r="A28" s="2"/>
      <c r="B28" s="2"/>
      <c r="C28" s="2"/>
    </row>
    <row r="29" spans="1:11" x14ac:dyDescent="0.2">
      <c r="A29" s="2"/>
      <c r="B29" s="2"/>
      <c r="C29" s="2"/>
    </row>
    <row r="30" spans="1:11" x14ac:dyDescent="0.2">
      <c r="A30" s="2"/>
      <c r="B30" s="2"/>
      <c r="C30" s="2"/>
    </row>
  </sheetData>
  <mergeCells count="2">
    <mergeCell ref="A1:C1"/>
    <mergeCell ref="G1:I1"/>
  </mergeCells>
  <pageMargins left="0.7" right="0.7" top="0.75" bottom="0.75" header="0.3" footer="0.3"/>
  <pageSetup paperSize="9" orientation="portrait" r:id="rId1"/>
  <ignoredErrors>
    <ignoredError sqref="D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7"/>
  <sheetViews>
    <sheetView tabSelected="1" workbookViewId="0">
      <selection activeCell="A2" sqref="A2"/>
    </sheetView>
  </sheetViews>
  <sheetFormatPr defaultRowHeight="12.75" x14ac:dyDescent="0.2"/>
  <cols>
    <col min="1" max="1" width="19.85546875" style="1" bestFit="1" customWidth="1"/>
    <col min="2" max="3" width="10.7109375" style="1" customWidth="1"/>
    <col min="4" max="5" width="5.7109375" style="1" customWidth="1"/>
    <col min="6" max="12" width="10.7109375" style="1" customWidth="1"/>
    <col min="13" max="16384" width="9.140625" style="1"/>
  </cols>
  <sheetData>
    <row r="2" spans="1:15" ht="25.5" customHeight="1" x14ac:dyDescent="0.2">
      <c r="A2" s="3" t="s">
        <v>14</v>
      </c>
      <c r="B2" s="28" t="s">
        <v>20</v>
      </c>
      <c r="C2" s="28"/>
      <c r="D2" s="28"/>
      <c r="E2" s="29" t="s">
        <v>15</v>
      </c>
      <c r="F2" s="29"/>
      <c r="G2" s="29"/>
      <c r="H2" s="29"/>
      <c r="I2" s="29"/>
      <c r="J2" s="29"/>
      <c r="K2" s="29"/>
      <c r="L2" s="29"/>
      <c r="O2" s="1" t="s">
        <v>17</v>
      </c>
    </row>
    <row r="3" spans="1:15" x14ac:dyDescent="0.2">
      <c r="A3" s="11" t="s">
        <v>10</v>
      </c>
      <c r="B3" s="22">
        <v>42156</v>
      </c>
      <c r="C3" s="22">
        <v>42522</v>
      </c>
      <c r="D3" s="30">
        <v>42887</v>
      </c>
      <c r="E3" s="30"/>
      <c r="F3" s="23">
        <v>43252</v>
      </c>
      <c r="G3" s="23">
        <v>43617</v>
      </c>
      <c r="H3" s="23">
        <v>43983</v>
      </c>
      <c r="I3" s="23">
        <v>44348</v>
      </c>
      <c r="J3" s="23">
        <v>44713</v>
      </c>
      <c r="K3" s="23">
        <v>45078</v>
      </c>
      <c r="L3" s="23">
        <v>45444</v>
      </c>
      <c r="O3" s="24" t="s">
        <v>18</v>
      </c>
    </row>
    <row r="4" spans="1:15" x14ac:dyDescent="0.2">
      <c r="A4" s="11" t="s">
        <v>13</v>
      </c>
      <c r="B4" s="14">
        <v>0.02</v>
      </c>
      <c r="C4" s="14">
        <v>0.03</v>
      </c>
      <c r="D4" s="31">
        <v>2.75E-2</v>
      </c>
      <c r="E4" s="31"/>
      <c r="F4" s="14">
        <v>2.5000000000000001E-2</v>
      </c>
      <c r="G4" s="14">
        <v>2.5000000000000001E-2</v>
      </c>
      <c r="H4" s="14">
        <v>2.5000000000000001E-2</v>
      </c>
      <c r="I4" s="14">
        <v>2.5000000000000001E-2</v>
      </c>
      <c r="J4" s="14">
        <v>2.5000000000000001E-2</v>
      </c>
      <c r="K4" s="14">
        <v>2.5000000000000001E-2</v>
      </c>
      <c r="L4" s="14">
        <v>2.5000000000000001E-2</v>
      </c>
    </row>
    <row r="5" spans="1:15" x14ac:dyDescent="0.2">
      <c r="A5" s="11" t="s">
        <v>9</v>
      </c>
      <c r="B5" s="15">
        <f>1+B4</f>
        <v>1.02</v>
      </c>
      <c r="C5" s="15">
        <f>1+C4</f>
        <v>1.03</v>
      </c>
      <c r="D5" s="27">
        <f>1+D4</f>
        <v>1.0275000000000001</v>
      </c>
      <c r="E5" s="27"/>
      <c r="F5" s="15">
        <f t="shared" ref="F5:L5" si="0">1+F4</f>
        <v>1.0249999999999999</v>
      </c>
      <c r="G5" s="15">
        <f t="shared" si="0"/>
        <v>1.0249999999999999</v>
      </c>
      <c r="H5" s="15">
        <f t="shared" si="0"/>
        <v>1.0249999999999999</v>
      </c>
      <c r="I5" s="15">
        <f t="shared" si="0"/>
        <v>1.0249999999999999</v>
      </c>
      <c r="J5" s="15">
        <f t="shared" si="0"/>
        <v>1.0249999999999999</v>
      </c>
      <c r="K5" s="15">
        <f t="shared" si="0"/>
        <v>1.0249999999999999</v>
      </c>
      <c r="L5" s="15">
        <f t="shared" si="0"/>
        <v>1.0249999999999999</v>
      </c>
    </row>
    <row r="7" spans="1:15" x14ac:dyDescent="0.2">
      <c r="A7" s="13" t="s">
        <v>11</v>
      </c>
      <c r="B7" s="12">
        <f>PRODUCT(B5:L5)^(1/COUNTA(B5:L5))-1</f>
        <v>2.5247286388116796E-2</v>
      </c>
      <c r="C7" s="1" t="s">
        <v>12</v>
      </c>
    </row>
  </sheetData>
  <mergeCells count="5">
    <mergeCell ref="D5:E5"/>
    <mergeCell ref="B2:D2"/>
    <mergeCell ref="E2:L2"/>
    <mergeCell ref="D3:E3"/>
    <mergeCell ref="D4:E4"/>
  </mergeCells>
  <hyperlinks>
    <hyperlink ref="O3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free rate</vt:lpstr>
      <vt:lpstr>Inflation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Ruthven</dc:creator>
  <cp:lastModifiedBy>Rebecca Petchey</cp:lastModifiedBy>
  <dcterms:created xsi:type="dcterms:W3CDTF">2012-09-21T07:57:21Z</dcterms:created>
  <dcterms:modified xsi:type="dcterms:W3CDTF">2014-12-04T03:45:51Z</dcterms:modified>
</cp:coreProperties>
</file>